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odběrného ..." sheetId="2" r:id="rId2"/>
    <sheet name="VON - Vedle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Oprava odběrného ...'!$C$91:$K$353</definedName>
    <definedName name="_xlnm.Print_Area" localSheetId="1">'SO 01 - Oprava odběrného ...'!$C$4:$J$39,'SO 01 - Oprava odběrného ...'!$C$45:$J$73,'SO 01 - Oprava odběrného ...'!$C$79:$K$353</definedName>
    <definedName name="_xlnm.Print_Titles" localSheetId="1">'SO 01 - Oprava odběrného ...'!$91:$91</definedName>
    <definedName name="_xlnm._FilterDatabase" localSheetId="2" hidden="1">'VON - Vedlejší a ostatní ...'!$C$83:$K$178</definedName>
    <definedName name="_xlnm.Print_Area" localSheetId="2">'VON - Vedlejší a ostatní ...'!$C$4:$J$39,'VON - Vedlejší a ostatní ...'!$C$45:$J$65,'VON - Vedlejší a ostatní ...'!$C$71:$K$178</definedName>
    <definedName name="_xlnm.Print_Titles" localSheetId="2">'VON - Vedlejší a ostatní ...'!$83:$83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69"/>
  <c r="BH169"/>
  <c r="BF169"/>
  <c r="BE169"/>
  <c r="T169"/>
  <c r="R169"/>
  <c r="P169"/>
  <c r="BI166"/>
  <c r="BH166"/>
  <c r="BF166"/>
  <c r="BE166"/>
  <c r="T166"/>
  <c r="R166"/>
  <c r="P166"/>
  <c r="BI164"/>
  <c r="BH164"/>
  <c r="BF164"/>
  <c r="BE164"/>
  <c r="T164"/>
  <c r="R164"/>
  <c r="P164"/>
  <c r="BI160"/>
  <c r="BH160"/>
  <c r="BF160"/>
  <c r="BE160"/>
  <c r="T160"/>
  <c r="R160"/>
  <c r="P160"/>
  <c r="BI156"/>
  <c r="BH156"/>
  <c r="BF156"/>
  <c r="BE156"/>
  <c r="T156"/>
  <c r="R156"/>
  <c r="P156"/>
  <c r="BI152"/>
  <c r="BH152"/>
  <c r="BF152"/>
  <c r="BE152"/>
  <c r="T152"/>
  <c r="R152"/>
  <c r="P152"/>
  <c r="BI147"/>
  <c r="BH147"/>
  <c r="BF147"/>
  <c r="BE147"/>
  <c r="T147"/>
  <c r="R147"/>
  <c r="P147"/>
  <c r="BI145"/>
  <c r="BH145"/>
  <c r="BF145"/>
  <c r="BE145"/>
  <c r="T145"/>
  <c r="R145"/>
  <c r="P145"/>
  <c r="BI141"/>
  <c r="BH141"/>
  <c r="BF141"/>
  <c r="BE141"/>
  <c r="T141"/>
  <c r="R141"/>
  <c r="P141"/>
  <c r="BI137"/>
  <c r="BH137"/>
  <c r="BF137"/>
  <c r="BE137"/>
  <c r="T137"/>
  <c r="R137"/>
  <c r="P137"/>
  <c r="BI133"/>
  <c r="BH133"/>
  <c r="BF133"/>
  <c r="BE133"/>
  <c r="T133"/>
  <c r="R133"/>
  <c r="P133"/>
  <c r="BI128"/>
  <c r="BH128"/>
  <c r="BF128"/>
  <c r="BE128"/>
  <c r="T128"/>
  <c r="R128"/>
  <c r="P128"/>
  <c r="BI126"/>
  <c r="BH126"/>
  <c r="BF126"/>
  <c r="BE126"/>
  <c r="T126"/>
  <c r="R126"/>
  <c r="P126"/>
  <c r="BI123"/>
  <c r="BH123"/>
  <c r="BF123"/>
  <c r="BE123"/>
  <c r="T123"/>
  <c r="R123"/>
  <c r="P123"/>
  <c r="BI119"/>
  <c r="BH119"/>
  <c r="BF119"/>
  <c r="BE119"/>
  <c r="T119"/>
  <c r="R119"/>
  <c r="P119"/>
  <c r="BI114"/>
  <c r="BH114"/>
  <c r="BF114"/>
  <c r="BE114"/>
  <c r="T114"/>
  <c r="R114"/>
  <c r="P114"/>
  <c r="BI112"/>
  <c r="BH112"/>
  <c r="BF112"/>
  <c r="BE112"/>
  <c r="T112"/>
  <c r="R112"/>
  <c r="P112"/>
  <c r="BI110"/>
  <c r="BH110"/>
  <c r="BF110"/>
  <c r="BE110"/>
  <c r="T110"/>
  <c r="R110"/>
  <c r="P110"/>
  <c r="BI105"/>
  <c r="BH105"/>
  <c r="BF105"/>
  <c r="BE105"/>
  <c r="T105"/>
  <c r="R105"/>
  <c r="P105"/>
  <c r="BI101"/>
  <c r="BH101"/>
  <c r="BF101"/>
  <c r="BE101"/>
  <c r="T101"/>
  <c r="R101"/>
  <c r="P101"/>
  <c r="BI97"/>
  <c r="BH97"/>
  <c r="BF97"/>
  <c r="BE97"/>
  <c r="T97"/>
  <c r="R97"/>
  <c r="P97"/>
  <c r="BI87"/>
  <c r="BH87"/>
  <c r="BF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2" r="J37"/>
  <c r="J36"/>
  <c i="1" r="AY55"/>
  <c i="2" r="J35"/>
  <c i="1" r="AX55"/>
  <c i="2" r="BI350"/>
  <c r="BH350"/>
  <c r="BF350"/>
  <c r="BE350"/>
  <c r="T350"/>
  <c r="R350"/>
  <c r="P350"/>
  <c r="BI345"/>
  <c r="BH345"/>
  <c r="BF345"/>
  <c r="BE345"/>
  <c r="T345"/>
  <c r="R345"/>
  <c r="P345"/>
  <c r="BI336"/>
  <c r="BH336"/>
  <c r="BF336"/>
  <c r="BE336"/>
  <c r="T336"/>
  <c r="R336"/>
  <c r="P336"/>
  <c r="BI330"/>
  <c r="BH330"/>
  <c r="BF330"/>
  <c r="BE330"/>
  <c r="T330"/>
  <c r="R330"/>
  <c r="P330"/>
  <c r="BI325"/>
  <c r="BH325"/>
  <c r="BF325"/>
  <c r="BE325"/>
  <c r="T325"/>
  <c r="R325"/>
  <c r="P325"/>
  <c r="BI320"/>
  <c r="BH320"/>
  <c r="BF320"/>
  <c r="BE320"/>
  <c r="T320"/>
  <c r="R320"/>
  <c r="P320"/>
  <c r="BI316"/>
  <c r="BH316"/>
  <c r="BF316"/>
  <c r="BE316"/>
  <c r="T316"/>
  <c r="R316"/>
  <c r="P316"/>
  <c r="BI312"/>
  <c r="BH312"/>
  <c r="BF312"/>
  <c r="BE312"/>
  <c r="T312"/>
  <c r="R312"/>
  <c r="P312"/>
  <c r="BI307"/>
  <c r="BH307"/>
  <c r="BF307"/>
  <c r="BE307"/>
  <c r="T307"/>
  <c r="R307"/>
  <c r="P307"/>
  <c r="BI302"/>
  <c r="BH302"/>
  <c r="BF302"/>
  <c r="BE302"/>
  <c r="T302"/>
  <c r="R302"/>
  <c r="P302"/>
  <c r="BI291"/>
  <c r="BH291"/>
  <c r="BF291"/>
  <c r="BE291"/>
  <c r="T291"/>
  <c r="R291"/>
  <c r="P291"/>
  <c r="BI287"/>
  <c r="BH287"/>
  <c r="BF287"/>
  <c r="BE287"/>
  <c r="T287"/>
  <c r="R287"/>
  <c r="P287"/>
  <c r="BI281"/>
  <c r="BH281"/>
  <c r="BF281"/>
  <c r="BE281"/>
  <c r="T281"/>
  <c r="T280"/>
  <c r="R281"/>
  <c r="R280"/>
  <c r="P281"/>
  <c r="P280"/>
  <c r="BI276"/>
  <c r="BH276"/>
  <c r="BF276"/>
  <c r="BE276"/>
  <c r="T276"/>
  <c r="T275"/>
  <c r="R276"/>
  <c r="R275"/>
  <c r="P276"/>
  <c r="P275"/>
  <c r="BI270"/>
  <c r="BH270"/>
  <c r="BF270"/>
  <c r="BE270"/>
  <c r="T270"/>
  <c r="R270"/>
  <c r="P270"/>
  <c r="BI265"/>
  <c r="BH265"/>
  <c r="BF265"/>
  <c r="BE265"/>
  <c r="T265"/>
  <c r="R265"/>
  <c r="P265"/>
  <c r="BI261"/>
  <c r="BH261"/>
  <c r="BF261"/>
  <c r="BE261"/>
  <c r="T261"/>
  <c r="R261"/>
  <c r="P261"/>
  <c r="BI255"/>
  <c r="BH255"/>
  <c r="BF255"/>
  <c r="BE255"/>
  <c r="T255"/>
  <c r="R255"/>
  <c r="P255"/>
  <c r="BI251"/>
  <c r="BH251"/>
  <c r="BF251"/>
  <c r="BE251"/>
  <c r="T251"/>
  <c r="R251"/>
  <c r="P251"/>
  <c r="BI246"/>
  <c r="BH246"/>
  <c r="BF246"/>
  <c r="BE246"/>
  <c r="T246"/>
  <c r="R246"/>
  <c r="P246"/>
  <c r="BI241"/>
  <c r="BH241"/>
  <c r="BF241"/>
  <c r="BE241"/>
  <c r="T241"/>
  <c r="R241"/>
  <c r="P241"/>
  <c r="BI237"/>
  <c r="BH237"/>
  <c r="BF237"/>
  <c r="BE237"/>
  <c r="T237"/>
  <c r="R237"/>
  <c r="P237"/>
  <c r="BI233"/>
  <c r="BH233"/>
  <c r="BF233"/>
  <c r="BE233"/>
  <c r="T233"/>
  <c r="R233"/>
  <c r="P233"/>
  <c r="BI229"/>
  <c r="BH229"/>
  <c r="BF229"/>
  <c r="BE229"/>
  <c r="T229"/>
  <c r="R229"/>
  <c r="P229"/>
  <c r="BI224"/>
  <c r="BH224"/>
  <c r="BF224"/>
  <c r="BE224"/>
  <c r="T224"/>
  <c r="R224"/>
  <c r="P224"/>
  <c r="BI215"/>
  <c r="BH215"/>
  <c r="BF215"/>
  <c r="BE215"/>
  <c r="T215"/>
  <c r="R215"/>
  <c r="P215"/>
  <c r="BI206"/>
  <c r="BH206"/>
  <c r="BF206"/>
  <c r="BE206"/>
  <c r="T206"/>
  <c r="R206"/>
  <c r="P206"/>
  <c r="BI202"/>
  <c r="BH202"/>
  <c r="BF202"/>
  <c r="BE202"/>
  <c r="T202"/>
  <c r="R202"/>
  <c r="P202"/>
  <c r="BI197"/>
  <c r="BH197"/>
  <c r="BF197"/>
  <c r="BE197"/>
  <c r="T197"/>
  <c r="R197"/>
  <c r="P197"/>
  <c r="BI193"/>
  <c r="BH193"/>
  <c r="BF193"/>
  <c r="BE193"/>
  <c r="T193"/>
  <c r="R193"/>
  <c r="P193"/>
  <c r="BI188"/>
  <c r="BH188"/>
  <c r="BF188"/>
  <c r="BE188"/>
  <c r="T188"/>
  <c r="R188"/>
  <c r="P188"/>
  <c r="BI182"/>
  <c r="BH182"/>
  <c r="BF182"/>
  <c r="BE182"/>
  <c r="T182"/>
  <c r="T181"/>
  <c r="R182"/>
  <c r="R181"/>
  <c r="P182"/>
  <c r="P181"/>
  <c r="BI176"/>
  <c r="BH176"/>
  <c r="BF176"/>
  <c r="BE176"/>
  <c r="T176"/>
  <c r="R176"/>
  <c r="P176"/>
  <c r="BI171"/>
  <c r="BH171"/>
  <c r="BF171"/>
  <c r="BE171"/>
  <c r="T171"/>
  <c r="R171"/>
  <c r="P171"/>
  <c r="BI167"/>
  <c r="BH167"/>
  <c r="BF167"/>
  <c r="BE167"/>
  <c r="T167"/>
  <c r="R167"/>
  <c r="P167"/>
  <c r="BI157"/>
  <c r="BH157"/>
  <c r="BF157"/>
  <c r="BE157"/>
  <c r="T157"/>
  <c r="R157"/>
  <c r="P157"/>
  <c r="BI153"/>
  <c r="BH153"/>
  <c r="BF153"/>
  <c r="BE153"/>
  <c r="T153"/>
  <c r="R153"/>
  <c r="P153"/>
  <c r="BI148"/>
  <c r="BH148"/>
  <c r="BF148"/>
  <c r="BE148"/>
  <c r="T148"/>
  <c r="T147"/>
  <c r="R148"/>
  <c r="R147"/>
  <c r="P148"/>
  <c r="P147"/>
  <c r="BI143"/>
  <c r="BH143"/>
  <c r="BF143"/>
  <c r="BE143"/>
  <c r="T143"/>
  <c r="R143"/>
  <c r="P143"/>
  <c r="BI138"/>
  <c r="BH138"/>
  <c r="BF138"/>
  <c r="BE138"/>
  <c r="T138"/>
  <c r="R138"/>
  <c r="P138"/>
  <c r="BI133"/>
  <c r="BH133"/>
  <c r="BF133"/>
  <c r="BE133"/>
  <c r="T133"/>
  <c r="R133"/>
  <c r="P133"/>
  <c r="BI128"/>
  <c r="BH128"/>
  <c r="BF128"/>
  <c r="BE128"/>
  <c r="T128"/>
  <c r="R128"/>
  <c r="P128"/>
  <c r="BI123"/>
  <c r="BH123"/>
  <c r="BF123"/>
  <c r="BE123"/>
  <c r="T123"/>
  <c r="R123"/>
  <c r="P123"/>
  <c r="BI115"/>
  <c r="BH115"/>
  <c r="BF115"/>
  <c r="BE115"/>
  <c r="T115"/>
  <c r="R115"/>
  <c r="P115"/>
  <c r="BI110"/>
  <c r="BH110"/>
  <c r="BF110"/>
  <c r="BE110"/>
  <c r="T110"/>
  <c r="R110"/>
  <c r="P110"/>
  <c r="BI105"/>
  <c r="BH105"/>
  <c r="BF105"/>
  <c r="BE105"/>
  <c r="T105"/>
  <c r="R105"/>
  <c r="P105"/>
  <c r="BI100"/>
  <c r="BH100"/>
  <c r="BF100"/>
  <c r="BE100"/>
  <c r="T100"/>
  <c r="R100"/>
  <c r="P100"/>
  <c r="BI95"/>
  <c r="BH95"/>
  <c r="BF95"/>
  <c r="BE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52"/>
  <c r="E7"/>
  <c r="E48"/>
  <c i="1" r="L50"/>
  <c r="AM50"/>
  <c r="AM49"/>
  <c r="L49"/>
  <c r="AM47"/>
  <c r="L47"/>
  <c r="L45"/>
  <c r="L44"/>
  <c i="2" r="J182"/>
  <c r="J133"/>
  <c i="3" r="BK156"/>
  <c i="2" r="BK115"/>
  <c r="BK265"/>
  <c r="BK188"/>
  <c i="3" r="J87"/>
  <c r="BK123"/>
  <c i="2" r="BK281"/>
  <c r="J193"/>
  <c i="3" r="BK145"/>
  <c r="J166"/>
  <c i="2" r="J34"/>
  <c r="BK241"/>
  <c r="J350"/>
  <c r="J100"/>
  <c r="J95"/>
  <c r="BK270"/>
  <c r="BK143"/>
  <c r="BK276"/>
  <c r="BK330"/>
  <c r="BK105"/>
  <c r="BK215"/>
  <c r="J115"/>
  <c i="3" r="BK152"/>
  <c r="BK87"/>
  <c i="2" r="BK95"/>
  <c r="J241"/>
  <c r="BK193"/>
  <c r="J307"/>
  <c i="3" r="J126"/>
  <c i="2" r="BK237"/>
  <c r="BK246"/>
  <c r="BK307"/>
  <c r="J345"/>
  <c r="BK182"/>
  <c r="J287"/>
  <c r="J255"/>
  <c r="BK261"/>
  <c i="3" r="BK112"/>
  <c r="J128"/>
  <c r="BK126"/>
  <c r="BK119"/>
  <c r="BK141"/>
  <c i="2" r="BK316"/>
  <c r="J261"/>
  <c r="BK291"/>
  <c i="3" r="BK164"/>
  <c i="2" r="J312"/>
  <c i="3" r="BK160"/>
  <c i="2" r="F37"/>
  <c r="J128"/>
  <c i="3" r="J160"/>
  <c r="BK97"/>
  <c r="J141"/>
  <c i="2" r="J325"/>
  <c r="J171"/>
  <c r="BK138"/>
  <c r="J176"/>
  <c r="J105"/>
  <c i="3" r="J97"/>
  <c i="2" r="BK233"/>
  <c r="J270"/>
  <c r="J302"/>
  <c i="3" r="J156"/>
  <c r="J101"/>
  <c i="2" r="J157"/>
  <c i="3" r="J112"/>
  <c i="2" r="F34"/>
  <c r="J110"/>
  <c r="J291"/>
  <c i="3" r="J147"/>
  <c r="J164"/>
  <c i="2" r="J237"/>
  <c r="J215"/>
  <c r="BK128"/>
  <c r="BK171"/>
  <c i="3" r="J152"/>
  <c i="2" r="J167"/>
  <c i="3" r="J137"/>
  <c i="2" r="BK345"/>
  <c r="BK110"/>
  <c r="BK336"/>
  <c r="F33"/>
  <c r="BK325"/>
  <c i="3" r="BK101"/>
  <c i="2" r="J320"/>
  <c i="3" r="BK169"/>
  <c i="2" r="J229"/>
  <c r="BK350"/>
  <c r="BK197"/>
  <c i="3" r="J133"/>
  <c i="2" r="J197"/>
  <c i="3" r="J110"/>
  <c i="2" r="BK224"/>
  <c i="3" r="BK128"/>
  <c r="BK137"/>
  <c i="2" r="J281"/>
  <c r="BK167"/>
  <c r="J316"/>
  <c r="BK229"/>
  <c r="J251"/>
  <c i="3" r="J123"/>
  <c i="2" r="J138"/>
  <c r="BK100"/>
  <c i="3" r="J145"/>
  <c i="2" r="J336"/>
  <c r="BK312"/>
  <c r="BK148"/>
  <c r="J153"/>
  <c i="3" r="BK147"/>
  <c i="1" r="AS54"/>
  <c i="2" r="BK255"/>
  <c r="J330"/>
  <c r="BK176"/>
  <c r="BK153"/>
  <c r="BK302"/>
  <c r="J143"/>
  <c i="3" r="J114"/>
  <c r="BK166"/>
  <c r="BK105"/>
  <c i="2" r="J33"/>
  <c r="BK202"/>
  <c i="3" r="J169"/>
  <c i="2" r="BK206"/>
  <c r="J206"/>
  <c r="J246"/>
  <c i="3" r="J105"/>
  <c r="J119"/>
  <c r="BK133"/>
  <c i="2" r="J123"/>
  <c r="BK320"/>
  <c i="3" r="BK114"/>
  <c i="2" r="J265"/>
  <c r="J276"/>
  <c r="J148"/>
  <c r="BK123"/>
  <c r="J224"/>
  <c r="J202"/>
  <c r="BK287"/>
  <c r="J233"/>
  <c i="3" r="BK110"/>
  <c i="2" r="J188"/>
  <c r="BK133"/>
  <c r="BK251"/>
  <c r="BK157"/>
  <c r="F36"/>
  <c l="1" r="P152"/>
  <c r="P250"/>
  <c r="T324"/>
  <c r="T323"/>
  <c r="P187"/>
  <c r="R187"/>
  <c r="BK94"/>
  <c r="BK286"/>
  <c r="J286"/>
  <c r="J70"/>
  <c r="P94"/>
  <c r="P93"/>
  <c r="P92"/>
  <c i="1" r="AU55"/>
  <c i="2" r="BK250"/>
  <c r="J250"/>
  <c r="J66"/>
  <c r="R286"/>
  <c r="R279"/>
  <c r="T187"/>
  <c r="R324"/>
  <c r="R323"/>
  <c r="R94"/>
  <c r="P286"/>
  <c r="P279"/>
  <c r="BK187"/>
  <c r="J187"/>
  <c r="J65"/>
  <c r="T94"/>
  <c r="T152"/>
  <c r="BK324"/>
  <c r="J324"/>
  <c r="J72"/>
  <c i="3" r="T109"/>
  <c r="T86"/>
  <c i="2" r="R152"/>
  <c r="T250"/>
  <c r="P324"/>
  <c r="P323"/>
  <c i="3" r="R86"/>
  <c r="P109"/>
  <c r="R118"/>
  <c r="P125"/>
  <c i="2" r="BK152"/>
  <c r="J152"/>
  <c r="J63"/>
  <c r="R250"/>
  <c r="T286"/>
  <c r="T279"/>
  <c i="3" r="P86"/>
  <c r="BK118"/>
  <c r="J118"/>
  <c r="J63"/>
  <c r="T118"/>
  <c r="R125"/>
  <c r="BK86"/>
  <c r="J86"/>
  <c r="J61"/>
  <c r="BK109"/>
  <c r="J109"/>
  <c r="J62"/>
  <c r="R109"/>
  <c r="P118"/>
  <c r="BK125"/>
  <c r="J125"/>
  <c r="J64"/>
  <c r="T125"/>
  <c i="2" r="BK275"/>
  <c r="J275"/>
  <c r="J67"/>
  <c r="BK280"/>
  <c r="J280"/>
  <c r="J69"/>
  <c r="BK147"/>
  <c r="J147"/>
  <c r="J62"/>
  <c r="BK181"/>
  <c r="J181"/>
  <c r="J64"/>
  <c r="J94"/>
  <c r="J61"/>
  <c i="3" r="F55"/>
  <c r="BG105"/>
  <c i="2" r="BK323"/>
  <c r="J323"/>
  <c r="J71"/>
  <c i="3" r="J52"/>
  <c r="BG110"/>
  <c r="BG112"/>
  <c i="2" r="BK279"/>
  <c r="J279"/>
  <c r="J68"/>
  <c i="3" r="BG145"/>
  <c r="BG160"/>
  <c r="BG126"/>
  <c r="BG87"/>
  <c r="BG123"/>
  <c r="BG128"/>
  <c r="E74"/>
  <c r="BG119"/>
  <c r="BG141"/>
  <c r="BG156"/>
  <c r="BG169"/>
  <c r="BG97"/>
  <c r="BG114"/>
  <c r="BG147"/>
  <c r="BG152"/>
  <c r="BG133"/>
  <c r="BG137"/>
  <c r="BG101"/>
  <c r="BG164"/>
  <c r="BG166"/>
  <c i="1" r="AV55"/>
  <c i="2" r="F55"/>
  <c r="BG345"/>
  <c i="1" r="AW55"/>
  <c i="2" r="E82"/>
  <c r="BG110"/>
  <c r="BG133"/>
  <c r="BG138"/>
  <c r="BG157"/>
  <c r="BG167"/>
  <c r="BG188"/>
  <c r="BG224"/>
  <c r="BG316"/>
  <c r="BG100"/>
  <c r="BG215"/>
  <c r="BG128"/>
  <c r="BG206"/>
  <c r="BG320"/>
  <c i="1" r="AZ55"/>
  <c i="2" r="J86"/>
  <c r="BG115"/>
  <c r="BG123"/>
  <c r="BG153"/>
  <c r="BG197"/>
  <c r="BG229"/>
  <c r="BG233"/>
  <c r="BG237"/>
  <c r="BG255"/>
  <c r="BG325"/>
  <c i="1" r="BD55"/>
  <c i="2" r="BG105"/>
  <c r="BG143"/>
  <c r="BG176"/>
  <c r="BG182"/>
  <c r="BG261"/>
  <c r="BG281"/>
  <c r="BG302"/>
  <c r="BG307"/>
  <c r="BG95"/>
  <c r="BG148"/>
  <c r="BG171"/>
  <c r="BG193"/>
  <c r="BG241"/>
  <c r="BG246"/>
  <c r="BG270"/>
  <c r="BG276"/>
  <c r="BG336"/>
  <c r="BG330"/>
  <c i="1" r="BA55"/>
  <c i="2" r="BG202"/>
  <c r="BG251"/>
  <c r="BG265"/>
  <c r="BG287"/>
  <c r="BG291"/>
  <c r="BG350"/>
  <c r="BG312"/>
  <c i="1" r="BC55"/>
  <c i="3" r="J33"/>
  <c i="1" r="AV56"/>
  <c i="3" r="F34"/>
  <c i="1" r="BA56"/>
  <c r="BA54"/>
  <c r="W30"/>
  <c i="3" r="F33"/>
  <c i="1" r="AZ56"/>
  <c r="AZ54"/>
  <c r="W29"/>
  <c i="3" r="F37"/>
  <c i="1" r="BD56"/>
  <c r="BD54"/>
  <c r="W33"/>
  <c i="3" r="F36"/>
  <c i="1" r="BC56"/>
  <c r="BC54"/>
  <c r="W32"/>
  <c i="3" r="J34"/>
  <c i="1" r="AW56"/>
  <c i="3" l="1" r="P85"/>
  <c r="P84"/>
  <c i="1" r="AU56"/>
  <c i="2" r="T93"/>
  <c r="T92"/>
  <c i="3" r="R85"/>
  <c r="R84"/>
  <c r="T85"/>
  <c r="T84"/>
  <c i="2" r="R93"/>
  <c r="R92"/>
  <c r="BK93"/>
  <c r="J93"/>
  <c r="J60"/>
  <c i="3" r="BK85"/>
  <c r="BK84"/>
  <c r="J84"/>
  <c i="2" r="BK92"/>
  <c r="J92"/>
  <c r="J59"/>
  <c i="1" r="AU54"/>
  <c i="3" r="F35"/>
  <c i="1" r="BB56"/>
  <c i="2" r="F35"/>
  <c i="1" r="BB55"/>
  <c r="AT55"/>
  <c r="AW54"/>
  <c r="AK30"/>
  <c r="AY54"/>
  <c r="AT56"/>
  <c r="AV54"/>
  <c r="AK29"/>
  <c i="3" r="J30"/>
  <c i="1" r="AG56"/>
  <c i="3" l="1" r="J39"/>
  <c r="J59"/>
  <c r="J85"/>
  <c r="J60"/>
  <c i="1" r="AN56"/>
  <c i="2" r="J30"/>
  <c i="1" r="AG55"/>
  <c r="AG54"/>
  <c r="AK26"/>
  <c r="AK35"/>
  <c r="BB54"/>
  <c r="AX54"/>
  <c r="AT54"/>
  <c l="1" r="AN55"/>
  <c i="2" r="J39"/>
  <c i="1" r="AN54"/>
  <c r="W31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<sst xmlns="http://schemas.openxmlformats.org/spreadsheetml/2006/main">
  <si>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</si>
  <si>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</si>
  <si>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</si>
  <si>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</si>
  <si>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</si>
  <si>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{15b443be-a4ca-441b-93b4-f66bb2c162a3}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</si>
  <si>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</si>
  <si>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</si>
  <si>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</si>
  <si>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</si>
  <si>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</si>
  <si>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</si>
  <si>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</si>
  <si>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</si>
  <si>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3700CU2025-II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</si>
  <si>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</si>
  <si>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</si>
  <si>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Labe, měřiicí stanice Obříství – oprava odběrného objektu</t>
  </si>
  <si>
    <t>KSO:</t>
  </si>
  <si>
    <t>832</t>
  </si>
  <si>
    <t>CC-CZ:</t>
  </si>
  <si>
    <t>215</t>
  </si>
  <si>
    <t>Místo:</t>
  </si>
  <si>
    <t>Kly, Obříství</t>
  </si>
  <si>
    <t>Datum:</t>
  </si>
  <si>
    <t>27. 8. 2025</t>
  </si>
  <si>
    <t>Zadavatel:</t>
  </si>
  <si>
    <t>IČ:</t>
  </si>
  <si>
    <t>70890005</t>
  </si>
  <si>
    <t>Povodí Labe, státní podnik</t>
  </si>
  <si>
    <t>DIČ:</t>
  </si>
  <si>
    <t>CZ70890005</t>
  </si>
  <si>
    <t>Účastník:</t>
  </si>
  <si>
    <t>Vyplň údaj</t>
  </si>
  <si>
    <t>Projektant:</t>
  </si>
  <si>
    <t>Povodí Labe, státní podnik, OIČ</t>
  </si>
  <si>
    <t>True</t>
  </si>
  <si>
    <t>Zpracovatel:</t>
  </si>
  <si>
    <t>Ing. Eva Morkesová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</si>
  <si>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</si>
  <si>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</si>
  <si>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</si>
  <si>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</si>
  <si>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</si>
  <si>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</si>
  <si>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</si>
  <si>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</si>
  <si>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</si>
  <si>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</si>
  <si>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</si>
  <si>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</si>
  <si>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</si>
  <si>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</si>
  <si>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</si>
  <si>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</si>
  <si>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</si>
  <si>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</si>
  <si>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</si>
  <si>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</si>
  <si>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</si>
  <si>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</si>
  <si>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</si>
  <si>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</si>
  <si>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</si>
  <si>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</si>
  <si>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</si>
  <si>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</si>
  <si>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</si>
  <si>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</si>
  <si>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</si>
  <si>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</si>
  <si>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</si>
  <si>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</si>
  <si>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</si>
  <si>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</si>
  <si>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</si>
  <si>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</si>
  <si>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</si>
  <si>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</si>
  <si>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</si>
  <si>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</si>
  <si>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</si>
  <si>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odběrného objektu</t>
  </si>
  <si>
    <t>STA</t>
  </si>
  <si>
    <t>1</t>
  </si>
  <si>
    <t>{183f6879-509b-49d1-92f5-16017eb20381}</t>
  </si>
  <si>
    <t>2</t>
  </si>
  <si>
    <t>VON</t>
  </si>
  <si>
    <t>Vedlejší a ostatní náklady</t>
  </si>
  <si>
    <t>{95ed7167-efc1-4fae-ad51-706ae971f889}</t>
  </si>
  <si>
    <t>KRYCÍ LIST SOUPISU PRACÍ</t>
  </si>
  <si>
    <t>Objekt:</t>
  </si>
  <si>
    <t>SO 01 - Oprava odběrného objektu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</si>
  <si>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</si>
  <si>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</si>
  <si>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</si>
  <si>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</si>
  <si>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</si>
  <si>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</si>
  <si>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</si>
  <si>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</si>
  <si>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</si>
  <si>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</si>
  <si>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</si>
  <si>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 xml:space="preserve">    998 - Přesun hmot</t>
  </si>
  <si>
    <t>PSV - Práce a dodávky PSV</t>
  </si>
  <si>
    <t xml:space="preserve">    724 - Zdravotechnika - strojní vybavení</t>
  </si>
  <si>
    <t xml:space="preserve">    767 - Konstrukce zámečnické</t>
  </si>
  <si>
    <t>M - Práce a dodávky M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</si>
  <si>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</si>
  <si>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</si>
  <si>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</si>
  <si>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</si>
  <si>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</si>
  <si>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</si>
  <si>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</si>
  <si>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</si>
  <si>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</si>
  <si>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</si>
  <si>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</si>
  <si>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</si>
  <si>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</si>
  <si>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</si>
  <si>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</si>
  <si>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</si>
  <si>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</si>
  <si>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</si>
  <si>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</si>
  <si>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114203104</t>
  </si>
  <si>
    <t>Rozebrání záhozů a rovnanin na sucho</t>
  </si>
  <si>
    <t>m3</t>
  </si>
  <si>
    <t>CS ÚRS 2025 02</t>
  </si>
  <si>
    <t>4</t>
  </si>
  <si>
    <t>-430759355</t>
  </si>
  <si>
    <t>PP</t>
  </si>
  <si>
    <t>Rozebrání dlažeb nebo záhozů s naložením na dopravní prostředek záhozů, rovnanin a soustřeďovacích staveb provedených na sucho</t>
  </si>
  <si>
    <t>Online PSC</t>
  </si>
  <si>
    <t>https://podminky.urs.cz/item/CS_URS_2025_02/114203104</t>
  </si>
  <si>
    <t>VV</t>
  </si>
  <si>
    <t>pod hladinou v místě stávajícího odběrného potrubí, viz příloha D.1, D.2, D.3</t>
  </si>
  <si>
    <t>5,20</t>
  </si>
  <si>
    <t>122251101</t>
  </si>
  <si>
    <t>Odkopávky a prokopávky nezapažené v hornině třídy těžitelnosti I skupiny 3 objem do 20 m3 strojně</t>
  </si>
  <si>
    <t>-1075942343</t>
  </si>
  <si>
    <t>Odkopávky a prokopávky nezapažené strojně v hornině třídy těžitelnosti I skupiny 3 do 20 m3</t>
  </si>
  <si>
    <t>https://podminky.urs.cz/item/CS_URS_2025_02/122251101</t>
  </si>
  <si>
    <t>výkop zeminy pro břehové opevnění dlažbou, viz příloha D.1</t>
  </si>
  <si>
    <t>6,0*2,93</t>
  </si>
  <si>
    <t>3</t>
  </si>
  <si>
    <t>127751111</t>
  </si>
  <si>
    <t>Vykopávky pod vodou v hornině třídy těžitelnosti I a II skupiny 1 až 4 tl vrstvy přes 0,5 m objem do 1000 m3 strojně</t>
  </si>
  <si>
    <t>-1819180799</t>
  </si>
  <si>
    <t>Vykopávky pod vodou strojně na hloubku do 5 m pod projektem stanovenou hladinou vody v horninách třídy těžitelnosti I a II skupiny 1 až 4, průměrné tloušťky projektované vrstvy přes 0,50 m do 1 000 m3</t>
  </si>
  <si>
    <t>https://podminky.urs.cz/item/CS_URS_2025_02/127751111</t>
  </si>
  <si>
    <t>odtěžení makadamu v místě odběrného potrubí, viz příloha D.1</t>
  </si>
  <si>
    <t>3,5</t>
  </si>
  <si>
    <t>132251251</t>
  </si>
  <si>
    <t>Hloubení rýh nezapažených š do 2000 mm v hornině třídy těžitelnosti I skupiny 3 objem do 20 m3 strojně</t>
  </si>
  <si>
    <t>2067839934</t>
  </si>
  <si>
    <t>Hloubení nezapažených rýh šířky přes 800 do 2 000 mm strojně s urovnáním dna do předepsaného profilu a spádu v hornině třídy těžitelnosti I skupiny 3 do 20 m3</t>
  </si>
  <si>
    <t>https://podminky.urs.cz/item/CS_URS_2025_02/132251251</t>
  </si>
  <si>
    <t>v místě stávajícího odběrného potrubí, viz příloha D.1</t>
  </si>
  <si>
    <t>1,5*5,77</t>
  </si>
  <si>
    <t>5</t>
  </si>
  <si>
    <t>162251102</t>
  </si>
  <si>
    <t>Vodorovné přemístění přes 20 do 50 m výkopku/sypaniny z horniny třídy těžitelnosti I skupiny 1 až 3</t>
  </si>
  <si>
    <t>1420755005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</si>
  <si>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</si>
  <si>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https://podminky.urs.cz/item/CS_URS_2025_02/162251102</t>
  </si>
  <si>
    <t>materiál z výkopu na meziskládku</t>
  </si>
  <si>
    <t>3,5+8,655+17,58</t>
  </si>
  <si>
    <t>materiál z meziskládky zpět do násypu</t>
  </si>
  <si>
    <t>5,10</t>
  </si>
  <si>
    <t>Součet</t>
  </si>
  <si>
    <t>6</t>
  </si>
  <si>
    <t>162251142</t>
  </si>
  <si>
    <t>Vodorovné přemístění přes 20 do 50 m výkopku/sypaniny z horniny třídy těžitelnosti III skupiny 6 a 7</t>
  </si>
  <si>
    <t>-1451368596</t>
  </si>
  <si>
    <t>Vodorovné přemístění výkopku nebo sypaniny po suchu na obvyklém dopravním prostředku, bez naložení výkopku, avšak se složením bez rozhrnutí z horniny třídy těžitelnosti III skupiny 6 a 7 na vzdálenost přes 20 do 50 m</t>
  </si>
  <si>
    <t>https://podminky.urs.cz/item/CS_URS_2025_02/162251142</t>
  </si>
  <si>
    <t>materiál z rozebraného záhozu na meziskládku a zpět do záhozu</t>
  </si>
  <si>
    <t>2*5,2</t>
  </si>
  <si>
    <t>7</t>
  </si>
  <si>
    <t>171151131</t>
  </si>
  <si>
    <t>Uložení sypaniny z hornin nesoudržných a soudržných střídavě do násypů zhutněných strojně</t>
  </si>
  <si>
    <t>1166814011</t>
  </si>
  <si>
    <t>Uložení sypanin do násypů strojně s rozprostřením sypaniny ve vrstvách a s hrubým urovnáním zhutněných z hornin nesoudržných a soudržných střídavě ukládaných</t>
  </si>
  <si>
    <t>https://podminky.urs.cz/item/CS_URS_2025_02/171151131</t>
  </si>
  <si>
    <t>zásyp potrubí vytěženou zeminou</t>
  </si>
  <si>
    <t>3,4*1,5</t>
  </si>
  <si>
    <t>8</t>
  </si>
  <si>
    <t>175151101</t>
  </si>
  <si>
    <t>Obsypání potrubí strojně sypaninou bez prohození, uloženou do 3 m</t>
  </si>
  <si>
    <t>1208283709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</si>
  <si>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</si>
  <si>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https://podminky.urs.cz/item/CS_URS_2025_02/175151101</t>
  </si>
  <si>
    <t>odběrné potrubí pod záhozovou patkou, viz příloha D.1</t>
  </si>
  <si>
    <t>8,0*0,458</t>
  </si>
  <si>
    <t>9</t>
  </si>
  <si>
    <t>M</t>
  </si>
  <si>
    <t>58343959</t>
  </si>
  <si>
    <t>kamenivo drcené hrubé frakce 32/63</t>
  </si>
  <si>
    <t>t</t>
  </si>
  <si>
    <t>1793715615</t>
  </si>
  <si>
    <t>pro obsypání potrubí, viz příloha D.1, D.2, D.3</t>
  </si>
  <si>
    <t>3,664</t>
  </si>
  <si>
    <t>3,664*2 'Přepočtené koeficientem množství</t>
  </si>
  <si>
    <t>10</t>
  </si>
  <si>
    <t>171201231R</t>
  </si>
  <si>
    <t>Likvidace zeminy a kamení</t>
  </si>
  <si>
    <t>-450830333</t>
  </si>
  <si>
    <t>Likvidace stavebního odpadu zeminy a kamení včetně naložení, dopravy, uložení a případného poplatku za uložení</t>
  </si>
  <si>
    <t xml:space="preserve">přebytečný zemní materiál, viz příloha D.1 </t>
  </si>
  <si>
    <t>(17,58+3,5+8,655-5,1)*1,7</t>
  </si>
  <si>
    <t>Svislé a kompletní konstrukce</t>
  </si>
  <si>
    <t>11</t>
  </si>
  <si>
    <t>3492318R</t>
  </si>
  <si>
    <t>Otvory pro odběrné potrubí</t>
  </si>
  <si>
    <t>kus</t>
  </si>
  <si>
    <t>1127675998</t>
  </si>
  <si>
    <t>rozšíření stávajících otvorů ve stěně betonové šachty, včetně dobetonávky okolo potrubí ve stěnách šachty, viz příloha D.3</t>
  </si>
  <si>
    <t>Vodorovné konstrukce</t>
  </si>
  <si>
    <t>451571112R</t>
  </si>
  <si>
    <t>Lože pod dlažby ze štěrkopísku vrstva tl do 200 mm</t>
  </si>
  <si>
    <t>m2</t>
  </si>
  <si>
    <t>-2035417988</t>
  </si>
  <si>
    <t>Lože pod dlažby ze štěrkopísků, tl. vrstvy do 200 mm</t>
  </si>
  <si>
    <t>pod dlažbu z lomového kamene, viz příloha D.1, D.3</t>
  </si>
  <si>
    <t>42,0</t>
  </si>
  <si>
    <t>13</t>
  </si>
  <si>
    <t>462511270</t>
  </si>
  <si>
    <t>Zához z lomového kamene bez proštěrkování z terénu hmotnost do 200 kg</t>
  </si>
  <si>
    <t>1300765155</t>
  </si>
  <si>
    <t>Zához z lomového kamene neupraveného záhozového bez proštěrkování z terénu, hmotnosti jednotlivých kamenů do 200 kg</t>
  </si>
  <si>
    <t>https://podminky.urs.cz/item/CS_URS_2025_02/462511270</t>
  </si>
  <si>
    <t>viz příloha D.1, D.3</t>
  </si>
  <si>
    <t>doplnění záhozu - zához z dovezeného lom. kamene</t>
  </si>
  <si>
    <t>6,0*4,30</t>
  </si>
  <si>
    <t>6,0*4,20</t>
  </si>
  <si>
    <t>odpočet záhozu z původního kamene</t>
  </si>
  <si>
    <t>-5,2</t>
  </si>
  <si>
    <t>14</t>
  </si>
  <si>
    <t>46251127R</t>
  </si>
  <si>
    <t xml:space="preserve">Zához z původního  lomového kamene bez proštěrkování z terénu hmotnost do 200 kg</t>
  </si>
  <si>
    <t>-1418710091</t>
  </si>
  <si>
    <t>Zához z původního lomového kamene neupraveného záhozového bez proštěrkování z terénu, hmotnosti jednotlivých kamenů do 200 kg</t>
  </si>
  <si>
    <t>obnova záhozu z původního kamene, viz příloha D.1, D.2, D.3</t>
  </si>
  <si>
    <t>5,2</t>
  </si>
  <si>
    <t>15</t>
  </si>
  <si>
    <t>462519002</t>
  </si>
  <si>
    <t>Příplatek za urovnání ploch záhozu z lomového kamene hmotnost do 200 kg</t>
  </si>
  <si>
    <t>334256593</t>
  </si>
  <si>
    <t>Zához z lomového kamene neupraveného záhozového Příplatek k cenám za urovnání viditelných ploch záhozu z kamene, hmotnosti jednotlivých kamenů do 200 kg</t>
  </si>
  <si>
    <t>https://podminky.urs.cz/item/CS_URS_2025_02/462519002</t>
  </si>
  <si>
    <t>vrchní vodorovná plocha záhozu</t>
  </si>
  <si>
    <t>6,0*1,5</t>
  </si>
  <si>
    <t>16</t>
  </si>
  <si>
    <t>465511327</t>
  </si>
  <si>
    <t>Dlažba z lomového kamene na sucho s vyklínováním a vyplněním spár tl 300 mm</t>
  </si>
  <si>
    <t>1239330292</t>
  </si>
  <si>
    <t>Dlažba z lomového kamene lomařsky upraveného na sucho s vyklínováním kamenem, s vyplněním spár těženým kamenivem, drnem nebo ornicí s osetím, tl. kamene 300 mm</t>
  </si>
  <si>
    <t>https://podminky.urs.cz/item/CS_URS_2025_02/465511327</t>
  </si>
  <si>
    <t>dlažba z lomového kamene, viz příloha D.1, D.2, D.3</t>
  </si>
  <si>
    <t>7,0*6,0</t>
  </si>
  <si>
    <t>Komunikace pozemní</t>
  </si>
  <si>
    <t>17</t>
  </si>
  <si>
    <t>564761101</t>
  </si>
  <si>
    <t>Podklad nebo kryt z kameniva hrubého drceného vel. 32-63 mm plochy do 100 m2 tl 200 mm</t>
  </si>
  <si>
    <t>-1999911729</t>
  </si>
  <si>
    <t>Podklad nebo kryt z kameniva hrubého drceného vel. 32-63 mm s rozprostřením a zhutněním plochy jednotlivě do 100 m2, po zhutnění tl. 200 mm</t>
  </si>
  <si>
    <t>https://podminky.urs.cz/item/CS_URS_2025_02/564761101</t>
  </si>
  <si>
    <t>podsyp pod odběrným potrubí pod záhozovou patkou, viz příloha D.1, D.3</t>
  </si>
  <si>
    <t>8,0*0,268/0,2</t>
  </si>
  <si>
    <t>Trubní vedení</t>
  </si>
  <si>
    <t>18</t>
  </si>
  <si>
    <t>871184201</t>
  </si>
  <si>
    <t>Montáž kanalizačního potrubí z PE SDR11 otevřený výkop sklon do 20 % svařovaných na tupo d 40x3,7 mm</t>
  </si>
  <si>
    <t>m</t>
  </si>
  <si>
    <t>-881790151</t>
  </si>
  <si>
    <t>Montáž kanalizačního potrubí z polyetylenu PE100 RC svařovaných na tupo v otevřeném výkopu ve sklonu do 20 % SDR 11/PN16 d 40 x 3,7 mm</t>
  </si>
  <si>
    <t>https://podminky.urs.cz/item/CS_URS_2025_02/871184201</t>
  </si>
  <si>
    <t>výtlačné potrubí od čerpadla</t>
  </si>
  <si>
    <t>2*30,0</t>
  </si>
  <si>
    <t>19</t>
  </si>
  <si>
    <t>28613422R</t>
  </si>
  <si>
    <t>potrubí PE100 RC SDR11 40x3,7mm</t>
  </si>
  <si>
    <t>-606252633</t>
  </si>
  <si>
    <t>pro výtlačné potrubí od čerpadla</t>
  </si>
  <si>
    <t>20</t>
  </si>
  <si>
    <t>877175201</t>
  </si>
  <si>
    <t>Montáž elektrospojek na kanalizačním potrubí z PE trub d 40</t>
  </si>
  <si>
    <t>-209559999</t>
  </si>
  <si>
    <t>Montáž tvarovek na kanalizačním plastovém potrubí z PE elektrotvarovek SDR 11/PN16 spojek nebo oblouků d 40</t>
  </si>
  <si>
    <t>https://podminky.urs.cz/item/CS_URS_2025_02/877175201</t>
  </si>
  <si>
    <t>spojky výtlačného potrubí od čerpadla</t>
  </si>
  <si>
    <t>2*1,0</t>
  </si>
  <si>
    <t>28615970</t>
  </si>
  <si>
    <t>elektrospojka SDR11 PE 100 PN16 D 40mm</t>
  </si>
  <si>
    <t>-1243450311</t>
  </si>
  <si>
    <t>22</t>
  </si>
  <si>
    <t>871313120</t>
  </si>
  <si>
    <t>Montáž kanalizačního potrubí hladkého plnostěnného SN 4 z PVC-U DN 160</t>
  </si>
  <si>
    <t>-1908998831</t>
  </si>
  <si>
    <t>Montáž kanalizačního potrubí z tvrdého PVC-U hladkého plnostěnného tuhost SN 4 DN 160</t>
  </si>
  <si>
    <t>https://podminky.urs.cz/item/CS_URS_2025_02/871313120</t>
  </si>
  <si>
    <t>viz příloha D.1, D.2, D.3</t>
  </si>
  <si>
    <t>odvodňovací potrubí z betonové šachty</t>
  </si>
  <si>
    <t>16,0</t>
  </si>
  <si>
    <t>odpadní potrubí z měřicí stanice</t>
  </si>
  <si>
    <t>31,0</t>
  </si>
  <si>
    <t>23</t>
  </si>
  <si>
    <t>28611132</t>
  </si>
  <si>
    <t>trubka kanalizační PVC DN 160x2000mm SN4</t>
  </si>
  <si>
    <t>-1452326499</t>
  </si>
  <si>
    <t>trubky PVC KG včetně tesnicích kroužků, viz příloha D.1, D.2, D.3</t>
  </si>
  <si>
    <t>pro odvodňovací potrubí z betonové šachty</t>
  </si>
  <si>
    <t>pro odpadní potrubí z měřicí stanice</t>
  </si>
  <si>
    <t>47*1,03 'Přepočtené koeficientem množství</t>
  </si>
  <si>
    <t>24</t>
  </si>
  <si>
    <t>877310310</t>
  </si>
  <si>
    <t>Montáž kolen na kanalizačním potrubí z PP nebo tvrdého PVC-U trub hladkých plnostěnných DN 150</t>
  </si>
  <si>
    <t>-1399565082</t>
  </si>
  <si>
    <t>Montáž tvarovek na kanalizačním plastovém potrubí z PP nebo PVC-U hladkého plnostěnného kolen, víček nebo hrdlových uzávěrů DN 150</t>
  </si>
  <si>
    <t>https://podminky.urs.cz/item/CS_URS_2025_02/877310310</t>
  </si>
  <si>
    <t>odpadní potrubí z měřicí stanice, viz příloha D.1</t>
  </si>
  <si>
    <t>2+4</t>
  </si>
  <si>
    <t>25</t>
  </si>
  <si>
    <t>28612203</t>
  </si>
  <si>
    <t>koleno kanalizační plastové PVC KG DN 160/90° SN12/16</t>
  </si>
  <si>
    <t>-651186598</t>
  </si>
  <si>
    <t>pro odpadní potrubí z měřicí stanice, viz příloha D.1</t>
  </si>
  <si>
    <t>26</t>
  </si>
  <si>
    <t>28612202</t>
  </si>
  <si>
    <t>koleno kanalizační plastové PVC KG DN 160/45° SN12/16</t>
  </si>
  <si>
    <t>1720068754</t>
  </si>
  <si>
    <t>27</t>
  </si>
  <si>
    <t>899922192R</t>
  </si>
  <si>
    <t>Montáž čerpadla pro čerpání závlahové vody napojení 5/4"</t>
  </si>
  <si>
    <t>1143814882</t>
  </si>
  <si>
    <t>Montáž čerpadla pro čerpání závlahové vody montáž čerpadla pro čerpání závlahové vody ostatních typů napojení G 5/4"</t>
  </si>
  <si>
    <t>2 ks, viz příloha D.1</t>
  </si>
  <si>
    <t>28</t>
  </si>
  <si>
    <t>4261039R</t>
  </si>
  <si>
    <t xml:space="preserve">čerpadlo ponorné </t>
  </si>
  <si>
    <t>1271233466</t>
  </si>
  <si>
    <t>čerpadlo ponorné</t>
  </si>
  <si>
    <t>viz příloha D.1</t>
  </si>
  <si>
    <t xml:space="preserve">čerpadlo do mokrého prostředí pro dopravu znečištěné vody s obsahem písku (P=1,3 kW, 400 V, 50 Hz, připojení DN 5/4"), včetně sacího koše, 2 ks </t>
  </si>
  <si>
    <t>29</t>
  </si>
  <si>
    <t>31459050R</t>
  </si>
  <si>
    <t>lano nerezové konstrukce lana 7x7 D 2 mm</t>
  </si>
  <si>
    <t>384230837</t>
  </si>
  <si>
    <t xml:space="preserve">lano nerezové konstrukce lana 7x7 D 2  mm</t>
  </si>
  <si>
    <t>pro uchycení čerpadel, 2 ks, viz příloha D.1</t>
  </si>
  <si>
    <t>2*10,0</t>
  </si>
  <si>
    <t>997</t>
  </si>
  <si>
    <t>Přesun sutě</t>
  </si>
  <si>
    <t>30</t>
  </si>
  <si>
    <t>99701R</t>
  </si>
  <si>
    <t>Likvidace čerpadel</t>
  </si>
  <si>
    <t>1813321265</t>
  </si>
  <si>
    <t>Likvidace čerpadel včetně naložení, dopravy, uložení a případného poplatku za uložení</t>
  </si>
  <si>
    <t>2 ks čerpadel</t>
  </si>
  <si>
    <t>31</t>
  </si>
  <si>
    <t>997013813R1</t>
  </si>
  <si>
    <t>Likvidace stavebního odpadu z plastických hmot</t>
  </si>
  <si>
    <t>11631299</t>
  </si>
  <si>
    <t xml:space="preserve">Likvidace stavebního odpadu z plastických hmot </t>
  </si>
  <si>
    <t xml:space="preserve">demontované plastové potrubí </t>
  </si>
  <si>
    <t>47,0*2,2/1000</t>
  </si>
  <si>
    <t>60*1,1/1000</t>
  </si>
  <si>
    <t>32</t>
  </si>
  <si>
    <t>99701386R1</t>
  </si>
  <si>
    <t>Likvidace stavebního odpadu z prostého betonu</t>
  </si>
  <si>
    <t>-971968863</t>
  </si>
  <si>
    <t>Likvidace stavebního odpadu z prostého betonu včetně naložení, dopravy, uložení a případného poplatku za uložení</t>
  </si>
  <si>
    <t xml:space="preserve">materiál ze zvětšení otvoru v šachtě pro trubky, odhad </t>
  </si>
  <si>
    <t>0,05*2,2</t>
  </si>
  <si>
    <t>33</t>
  </si>
  <si>
    <t>997321511</t>
  </si>
  <si>
    <t>Vodorovná doprava suti a vybouraných hmot po suchu do 1 km</t>
  </si>
  <si>
    <t>-1920286311</t>
  </si>
  <si>
    <t>Vodorovná doprava suti a vybouraných hmot bez naložení, s vyložením a hrubým urovnáním po suchu, na vzdálenost do 1 km</t>
  </si>
  <si>
    <t>https://podminky.urs.cz/item/CS_URS_2025_02/997321511</t>
  </si>
  <si>
    <t>demontované nerezové potrubí - odvoz do 1 km (na PS Obříství - plavební komora)</t>
  </si>
  <si>
    <t>1,934</t>
  </si>
  <si>
    <t>34</t>
  </si>
  <si>
    <t>997321611</t>
  </si>
  <si>
    <t>Nakládání nebo překládání suti a vybouraných hmot</t>
  </si>
  <si>
    <t>265351039</t>
  </si>
  <si>
    <t>Vodorovná doprava suti a vybouraných hmot bez naložení, s vyložením a hrubým urovnáním nakládání nebo překládání na dopravní prostředek při vodorovné dopravě suti a vybouraných hmot</t>
  </si>
  <si>
    <t>https://podminky.urs.cz/item/CS_URS_2025_02/997321611</t>
  </si>
  <si>
    <t>naložení demontovaného nerezového potrubí - odvoz do 1 km (na PS Obříství - plavební komora)</t>
  </si>
  <si>
    <t>998</t>
  </si>
  <si>
    <t>Přesun hmot</t>
  </si>
  <si>
    <t>35</t>
  </si>
  <si>
    <t>998332011</t>
  </si>
  <si>
    <t>Přesun hmot pro úpravy vodních toků a kanály</t>
  </si>
  <si>
    <t>-1396099909</t>
  </si>
  <si>
    <t>Přesun hmot pro úpravy vodních toků a kanály, hráze rybníků apod. dopravní vzdálenost do 500 m</t>
  </si>
  <si>
    <t>https://podminky.urs.cz/item/CS_URS_2025_02/998332011</t>
  </si>
  <si>
    <t>PSV</t>
  </si>
  <si>
    <t>Práce a dodávky PSV</t>
  </si>
  <si>
    <t>724</t>
  </si>
  <si>
    <t>Zdravotechnika - strojní vybavení</t>
  </si>
  <si>
    <t>36</t>
  </si>
  <si>
    <t>724121812</t>
  </si>
  <si>
    <t>Demontáž čerpadel stojanových vodovodních hl do 15 m</t>
  </si>
  <si>
    <t>soubor</t>
  </si>
  <si>
    <t>2119909174</t>
  </si>
  <si>
    <t>Demontáž čerpadel vodovodních stojanových včetně sacího koše, pracovního válce a potrubí ve studni hloubky do 15 m</t>
  </si>
  <si>
    <t>https://podminky.urs.cz/item/CS_URS_2025_02/724121812</t>
  </si>
  <si>
    <t>2 ks stávajících čerpadel, viz příloha D.1, D.2, D.3</t>
  </si>
  <si>
    <t>767</t>
  </si>
  <si>
    <t>Konstrukce zámečnické</t>
  </si>
  <si>
    <t>37</t>
  </si>
  <si>
    <t>2837614R</t>
  </si>
  <si>
    <t>Tepelná izolace poklopu betonové šachty</t>
  </si>
  <si>
    <t>-691775011</t>
  </si>
  <si>
    <t>tepelná izolace poklopu - čedičová vata s Al fólií v tl. 60 mm (práce včetně dodávky materiálu), viz příloha D.1, D.3</t>
  </si>
  <si>
    <t>1,5*1,5</t>
  </si>
  <si>
    <t>38</t>
  </si>
  <si>
    <t>767995111R</t>
  </si>
  <si>
    <t xml:space="preserve">Montáž atypických zámečnických konstrukcí hmotnosti do 5 kg - nerez  </t>
  </si>
  <si>
    <t>kg</t>
  </si>
  <si>
    <t>-1506358711</t>
  </si>
  <si>
    <t>Montáž ostatních atypických zámečnických konstrukcí hmotnosti do 5 kg - nerez</t>
  </si>
  <si>
    <t>česle, 2 ks</t>
  </si>
  <si>
    <t>nerezová ocel prům. 10 mm (m=0,62 kg/m)</t>
  </si>
  <si>
    <t>2*(2*0,356+2*0,345+2*0,307+2*0,207)*0,62</t>
  </si>
  <si>
    <t>ocel široká nerez 60 x 4 mm (m=1,88 kg/m)</t>
  </si>
  <si>
    <t>2*1,15*1,88</t>
  </si>
  <si>
    <t>uchycení česlí - šrouby a matice, 6 ks</t>
  </si>
  <si>
    <t>1,0</t>
  </si>
  <si>
    <t>39</t>
  </si>
  <si>
    <t>13515114R</t>
  </si>
  <si>
    <t>ocel široká nerez 1.4301/7 60x4mm</t>
  </si>
  <si>
    <t>-291285165</t>
  </si>
  <si>
    <t>česle, 2 ks, viz příloha D.1, D.3</t>
  </si>
  <si>
    <t>pásová ocel 60 x 4 mm (m=1,88 kg/m)</t>
  </si>
  <si>
    <t>2*1,15</t>
  </si>
  <si>
    <t>40</t>
  </si>
  <si>
    <t>13021012R</t>
  </si>
  <si>
    <t>tyč kruhová nerezová 1.4301/7 D 10 mm</t>
  </si>
  <si>
    <t>871023865</t>
  </si>
  <si>
    <t>pro česle, 2 ks, viz příloha D.1, D.3</t>
  </si>
  <si>
    <t>2*(2*0,356+2*0,345+2*0,307+2*0,207)</t>
  </si>
  <si>
    <t>41</t>
  </si>
  <si>
    <t>30909192R</t>
  </si>
  <si>
    <t>šroub nerezový se šestihrannou hlavou M10x25mm</t>
  </si>
  <si>
    <t>100 kus</t>
  </si>
  <si>
    <t>2134360020</t>
  </si>
  <si>
    <t>uchycení česlí, 6 ks, viz příloha D.1, D.3</t>
  </si>
  <si>
    <t>6/100</t>
  </si>
  <si>
    <t>42</t>
  </si>
  <si>
    <t>31111018</t>
  </si>
  <si>
    <t>matice nerezová šestihranná M10</t>
  </si>
  <si>
    <t>-702988435</t>
  </si>
  <si>
    <t>43</t>
  </si>
  <si>
    <t>998767101</t>
  </si>
  <si>
    <t>Přesun hmot tonážní pro zámečnické konstrukce v objektech v do 6 m</t>
  </si>
  <si>
    <t>1934371248</t>
  </si>
  <si>
    <t>Přesun hmot pro zámečnické konstrukce stanovený z hmotnosti přesunovaného materiálu vodorovná dopravní vzdálenost do 50 m základní v objektech výšky do 6 m</t>
  </si>
  <si>
    <t>https://podminky.urs.cz/item/CS_URS_2025_02/998767101</t>
  </si>
  <si>
    <t>Práce a dodávky M</t>
  </si>
  <si>
    <t>23-M</t>
  </si>
  <si>
    <t>Montáže potrubí</t>
  </si>
  <si>
    <t>44</t>
  </si>
  <si>
    <t>230082350R</t>
  </si>
  <si>
    <t>Demontáž potrubí další použití přes 50 do 250 kg D 324 mm tl 5,0 mm</t>
  </si>
  <si>
    <t>CS ÚRS 2024 02</t>
  </si>
  <si>
    <t>64</t>
  </si>
  <si>
    <t>-690546913</t>
  </si>
  <si>
    <t>Demontáž ocelového potrubí k dalšímu použití hmotnosti přes 10 do 250 kg připojovací rozměr Ø 324, tl. 5,0 mm</t>
  </si>
  <si>
    <t>https://podminky.urs.cz/item/CS_URS_2024_02/230082350R</t>
  </si>
  <si>
    <t>odběrné potrubí, viz příloha D.1</t>
  </si>
  <si>
    <t>2*(5,5+10,0)</t>
  </si>
  <si>
    <t>45</t>
  </si>
  <si>
    <t>230086115</t>
  </si>
  <si>
    <t>Demontáž plastového potrubí dn do 110 mm</t>
  </si>
  <si>
    <t>1813877781</t>
  </si>
  <si>
    <t>https://podminky.urs.cz/item/CS_URS_2025_02/230086115</t>
  </si>
  <si>
    <t>46</t>
  </si>
  <si>
    <t>230086143</t>
  </si>
  <si>
    <t>Demontáž plastového potrubí dn přes 110 do 225 mm</t>
  </si>
  <si>
    <t>332120121</t>
  </si>
  <si>
    <t>https://podminky.urs.cz/item/CS_URS_2025_02/230086143</t>
  </si>
  <si>
    <t>47</t>
  </si>
  <si>
    <t>230140108</t>
  </si>
  <si>
    <t>Montáž trubek z nerezavějící oceli tř.17 D 377 mm, tl 5 mm</t>
  </si>
  <si>
    <t>749889262</t>
  </si>
  <si>
    <t>Montáž trubek Ø 377 mm, tl. 5 mm</t>
  </si>
  <si>
    <t>https://podminky.urs.cz/item/CS_URS_2025_02/230140108</t>
  </si>
  <si>
    <t>odběrné potrubí, viz příloha D.1, D.3</t>
  </si>
  <si>
    <t>48</t>
  </si>
  <si>
    <t>14011112R</t>
  </si>
  <si>
    <t>trubka nerezová bezešvá hladká 355.6 x 5,0 mm (1.4301/7)</t>
  </si>
  <si>
    <t>256</t>
  </si>
  <si>
    <t>-1956498155</t>
  </si>
  <si>
    <t>pro odběrné potrubí, viz příloha D.1, D.3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</si>
  <si>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</si>
  <si>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</si>
  <si>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</si>
  <si>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</si>
  <si>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</si>
  <si>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</si>
  <si>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</si>
  <si>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</si>
  <si>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</si>
  <si>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</si>
  <si>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</si>
  <si>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</si>
  <si>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1024</t>
  </si>
  <si>
    <t>-1272471975</t>
  </si>
  <si>
    <t>- zajištění oplocení prostoru ZS, jeho napojení na inž. sítě</t>
  </si>
  <si>
    <t>- zajištění následné likvidace všech objektů ZS včetně připojení na sítě</t>
  </si>
  <si>
    <t>- zajištění ostrahy stavby a staveniště po dobu realizace stavby</t>
  </si>
  <si>
    <t>- zajištění podmínek pro použití přístupových komunikací dotčených stavbou s příslušnými vlastníky či správci a zajištění jejich splnění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</si>
  <si>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</si>
  <si>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</si>
  <si>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</si>
  <si>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0112</t>
  </si>
  <si>
    <t>Zajištění obnovy asfaltové komunikace</t>
  </si>
  <si>
    <t>2036502464</t>
  </si>
  <si>
    <t>Zajištění obnovy stávající příjezdové asfaltové komunikace</t>
  </si>
  <si>
    <t>obnova stávající cyklostezky při jejím případném porušení (předpokládaná plocha používané komunikace cca 150 m2)</t>
  </si>
  <si>
    <t>011310</t>
  </si>
  <si>
    <t>Zajištění obnovy nezpevněné plochy</t>
  </si>
  <si>
    <t>246446792</t>
  </si>
  <si>
    <t>Zajištění obnovy stávající nezpevněné plochy</t>
  </si>
  <si>
    <t>dočasná mezideponie stavebního materiálu 15,0 x 10,0 m</t>
  </si>
  <si>
    <t>584121111R</t>
  </si>
  <si>
    <t>Provizorní komunikace</t>
  </si>
  <si>
    <t>-340087113</t>
  </si>
  <si>
    <t>vjezd na cyklostezku (2x), z provozního materiálu zhotovitele -zřízení a odstranění (projektant předpokládá použití ocelových pojezdových desek)</t>
  </si>
  <si>
    <t>2*3,0*4,0</t>
  </si>
  <si>
    <t>02</t>
  </si>
  <si>
    <t>Projektová dokumentace - ostatní náklady</t>
  </si>
  <si>
    <t>0210</t>
  </si>
  <si>
    <t>Vypracování Plánu opatření pro případ havárie</t>
  </si>
  <si>
    <t>8192</t>
  </si>
  <si>
    <t>-1483895297</t>
  </si>
  <si>
    <t>Zhotovitelem vypracovaný Plán opatření pro případ havárie, pro případ úniku závadných látek (např. ropné produkty, cementové výluhy, odpadní vody z těsnících clon, atd.)</t>
  </si>
  <si>
    <t>0221</t>
  </si>
  <si>
    <t>Zpracování povodňového plánu stavby dle §71 zákona č. 254/2001 Sb. včetně zajištění schválení příslušnými orgány správy a Povodím Labe, státní podnik</t>
  </si>
  <si>
    <t>-1195982980</t>
  </si>
  <si>
    <t>023</t>
  </si>
  <si>
    <t>Vypracování projektu skutečného provedení díla</t>
  </si>
  <si>
    <t>1387835463</t>
  </si>
  <si>
    <t>3 paré + 1 x CD, viz příloha B.</t>
  </si>
  <si>
    <t>03</t>
  </si>
  <si>
    <t>Geodetické práce a vytýčení - ostatní náklady</t>
  </si>
  <si>
    <t>031</t>
  </si>
  <si>
    <t>Vypracování geodetického zaměření skutečného stavu</t>
  </si>
  <si>
    <t>262144</t>
  </si>
  <si>
    <t>-291942203</t>
  </si>
  <si>
    <t>zaměření stavby zpracované ve 2 paré + 1 x CD</t>
  </si>
  <si>
    <t>035</t>
  </si>
  <si>
    <t>Zajištění veškerých geodetických prací souvisejících s realizací díla</t>
  </si>
  <si>
    <t>-1939734288</t>
  </si>
  <si>
    <t>09</t>
  </si>
  <si>
    <t>Ostatní náklady</t>
  </si>
  <si>
    <t>037</t>
  </si>
  <si>
    <t>Zajištění písemných souhlasných vyjádření všech dotčených vlastníků a případných uživatelů všech pozemků dotčených stavbou s jejich konečnou úpravou po dokončení prací</t>
  </si>
  <si>
    <t>96643726</t>
  </si>
  <si>
    <t>037001</t>
  </si>
  <si>
    <t>Provozní zkouška čerpadel a výtlačného potrubí</t>
  </si>
  <si>
    <t>-1489588973</t>
  </si>
  <si>
    <t>zkouška čerpadel, včetně výtlačného potrubí, před zahájením provozu (tlaková zkouška, směr proudění vody, otáčky),</t>
  </si>
  <si>
    <t>včetně zprávy o výsledcích zkoušky</t>
  </si>
  <si>
    <t>037002</t>
  </si>
  <si>
    <t>Revize připojení čerpadel</t>
  </si>
  <si>
    <t>1289457827</t>
  </si>
  <si>
    <t>včetně výstupní zprávy</t>
  </si>
  <si>
    <t>037003</t>
  </si>
  <si>
    <t>Oprava čerpadla</t>
  </si>
  <si>
    <t>-648804283</t>
  </si>
  <si>
    <t>kontrola a oprava stávajícího čerpadla, viz příloha D.1</t>
  </si>
  <si>
    <t>0931</t>
  </si>
  <si>
    <t>Provedení pasportizace stávajících nemovitostí (vč. pozemků) a jejich příslušenství, zajištění fotodokumentace stávajícího stavu přístupových komunikací</t>
  </si>
  <si>
    <t>293512868</t>
  </si>
  <si>
    <t>včetně podepsaného protokolu</t>
  </si>
  <si>
    <t>095</t>
  </si>
  <si>
    <t>Zajištění šetření o podzemních sítích vč. zajištění nových vyjádření v případě, že před realizací pozbyly platnosti</t>
  </si>
  <si>
    <t>1743806527</t>
  </si>
  <si>
    <t>0993</t>
  </si>
  <si>
    <t>Zajištění dopravně inženýrských opatření</t>
  </si>
  <si>
    <t>-1591137930</t>
  </si>
  <si>
    <t>- zajištění dopravně inženýrských opatření</t>
  </si>
  <si>
    <t>- zajištění zřízení a likvidace dopravního značení včetně případné světelné signalizace</t>
  </si>
  <si>
    <t>0993015</t>
  </si>
  <si>
    <t>Ponton</t>
  </si>
  <si>
    <t>394731454</t>
  </si>
  <si>
    <t>Ponton (zřízení, odstranění)</t>
  </si>
  <si>
    <t>přesuny stavební techniky mezi staveništěm a dočasným kotvištěm (dolní rejda plavební komory), včetně přikotvení, viz příloha B.</t>
  </si>
  <si>
    <t>09961</t>
  </si>
  <si>
    <t>Dočasné odstranění plotu</t>
  </si>
  <si>
    <t>879807862</t>
  </si>
  <si>
    <t xml:space="preserve">Dočasné odstranění stávajícího plotu </t>
  </si>
  <si>
    <t>stávající plot (pletivo, ev. včetně sloupků) z důvodu možnosti provádění stavby (cca 6 m), včetně navrácení plotu</t>
  </si>
  <si>
    <t>09968</t>
  </si>
  <si>
    <t>Čištění vozovek splachováním vodou povrchu podkladu nebo krytu živičného, betonového nebo dlážděného</t>
  </si>
  <si>
    <t>-162749407</t>
  </si>
  <si>
    <t xml:space="preserve">čištění cyklostezky během stavby vodou </t>
  </si>
  <si>
    <t>09991</t>
  </si>
  <si>
    <t>Zajištění fotodokumentace veškerých konstrukcí, které budou v průběhu výstavby skryty nebo zakryty</t>
  </si>
  <si>
    <t>-1755171183</t>
  </si>
  <si>
    <t>099911</t>
  </si>
  <si>
    <t>Zajištění vedení průběžné evidence odpadů</t>
  </si>
  <si>
    <t>-487133706</t>
  </si>
  <si>
    <t>06320300R</t>
  </si>
  <si>
    <t>Potápěčské práce</t>
  </si>
  <si>
    <t>-2032614503</t>
  </si>
  <si>
    <t>potápěči (odborný odhad - 5 dnů), včetně monitoringu (zhotovení videozáznamu) a závěrečné zprávy, viz příloha B., C.3</t>
  </si>
  <si>
    <t>kontrola usazení kamene - spodní vrstva záhozu (plocha cca 5,0 m2)</t>
  </si>
  <si>
    <t>urovnání makadamu - podloží pod odběrným potrubím (plocha cca 11,4 m2)</t>
  </si>
  <si>
    <t>asistence při ukládání odběrného potrubí</t>
  </si>
  <si>
    <t>dohled při provádění obsypu odběrného potrubí</t>
  </si>
  <si>
    <t>urovnání obsybu potrubí (cca 6,0 m2)</t>
  </si>
  <si>
    <t>dohled při uložení záhozového kamene na přechodu obsypu a záhozu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</si>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</sst>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4203104" TargetMode="External" /><Relationship Id="rId2" Type="http://schemas.openxmlformats.org/officeDocument/2006/relationships/hyperlink" Target="https://podminky.urs.cz/item/CS_URS_2025_02/122251101" TargetMode="External" /><Relationship Id="rId3" Type="http://schemas.openxmlformats.org/officeDocument/2006/relationships/hyperlink" Target="https://podminky.urs.cz/item/CS_URS_2025_02/127751111" TargetMode="External" /><Relationship Id="rId4" Type="http://schemas.openxmlformats.org/officeDocument/2006/relationships/hyperlink" Target="https://podminky.urs.cz/item/CS_URS_2025_02/132251251" TargetMode="External" /><Relationship Id="rId5" Type="http://schemas.openxmlformats.org/officeDocument/2006/relationships/hyperlink" Target="https://podminky.urs.cz/item/CS_URS_2025_02/162251102" TargetMode="External" /><Relationship Id="rId6" Type="http://schemas.openxmlformats.org/officeDocument/2006/relationships/hyperlink" Target="https://podminky.urs.cz/item/CS_URS_2025_02/162251142" TargetMode="External" /><Relationship Id="rId7" Type="http://schemas.openxmlformats.org/officeDocument/2006/relationships/hyperlink" Target="https://podminky.urs.cz/item/CS_URS_2025_02/171151131" TargetMode="External" /><Relationship Id="rId8" Type="http://schemas.openxmlformats.org/officeDocument/2006/relationships/hyperlink" Target="https://podminky.urs.cz/item/CS_URS_2025_02/175151101" TargetMode="External" /><Relationship Id="rId9" Type="http://schemas.openxmlformats.org/officeDocument/2006/relationships/hyperlink" Target="https://podminky.urs.cz/item/CS_URS_2025_02/462511270" TargetMode="External" /><Relationship Id="rId10" Type="http://schemas.openxmlformats.org/officeDocument/2006/relationships/hyperlink" Target="https://podminky.urs.cz/item/CS_URS_2025_02/462519002" TargetMode="External" /><Relationship Id="rId11" Type="http://schemas.openxmlformats.org/officeDocument/2006/relationships/hyperlink" Target="https://podminky.urs.cz/item/CS_URS_2025_02/465511327" TargetMode="External" /><Relationship Id="rId12" Type="http://schemas.openxmlformats.org/officeDocument/2006/relationships/hyperlink" Target="https://podminky.urs.cz/item/CS_URS_2025_02/564761101" TargetMode="External" /><Relationship Id="rId13" Type="http://schemas.openxmlformats.org/officeDocument/2006/relationships/hyperlink" Target="https://podminky.urs.cz/item/CS_URS_2025_02/871184201" TargetMode="External" /><Relationship Id="rId14" Type="http://schemas.openxmlformats.org/officeDocument/2006/relationships/hyperlink" Target="https://podminky.urs.cz/item/CS_URS_2025_02/877175201" TargetMode="External" /><Relationship Id="rId15" Type="http://schemas.openxmlformats.org/officeDocument/2006/relationships/hyperlink" Target="https://podminky.urs.cz/item/CS_URS_2025_02/871313120" TargetMode="External" /><Relationship Id="rId16" Type="http://schemas.openxmlformats.org/officeDocument/2006/relationships/hyperlink" Target="https://podminky.urs.cz/item/CS_URS_2025_02/877310310" TargetMode="External" /><Relationship Id="rId17" Type="http://schemas.openxmlformats.org/officeDocument/2006/relationships/hyperlink" Target="https://podminky.urs.cz/item/CS_URS_2025_02/997321511" TargetMode="External" /><Relationship Id="rId18" Type="http://schemas.openxmlformats.org/officeDocument/2006/relationships/hyperlink" Target="https://podminky.urs.cz/item/CS_URS_2025_02/997321611" TargetMode="External" /><Relationship Id="rId19" Type="http://schemas.openxmlformats.org/officeDocument/2006/relationships/hyperlink" Target="https://podminky.urs.cz/item/CS_URS_2025_02/998332011" TargetMode="External" /><Relationship Id="rId20" Type="http://schemas.openxmlformats.org/officeDocument/2006/relationships/hyperlink" Target="https://podminky.urs.cz/item/CS_URS_2025_02/724121812" TargetMode="External" /><Relationship Id="rId21" Type="http://schemas.openxmlformats.org/officeDocument/2006/relationships/hyperlink" Target="https://podminky.urs.cz/item/CS_URS_2025_02/998767101" TargetMode="External" /><Relationship Id="rId22" Type="http://schemas.openxmlformats.org/officeDocument/2006/relationships/hyperlink" Target="https://podminky.urs.cz/item/CS_URS_2024_02/230082350R" TargetMode="External" /><Relationship Id="rId23" Type="http://schemas.openxmlformats.org/officeDocument/2006/relationships/hyperlink" Target="https://podminky.urs.cz/item/CS_URS_2025_02/230086115" TargetMode="External" /><Relationship Id="rId24" Type="http://schemas.openxmlformats.org/officeDocument/2006/relationships/hyperlink" Target="https://podminky.urs.cz/item/CS_URS_2025_02/230086143" TargetMode="External" /><Relationship Id="rId25" Type="http://schemas.openxmlformats.org/officeDocument/2006/relationships/hyperlink" Target="https://podminky.urs.cz/item/CS_URS_2025_02/230140108" TargetMode="External" /><Relationship Id="rId2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31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33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33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33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28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31</v>
      </c>
      <c r="AO17" s="24"/>
      <c r="AP17" s="24"/>
      <c r="AQ17" s="24"/>
      <c r="AR17" s="22"/>
      <c r="BE17" s="33"/>
      <c r="BS17" s="19" t="s">
        <v>36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28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31</v>
      </c>
      <c r="AO20" s="24"/>
      <c r="AP20" s="24"/>
      <c r="AQ20" s="24"/>
      <c r="AR20" s="22"/>
      <c r="BE20" s="33"/>
      <c r="BS20" s="19" t="s">
        <v>36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3"/>
    </row>
    <row r="29" hidden="1" s="3" customFormat="1" ht="14.4" customHeight="1">
      <c r="A29" s="3"/>
      <c r="B29" s="48"/>
      <c r="C29" s="49"/>
      <c r="D29" s="34" t="s">
        <v>45</v>
      </c>
      <c r="E29" s="49"/>
      <c r="F29" s="34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hidden="1" s="3" customFormat="1" ht="14.4" customHeight="1">
      <c r="A30" s="3"/>
      <c r="B30" s="48"/>
      <c r="C30" s="49"/>
      <c r="D30" s="49"/>
      <c r="E30" s="49"/>
      <c r="F30" s="34" t="s">
        <v>47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s="3" customFormat="1" ht="14.4" customHeight="1">
      <c r="A31" s="3"/>
      <c r="B31" s="48"/>
      <c r="C31" s="49"/>
      <c r="D31" s="54" t="s">
        <v>45</v>
      </c>
      <c r="E31" s="49"/>
      <c r="F31" s="34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s="3" customFormat="1" ht="14.4" customHeight="1">
      <c r="A32" s="3"/>
      <c r="B32" s="48"/>
      <c r="C32" s="49"/>
      <c r="D32" s="49"/>
      <c r="E32" s="49"/>
      <c r="F32" s="34" t="s">
        <v>49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5"/>
      <c r="D35" s="56" t="s">
        <v>51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52</v>
      </c>
      <c r="U35" s="57"/>
      <c r="V35" s="57"/>
      <c r="W35" s="57"/>
      <c r="X35" s="59" t="s">
        <v>53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6"/>
      <c r="BE37" s="40"/>
    </row>
    <row r="41" s="2" customFormat="1" ht="6.96" customHeight="1">
      <c r="A41" s="40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6"/>
      <c r="BE41" s="40"/>
    </row>
    <row r="42" s="2" customFormat="1" ht="24.96" customHeight="1">
      <c r="A42" s="40"/>
      <c r="B42" s="41"/>
      <c r="C42" s="25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3700CU2025-II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Labe, měřiicí stanice Obříství – oprava odběrného objektu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4" t="str">
        <f>IF(K8="","",K8)</f>
        <v>Kly, Obříství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5" t="str">
        <f>IF(AN8= "","",AN8)</f>
        <v>27. 8. 2025</v>
      </c>
      <c r="AN47" s="75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7" t="str">
        <f>IF(E11= "","",E11)</f>
        <v>Povodí Labe, státní podnik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34</v>
      </c>
      <c r="AJ49" s="42"/>
      <c r="AK49" s="42"/>
      <c r="AL49" s="42"/>
      <c r="AM49" s="76" t="str">
        <f>IF(E17="","",E17)</f>
        <v>Povodí Labe, státní podnik, OIČ</v>
      </c>
      <c r="AN49" s="67"/>
      <c r="AO49" s="67"/>
      <c r="AP49" s="67"/>
      <c r="AQ49" s="42"/>
      <c r="AR49" s="46"/>
      <c r="AS49" s="77" t="s">
        <v>55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0"/>
    </row>
    <row r="50" s="2" customFormat="1" ht="15.15" customHeight="1">
      <c r="A50" s="40"/>
      <c r="B50" s="41"/>
      <c r="C50" s="34" t="s">
        <v>32</v>
      </c>
      <c r="D50" s="42"/>
      <c r="E50" s="42"/>
      <c r="F50" s="42"/>
      <c r="G50" s="42"/>
      <c r="H50" s="42"/>
      <c r="I50" s="42"/>
      <c r="J50" s="42"/>
      <c r="K50" s="42"/>
      <c r="L50" s="67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37</v>
      </c>
      <c r="AJ50" s="42"/>
      <c r="AK50" s="42"/>
      <c r="AL50" s="42"/>
      <c r="AM50" s="76" t="str">
        <f>IF(E20="","",E20)</f>
        <v>Ing. Eva Morkesová</v>
      </c>
      <c r="AN50" s="67"/>
      <c r="AO50" s="67"/>
      <c r="AP50" s="67"/>
      <c r="AQ50" s="42"/>
      <c r="AR50" s="46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0"/>
    </row>
    <row r="52" s="2" customFormat="1" ht="29.28" customHeight="1">
      <c r="A52" s="40"/>
      <c r="B52" s="41"/>
      <c r="C52" s="89" t="s">
        <v>56</v>
      </c>
      <c r="D52" s="90"/>
      <c r="E52" s="90"/>
      <c r="F52" s="90"/>
      <c r="G52" s="90"/>
      <c r="H52" s="91"/>
      <c r="I52" s="92" t="s">
        <v>57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58</v>
      </c>
      <c r="AH52" s="90"/>
      <c r="AI52" s="90"/>
      <c r="AJ52" s="90"/>
      <c r="AK52" s="90"/>
      <c r="AL52" s="90"/>
      <c r="AM52" s="90"/>
      <c r="AN52" s="92" t="s">
        <v>59</v>
      </c>
      <c r="AO52" s="90"/>
      <c r="AP52" s="90"/>
      <c r="AQ52" s="94" t="s">
        <v>60</v>
      </c>
      <c r="AR52" s="46"/>
      <c r="AS52" s="95" t="s">
        <v>61</v>
      </c>
      <c r="AT52" s="96" t="s">
        <v>62</v>
      </c>
      <c r="AU52" s="96" t="s">
        <v>63</v>
      </c>
      <c r="AV52" s="96" t="s">
        <v>64</v>
      </c>
      <c r="AW52" s="96" t="s">
        <v>65</v>
      </c>
      <c r="AX52" s="96" t="s">
        <v>66</v>
      </c>
      <c r="AY52" s="96" t="s">
        <v>67</v>
      </c>
      <c r="AZ52" s="96" t="s">
        <v>68</v>
      </c>
      <c r="BA52" s="96" t="s">
        <v>69</v>
      </c>
      <c r="BB52" s="96" t="s">
        <v>70</v>
      </c>
      <c r="BC52" s="96" t="s">
        <v>71</v>
      </c>
      <c r="BD52" s="97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0"/>
    </row>
    <row r="54" s="6" customFormat="1" ht="32.4" customHeight="1">
      <c r="A54" s="6"/>
      <c r="B54" s="101"/>
      <c r="C54" s="102" t="s">
        <v>73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74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75</v>
      </c>
      <c r="BT54" s="112" t="s">
        <v>76</v>
      </c>
      <c r="BU54" s="113" t="s">
        <v>77</v>
      </c>
      <c r="BV54" s="112" t="s">
        <v>78</v>
      </c>
      <c r="BW54" s="112" t="s">
        <v>5</v>
      </c>
      <c r="BX54" s="112" t="s">
        <v>79</v>
      </c>
      <c r="CL54" s="112" t="s">
        <v>19</v>
      </c>
    </row>
    <row r="55" s="7" customFormat="1" ht="16.5" customHeight="1">
      <c r="A55" s="114" t="s">
        <v>80</v>
      </c>
      <c r="B55" s="115"/>
      <c r="C55" s="116"/>
      <c r="D55" s="117" t="s">
        <v>81</v>
      </c>
      <c r="E55" s="117"/>
      <c r="F55" s="117"/>
      <c r="G55" s="117"/>
      <c r="H55" s="117"/>
      <c r="I55" s="118"/>
      <c r="J55" s="117" t="s">
        <v>82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01 - Oprava odběrného 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83</v>
      </c>
      <c r="AR55" s="121"/>
      <c r="AS55" s="122">
        <v>0</v>
      </c>
      <c r="AT55" s="123">
        <f>ROUND(SUM(AV55:AW55),2)</f>
        <v>0</v>
      </c>
      <c r="AU55" s="124">
        <f>'SO 01 - Oprava odběrného ...'!P92</f>
        <v>0</v>
      </c>
      <c r="AV55" s="123">
        <f>'SO 01 - Oprava odběrného ...'!J33</f>
        <v>0</v>
      </c>
      <c r="AW55" s="123">
        <f>'SO 01 - Oprava odběrného ...'!J34</f>
        <v>0</v>
      </c>
      <c r="AX55" s="123">
        <f>'SO 01 - Oprava odběrného ...'!J35</f>
        <v>0</v>
      </c>
      <c r="AY55" s="123">
        <f>'SO 01 - Oprava odběrného ...'!J36</f>
        <v>0</v>
      </c>
      <c r="AZ55" s="123">
        <f>'SO 01 - Oprava odběrného ...'!F33</f>
        <v>0</v>
      </c>
      <c r="BA55" s="123">
        <f>'SO 01 - Oprava odběrného ...'!F34</f>
        <v>0</v>
      </c>
      <c r="BB55" s="123">
        <f>'SO 01 - Oprava odběrného ...'!F35</f>
        <v>0</v>
      </c>
      <c r="BC55" s="123">
        <f>'SO 01 - Oprava odběrného ...'!F36</f>
        <v>0</v>
      </c>
      <c r="BD55" s="125">
        <f>'SO 01 - Oprava odběrného ...'!F37</f>
        <v>0</v>
      </c>
      <c r="BE55" s="7"/>
      <c r="BT55" s="126" t="s">
        <v>84</v>
      </c>
      <c r="BV55" s="126" t="s">
        <v>78</v>
      </c>
      <c r="BW55" s="126" t="s">
        <v>85</v>
      </c>
      <c r="BX55" s="126" t="s">
        <v>5</v>
      </c>
      <c r="CL55" s="126" t="s">
        <v>19</v>
      </c>
      <c r="CM55" s="126" t="s">
        <v>86</v>
      </c>
    </row>
    <row r="56" s="7" customFormat="1" ht="16.5" customHeight="1">
      <c r="A56" s="114" t="s">
        <v>80</v>
      </c>
      <c r="B56" s="115"/>
      <c r="C56" s="116"/>
      <c r="D56" s="117" t="s">
        <v>87</v>
      </c>
      <c r="E56" s="117"/>
      <c r="F56" s="117"/>
      <c r="G56" s="117"/>
      <c r="H56" s="117"/>
      <c r="I56" s="118"/>
      <c r="J56" s="117" t="s">
        <v>88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'VON - Vedlejší a ostatní 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87</v>
      </c>
      <c r="AR56" s="121"/>
      <c r="AS56" s="127">
        <v>0</v>
      </c>
      <c r="AT56" s="128">
        <f>ROUND(SUM(AV56:AW56),2)</f>
        <v>0</v>
      </c>
      <c r="AU56" s="129">
        <f>'VON - Vedlejší a ostatní ...'!P84</f>
        <v>0</v>
      </c>
      <c r="AV56" s="128">
        <f>'VON - Vedlejší a ostatní ...'!J33</f>
        <v>0</v>
      </c>
      <c r="AW56" s="128">
        <f>'VON - Vedlejší a ostatní ...'!J34</f>
        <v>0</v>
      </c>
      <c r="AX56" s="128">
        <f>'VON - Vedlejší a ostatní ...'!J35</f>
        <v>0</v>
      </c>
      <c r="AY56" s="128">
        <f>'VON - Vedlejší a ostatní ...'!J36</f>
        <v>0</v>
      </c>
      <c r="AZ56" s="128">
        <f>'VON - Vedlejší a ostatní ...'!F33</f>
        <v>0</v>
      </c>
      <c r="BA56" s="128">
        <f>'VON - Vedlejší a ostatní ...'!F34</f>
        <v>0</v>
      </c>
      <c r="BB56" s="128">
        <f>'VON - Vedlejší a ostatní ...'!F35</f>
        <v>0</v>
      </c>
      <c r="BC56" s="128">
        <f>'VON - Vedlejší a ostatní ...'!F36</f>
        <v>0</v>
      </c>
      <c r="BD56" s="130">
        <f>'VON - Vedlejší a ostatní ...'!F37</f>
        <v>0</v>
      </c>
      <c r="BE56" s="7"/>
      <c r="BT56" s="126" t="s">
        <v>84</v>
      </c>
      <c r="BV56" s="126" t="s">
        <v>78</v>
      </c>
      <c r="BW56" s="126" t="s">
        <v>89</v>
      </c>
      <c r="BX56" s="126" t="s">
        <v>5</v>
      </c>
      <c r="CL56" s="126" t="s">
        <v>74</v>
      </c>
      <c r="CM56" s="126" t="s">
        <v>86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JTKE0n+JAufC9u1iVjNYNb6EbU+C8t7zPj+TYS35GcO3CtSg+yNkbk9wGAUJ80TnYXQ/qHGUzmiZvqiH2WPTiQ==" hashValue="lb+G//jArpGjwBRy2xA5ZL4gtOkCa3kz+5R1SJEpHCNgMfgOk1QeuK3QlAiw0T64IVWWFXIeysG500QFYIrea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Oprava odběrného ...'!C2" display="/"/>
    <hyperlink ref="A5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86</v>
      </c>
    </row>
    <row r="4" s="1" customFormat="1" ht="24.96" customHeight="1">
      <c r="B4" s="22"/>
      <c r="D4" s="133" t="s">
        <v>90</v>
      </c>
      <c r="L4" s="22"/>
      <c r="M4" s="134" t="s">
        <v>10</v>
      </c>
      <c r="AT4" s="19" t="s">
        <v>36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Labe, měřiicí stanice Obříství – oprava odběrného objektu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91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92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21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27. 8. 2025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31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32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34</v>
      </c>
      <c r="E20" s="40"/>
      <c r="F20" s="40"/>
      <c r="G20" s="40"/>
      <c r="H20" s="40"/>
      <c r="I20" s="135" t="s">
        <v>27</v>
      </c>
      <c r="J20" s="139" t="s">
        <v>28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35</v>
      </c>
      <c r="F21" s="40"/>
      <c r="G21" s="40"/>
      <c r="H21" s="40"/>
      <c r="I21" s="135" t="s">
        <v>30</v>
      </c>
      <c r="J21" s="139" t="s">
        <v>31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37</v>
      </c>
      <c r="E23" s="40"/>
      <c r="F23" s="40"/>
      <c r="G23" s="40"/>
      <c r="H23" s="40"/>
      <c r="I23" s="135" t="s">
        <v>27</v>
      </c>
      <c r="J23" s="139" t="s">
        <v>28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38</v>
      </c>
      <c r="F24" s="40"/>
      <c r="G24" s="40"/>
      <c r="H24" s="40"/>
      <c r="I24" s="135" t="s">
        <v>30</v>
      </c>
      <c r="J24" s="139" t="s">
        <v>31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39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1"/>
      <c r="B27" s="142"/>
      <c r="C27" s="141"/>
      <c r="D27" s="141"/>
      <c r="E27" s="143" t="s">
        <v>40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41</v>
      </c>
      <c r="E30" s="40"/>
      <c r="F30" s="40"/>
      <c r="G30" s="40"/>
      <c r="H30" s="40"/>
      <c r="I30" s="40"/>
      <c r="J30" s="147">
        <f>ROUND(J92,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43</v>
      </c>
      <c r="G32" s="40"/>
      <c r="H32" s="40"/>
      <c r="I32" s="148" t="s">
        <v>42</v>
      </c>
      <c r="J32" s="148" t="s">
        <v>44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149" t="s">
        <v>45</v>
      </c>
      <c r="E33" s="135" t="s">
        <v>46</v>
      </c>
      <c r="F33" s="150">
        <f>ROUND((SUM(BE92:BE353)),  2)</f>
        <v>0</v>
      </c>
      <c r="G33" s="40"/>
      <c r="H33" s="40"/>
      <c r="I33" s="151">
        <v>0.20999999999999999</v>
      </c>
      <c r="J33" s="150">
        <f>ROUND(((SUM(BE92:BE353))*I33),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5" t="s">
        <v>47</v>
      </c>
      <c r="F34" s="150">
        <f>ROUND((SUM(BF92:BF353)),  2)</f>
        <v>0</v>
      </c>
      <c r="G34" s="40"/>
      <c r="H34" s="40"/>
      <c r="I34" s="151">
        <v>0.12</v>
      </c>
      <c r="J34" s="150">
        <f>ROUND(((SUM(BF92:BF353))*I34),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35" t="s">
        <v>45</v>
      </c>
      <c r="E35" s="135" t="s">
        <v>48</v>
      </c>
      <c r="F35" s="150">
        <f>ROUND((SUM(BG92:BG353)),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35" t="s">
        <v>49</v>
      </c>
      <c r="F36" s="150">
        <f>ROUND((SUM(BH92:BH353)),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50</v>
      </c>
      <c r="F37" s="150">
        <f>ROUND((SUM(BI92:BI353)),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Labe, měřiicí stanice Obříství – oprava odběrného objektu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2" t="str">
        <f>E9</f>
        <v>SO 01 - Oprava odběrného objektu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Kly, Obříství</v>
      </c>
      <c r="G52" s="42"/>
      <c r="H52" s="42"/>
      <c r="I52" s="34" t="s">
        <v>24</v>
      </c>
      <c r="J52" s="75" t="str">
        <f>IF(J12="","",J12)</f>
        <v>27. 8. 2025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Povodí Labe, státní podnik</v>
      </c>
      <c r="G54" s="42"/>
      <c r="H54" s="42"/>
      <c r="I54" s="34" t="s">
        <v>34</v>
      </c>
      <c r="J54" s="38" t="str">
        <f>E21</f>
        <v>Povodí Labe, státní podnik, OIČ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Ing. Eva Morkesová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94</v>
      </c>
      <c r="D57" s="165"/>
      <c r="E57" s="165"/>
      <c r="F57" s="165"/>
      <c r="G57" s="165"/>
      <c r="H57" s="165"/>
      <c r="I57" s="165"/>
      <c r="J57" s="166" t="s">
        <v>95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73</v>
      </c>
      <c r="D59" s="42"/>
      <c r="E59" s="42"/>
      <c r="F59" s="42"/>
      <c r="G59" s="42"/>
      <c r="H59" s="42"/>
      <c r="I59" s="42"/>
      <c r="J59" s="105">
        <f>J92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8"/>
      <c r="C60" s="169"/>
      <c r="D60" s="170" t="s">
        <v>97</v>
      </c>
      <c r="E60" s="171"/>
      <c r="F60" s="171"/>
      <c r="G60" s="171"/>
      <c r="H60" s="171"/>
      <c r="I60" s="171"/>
      <c r="J60" s="172">
        <f>J93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98</v>
      </c>
      <c r="E61" s="177"/>
      <c r="F61" s="177"/>
      <c r="G61" s="177"/>
      <c r="H61" s="177"/>
      <c r="I61" s="177"/>
      <c r="J61" s="178">
        <f>J94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99</v>
      </c>
      <c r="E62" s="177"/>
      <c r="F62" s="177"/>
      <c r="G62" s="177"/>
      <c r="H62" s="177"/>
      <c r="I62" s="177"/>
      <c r="J62" s="178">
        <f>J147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100</v>
      </c>
      <c r="E63" s="177"/>
      <c r="F63" s="177"/>
      <c r="G63" s="177"/>
      <c r="H63" s="177"/>
      <c r="I63" s="177"/>
      <c r="J63" s="178">
        <f>J152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101</v>
      </c>
      <c r="E64" s="177"/>
      <c r="F64" s="177"/>
      <c r="G64" s="177"/>
      <c r="H64" s="177"/>
      <c r="I64" s="177"/>
      <c r="J64" s="178">
        <f>J181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102</v>
      </c>
      <c r="E65" s="177"/>
      <c r="F65" s="177"/>
      <c r="G65" s="177"/>
      <c r="H65" s="177"/>
      <c r="I65" s="177"/>
      <c r="J65" s="178">
        <f>J187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103</v>
      </c>
      <c r="E66" s="177"/>
      <c r="F66" s="177"/>
      <c r="G66" s="177"/>
      <c r="H66" s="177"/>
      <c r="I66" s="177"/>
      <c r="J66" s="178">
        <f>J250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104</v>
      </c>
      <c r="E67" s="177"/>
      <c r="F67" s="177"/>
      <c r="G67" s="177"/>
      <c r="H67" s="177"/>
      <c r="I67" s="177"/>
      <c r="J67" s="178">
        <f>J275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8"/>
      <c r="C68" s="169"/>
      <c r="D68" s="170" t="s">
        <v>105</v>
      </c>
      <c r="E68" s="171"/>
      <c r="F68" s="171"/>
      <c r="G68" s="171"/>
      <c r="H68" s="171"/>
      <c r="I68" s="171"/>
      <c r="J68" s="172">
        <f>J279</f>
        <v>0</v>
      </c>
      <c r="K68" s="169"/>
      <c r="L68" s="17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4"/>
      <c r="C69" s="175"/>
      <c r="D69" s="176" t="s">
        <v>106</v>
      </c>
      <c r="E69" s="177"/>
      <c r="F69" s="177"/>
      <c r="G69" s="177"/>
      <c r="H69" s="177"/>
      <c r="I69" s="177"/>
      <c r="J69" s="178">
        <f>J280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107</v>
      </c>
      <c r="E70" s="177"/>
      <c r="F70" s="177"/>
      <c r="G70" s="177"/>
      <c r="H70" s="177"/>
      <c r="I70" s="177"/>
      <c r="J70" s="178">
        <f>J286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8"/>
      <c r="C71" s="169"/>
      <c r="D71" s="170" t="s">
        <v>108</v>
      </c>
      <c r="E71" s="171"/>
      <c r="F71" s="171"/>
      <c r="G71" s="171"/>
      <c r="H71" s="171"/>
      <c r="I71" s="171"/>
      <c r="J71" s="172">
        <f>J323</f>
        <v>0</v>
      </c>
      <c r="K71" s="169"/>
      <c r="L71" s="17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4"/>
      <c r="C72" s="175"/>
      <c r="D72" s="176" t="s">
        <v>109</v>
      </c>
      <c r="E72" s="177"/>
      <c r="F72" s="177"/>
      <c r="G72" s="177"/>
      <c r="H72" s="177"/>
      <c r="I72" s="177"/>
      <c r="J72" s="178">
        <f>J324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110</v>
      </c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63" t="str">
        <f>E7</f>
        <v>Labe, měřiicí stanice Obříství – oprava odběrného objektu</v>
      </c>
      <c r="F82" s="34"/>
      <c r="G82" s="34"/>
      <c r="H82" s="34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91</v>
      </c>
      <c r="D83" s="42"/>
      <c r="E83" s="42"/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2" t="str">
        <f>E9</f>
        <v>SO 01 - Oprava odběrného objektu</v>
      </c>
      <c r="F84" s="42"/>
      <c r="G84" s="42"/>
      <c r="H84" s="42"/>
      <c r="I84" s="42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22</v>
      </c>
      <c r="D86" s="42"/>
      <c r="E86" s="42"/>
      <c r="F86" s="29" t="str">
        <f>F12</f>
        <v>Kly, Obříství</v>
      </c>
      <c r="G86" s="42"/>
      <c r="H86" s="42"/>
      <c r="I86" s="34" t="s">
        <v>24</v>
      </c>
      <c r="J86" s="75" t="str">
        <f>IF(J12="","",J12)</f>
        <v>27. 8. 2025</v>
      </c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5.65" customHeight="1">
      <c r="A88" s="40"/>
      <c r="B88" s="41"/>
      <c r="C88" s="34" t="s">
        <v>26</v>
      </c>
      <c r="D88" s="42"/>
      <c r="E88" s="42"/>
      <c r="F88" s="29" t="str">
        <f>E15</f>
        <v>Povodí Labe, státní podnik</v>
      </c>
      <c r="G88" s="42"/>
      <c r="H88" s="42"/>
      <c r="I88" s="34" t="s">
        <v>34</v>
      </c>
      <c r="J88" s="38" t="str">
        <f>E21</f>
        <v>Povodí Labe, státní podnik, OIČ</v>
      </c>
      <c r="K88" s="42"/>
      <c r="L88" s="13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32</v>
      </c>
      <c r="D89" s="42"/>
      <c r="E89" s="42"/>
      <c r="F89" s="29" t="str">
        <f>IF(E18="","",E18)</f>
        <v>Vyplň údaj</v>
      </c>
      <c r="G89" s="42"/>
      <c r="H89" s="42"/>
      <c r="I89" s="34" t="s">
        <v>37</v>
      </c>
      <c r="J89" s="38" t="str">
        <f>E24</f>
        <v>Ing. Eva Morkesová</v>
      </c>
      <c r="K89" s="42"/>
      <c r="L89" s="13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0"/>
      <c r="B91" s="181"/>
      <c r="C91" s="182" t="s">
        <v>111</v>
      </c>
      <c r="D91" s="183" t="s">
        <v>60</v>
      </c>
      <c r="E91" s="183" t="s">
        <v>56</v>
      </c>
      <c r="F91" s="183" t="s">
        <v>57</v>
      </c>
      <c r="G91" s="183" t="s">
        <v>112</v>
      </c>
      <c r="H91" s="183" t="s">
        <v>113</v>
      </c>
      <c r="I91" s="183" t="s">
        <v>114</v>
      </c>
      <c r="J91" s="183" t="s">
        <v>95</v>
      </c>
      <c r="K91" s="184" t="s">
        <v>115</v>
      </c>
      <c r="L91" s="185"/>
      <c r="M91" s="95" t="s">
        <v>74</v>
      </c>
      <c r="N91" s="96" t="s">
        <v>45</v>
      </c>
      <c r="O91" s="96" t="s">
        <v>116</v>
      </c>
      <c r="P91" s="96" t="s">
        <v>117</v>
      </c>
      <c r="Q91" s="96" t="s">
        <v>118</v>
      </c>
      <c r="R91" s="96" t="s">
        <v>119</v>
      </c>
      <c r="S91" s="96" t="s">
        <v>120</v>
      </c>
      <c r="T91" s="97" t="s">
        <v>121</v>
      </c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40"/>
      <c r="B92" s="41"/>
      <c r="C92" s="102" t="s">
        <v>122</v>
      </c>
      <c r="D92" s="42"/>
      <c r="E92" s="42"/>
      <c r="F92" s="42"/>
      <c r="G92" s="42"/>
      <c r="H92" s="42"/>
      <c r="I92" s="42"/>
      <c r="J92" s="186">
        <f>BK92</f>
        <v>0</v>
      </c>
      <c r="K92" s="42"/>
      <c r="L92" s="46"/>
      <c r="M92" s="98"/>
      <c r="N92" s="187"/>
      <c r="O92" s="99"/>
      <c r="P92" s="188">
        <f>P93+P279+P323</f>
        <v>0</v>
      </c>
      <c r="Q92" s="99"/>
      <c r="R92" s="188">
        <f>R93+R279+R323</f>
        <v>162.67799988999997</v>
      </c>
      <c r="S92" s="99"/>
      <c r="T92" s="189">
        <f>T93+T279+T323</f>
        <v>9.6547999999999998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75</v>
      </c>
      <c r="AU92" s="19" t="s">
        <v>96</v>
      </c>
      <c r="BK92" s="190">
        <f>BK93+BK279+BK323</f>
        <v>0</v>
      </c>
    </row>
    <row r="93" s="12" customFormat="1" ht="25.92" customHeight="1">
      <c r="A93" s="12"/>
      <c r="B93" s="191"/>
      <c r="C93" s="192"/>
      <c r="D93" s="193" t="s">
        <v>75</v>
      </c>
      <c r="E93" s="194" t="s">
        <v>123</v>
      </c>
      <c r="F93" s="194" t="s">
        <v>124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P94+P147+P152+P181+P187+P250+P275</f>
        <v>0</v>
      </c>
      <c r="Q93" s="199"/>
      <c r="R93" s="200">
        <f>R94+R147+R152+R181+R187+R250+R275</f>
        <v>155.53826209999997</v>
      </c>
      <c r="S93" s="199"/>
      <c r="T93" s="201">
        <f>T94+T147+T152+T181+T187+T250+T275</f>
        <v>9.4640000000000004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84</v>
      </c>
      <c r="AT93" s="203" t="s">
        <v>75</v>
      </c>
      <c r="AU93" s="203" t="s">
        <v>76</v>
      </c>
      <c r="AY93" s="202" t="s">
        <v>125</v>
      </c>
      <c r="BK93" s="204">
        <f>BK94+BK147+BK152+BK181+BK187+BK250+BK275</f>
        <v>0</v>
      </c>
    </row>
    <row r="94" s="12" customFormat="1" ht="22.8" customHeight="1">
      <c r="A94" s="12"/>
      <c r="B94" s="191"/>
      <c r="C94" s="192"/>
      <c r="D94" s="193" t="s">
        <v>75</v>
      </c>
      <c r="E94" s="205" t="s">
        <v>84</v>
      </c>
      <c r="F94" s="205" t="s">
        <v>126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SUM(P95:P146)</f>
        <v>0</v>
      </c>
      <c r="Q94" s="199"/>
      <c r="R94" s="200">
        <f>SUM(R95:R146)</f>
        <v>7.3280000000000003</v>
      </c>
      <c r="S94" s="199"/>
      <c r="T94" s="201">
        <f>SUM(T95:T146)</f>
        <v>9.4640000000000004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84</v>
      </c>
      <c r="AT94" s="203" t="s">
        <v>75</v>
      </c>
      <c r="AU94" s="203" t="s">
        <v>84</v>
      </c>
      <c r="AY94" s="202" t="s">
        <v>125</v>
      </c>
      <c r="BK94" s="204">
        <f>SUM(BK95:BK146)</f>
        <v>0</v>
      </c>
    </row>
    <row r="95" s="2" customFormat="1" ht="16.5" customHeight="1">
      <c r="A95" s="40"/>
      <c r="B95" s="41"/>
      <c r="C95" s="207" t="s">
        <v>84</v>
      </c>
      <c r="D95" s="207" t="s">
        <v>127</v>
      </c>
      <c r="E95" s="208" t="s">
        <v>128</v>
      </c>
      <c r="F95" s="209" t="s">
        <v>129</v>
      </c>
      <c r="G95" s="210" t="s">
        <v>130</v>
      </c>
      <c r="H95" s="211">
        <v>5.2000000000000002</v>
      </c>
      <c r="I95" s="212"/>
      <c r="J95" s="213">
        <f>ROUND(I95*H95,2)</f>
        <v>0</v>
      </c>
      <c r="K95" s="209" t="s">
        <v>131</v>
      </c>
      <c r="L95" s="46"/>
      <c r="M95" s="214" t="s">
        <v>74</v>
      </c>
      <c r="N95" s="215" t="s">
        <v>48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1.8200000000000001</v>
      </c>
      <c r="T95" s="217">
        <f>S95*H95</f>
        <v>9.4640000000000004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8" t="s">
        <v>132</v>
      </c>
      <c r="AT95" s="218" t="s">
        <v>127</v>
      </c>
      <c r="AU95" s="218" t="s">
        <v>86</v>
      </c>
      <c r="AY95" s="19" t="s">
        <v>125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132</v>
      </c>
      <c r="BK95" s="219">
        <f>ROUND(I95*H95,2)</f>
        <v>0</v>
      </c>
      <c r="BL95" s="19" t="s">
        <v>132</v>
      </c>
      <c r="BM95" s="218" t="s">
        <v>133</v>
      </c>
    </row>
    <row r="96" s="2" customFormat="1">
      <c r="A96" s="40"/>
      <c r="B96" s="41"/>
      <c r="C96" s="42"/>
      <c r="D96" s="220" t="s">
        <v>134</v>
      </c>
      <c r="E96" s="42"/>
      <c r="F96" s="221" t="s">
        <v>135</v>
      </c>
      <c r="G96" s="42"/>
      <c r="H96" s="42"/>
      <c r="I96" s="222"/>
      <c r="J96" s="42"/>
      <c r="K96" s="42"/>
      <c r="L96" s="46"/>
      <c r="M96" s="223"/>
      <c r="N96" s="224"/>
      <c r="O96" s="87"/>
      <c r="P96" s="87"/>
      <c r="Q96" s="87"/>
      <c r="R96" s="87"/>
      <c r="S96" s="87"/>
      <c r="T96" s="88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134</v>
      </c>
      <c r="AU96" s="19" t="s">
        <v>86</v>
      </c>
    </row>
    <row r="97" s="2" customFormat="1">
      <c r="A97" s="40"/>
      <c r="B97" s="41"/>
      <c r="C97" s="42"/>
      <c r="D97" s="225" t="s">
        <v>136</v>
      </c>
      <c r="E97" s="42"/>
      <c r="F97" s="226" t="s">
        <v>137</v>
      </c>
      <c r="G97" s="42"/>
      <c r="H97" s="42"/>
      <c r="I97" s="222"/>
      <c r="J97" s="42"/>
      <c r="K97" s="42"/>
      <c r="L97" s="46"/>
      <c r="M97" s="223"/>
      <c r="N97" s="224"/>
      <c r="O97" s="87"/>
      <c r="P97" s="87"/>
      <c r="Q97" s="87"/>
      <c r="R97" s="87"/>
      <c r="S97" s="87"/>
      <c r="T97" s="88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136</v>
      </c>
      <c r="AU97" s="19" t="s">
        <v>86</v>
      </c>
    </row>
    <row r="98" s="13" customFormat="1">
      <c r="A98" s="13"/>
      <c r="B98" s="227"/>
      <c r="C98" s="228"/>
      <c r="D98" s="220" t="s">
        <v>138</v>
      </c>
      <c r="E98" s="229" t="s">
        <v>74</v>
      </c>
      <c r="F98" s="230" t="s">
        <v>139</v>
      </c>
      <c r="G98" s="228"/>
      <c r="H98" s="229" t="s">
        <v>74</v>
      </c>
      <c r="I98" s="231"/>
      <c r="J98" s="228"/>
      <c r="K98" s="228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138</v>
      </c>
      <c r="AU98" s="236" t="s">
        <v>86</v>
      </c>
      <c r="AV98" s="13" t="s">
        <v>84</v>
      </c>
      <c r="AW98" s="13" t="s">
        <v>36</v>
      </c>
      <c r="AX98" s="13" t="s">
        <v>76</v>
      </c>
      <c r="AY98" s="236" t="s">
        <v>125</v>
      </c>
    </row>
    <row r="99" s="14" customFormat="1">
      <c r="A99" s="14"/>
      <c r="B99" s="237"/>
      <c r="C99" s="238"/>
      <c r="D99" s="220" t="s">
        <v>138</v>
      </c>
      <c r="E99" s="239" t="s">
        <v>74</v>
      </c>
      <c r="F99" s="240" t="s">
        <v>140</v>
      </c>
      <c r="G99" s="238"/>
      <c r="H99" s="241">
        <v>5.2000000000000002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138</v>
      </c>
      <c r="AU99" s="247" t="s">
        <v>86</v>
      </c>
      <c r="AV99" s="14" t="s">
        <v>86</v>
      </c>
      <c r="AW99" s="14" t="s">
        <v>36</v>
      </c>
      <c r="AX99" s="14" t="s">
        <v>84</v>
      </c>
      <c r="AY99" s="247" t="s">
        <v>125</v>
      </c>
    </row>
    <row r="100" s="2" customFormat="1" ht="21.75" customHeight="1">
      <c r="A100" s="40"/>
      <c r="B100" s="41"/>
      <c r="C100" s="207" t="s">
        <v>86</v>
      </c>
      <c r="D100" s="207" t="s">
        <v>127</v>
      </c>
      <c r="E100" s="208" t="s">
        <v>141</v>
      </c>
      <c r="F100" s="209" t="s">
        <v>142</v>
      </c>
      <c r="G100" s="210" t="s">
        <v>130</v>
      </c>
      <c r="H100" s="211">
        <v>17.579999999999998</v>
      </c>
      <c r="I100" s="212"/>
      <c r="J100" s="213">
        <f>ROUND(I100*H100,2)</f>
        <v>0</v>
      </c>
      <c r="K100" s="209" t="s">
        <v>131</v>
      </c>
      <c r="L100" s="46"/>
      <c r="M100" s="214" t="s">
        <v>74</v>
      </c>
      <c r="N100" s="215" t="s">
        <v>48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8" t="s">
        <v>132</v>
      </c>
      <c r="AT100" s="218" t="s">
        <v>127</v>
      </c>
      <c r="AU100" s="218" t="s">
        <v>86</v>
      </c>
      <c r="AY100" s="19" t="s">
        <v>125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132</v>
      </c>
      <c r="BK100" s="219">
        <f>ROUND(I100*H100,2)</f>
        <v>0</v>
      </c>
      <c r="BL100" s="19" t="s">
        <v>132</v>
      </c>
      <c r="BM100" s="218" t="s">
        <v>143</v>
      </c>
    </row>
    <row r="101" s="2" customFormat="1">
      <c r="A101" s="40"/>
      <c r="B101" s="41"/>
      <c r="C101" s="42"/>
      <c r="D101" s="220" t="s">
        <v>134</v>
      </c>
      <c r="E101" s="42"/>
      <c r="F101" s="221" t="s">
        <v>144</v>
      </c>
      <c r="G101" s="42"/>
      <c r="H101" s="42"/>
      <c r="I101" s="222"/>
      <c r="J101" s="42"/>
      <c r="K101" s="42"/>
      <c r="L101" s="46"/>
      <c r="M101" s="223"/>
      <c r="N101" s="224"/>
      <c r="O101" s="87"/>
      <c r="P101" s="87"/>
      <c r="Q101" s="87"/>
      <c r="R101" s="87"/>
      <c r="S101" s="87"/>
      <c r="T101" s="88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134</v>
      </c>
      <c r="AU101" s="19" t="s">
        <v>86</v>
      </c>
    </row>
    <row r="102" s="2" customFormat="1">
      <c r="A102" s="40"/>
      <c r="B102" s="41"/>
      <c r="C102" s="42"/>
      <c r="D102" s="225" t="s">
        <v>136</v>
      </c>
      <c r="E102" s="42"/>
      <c r="F102" s="226" t="s">
        <v>145</v>
      </c>
      <c r="G102" s="42"/>
      <c r="H102" s="42"/>
      <c r="I102" s="222"/>
      <c r="J102" s="42"/>
      <c r="K102" s="42"/>
      <c r="L102" s="46"/>
      <c r="M102" s="223"/>
      <c r="N102" s="224"/>
      <c r="O102" s="87"/>
      <c r="P102" s="87"/>
      <c r="Q102" s="87"/>
      <c r="R102" s="87"/>
      <c r="S102" s="87"/>
      <c r="T102" s="88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136</v>
      </c>
      <c r="AU102" s="19" t="s">
        <v>86</v>
      </c>
    </row>
    <row r="103" s="13" customFormat="1">
      <c r="A103" s="13"/>
      <c r="B103" s="227"/>
      <c r="C103" s="228"/>
      <c r="D103" s="220" t="s">
        <v>138</v>
      </c>
      <c r="E103" s="229" t="s">
        <v>74</v>
      </c>
      <c r="F103" s="230" t="s">
        <v>146</v>
      </c>
      <c r="G103" s="228"/>
      <c r="H103" s="229" t="s">
        <v>74</v>
      </c>
      <c r="I103" s="231"/>
      <c r="J103" s="228"/>
      <c r="K103" s="228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138</v>
      </c>
      <c r="AU103" s="236" t="s">
        <v>86</v>
      </c>
      <c r="AV103" s="13" t="s">
        <v>84</v>
      </c>
      <c r="AW103" s="13" t="s">
        <v>36</v>
      </c>
      <c r="AX103" s="13" t="s">
        <v>76</v>
      </c>
      <c r="AY103" s="236" t="s">
        <v>125</v>
      </c>
    </row>
    <row r="104" s="14" customFormat="1">
      <c r="A104" s="14"/>
      <c r="B104" s="237"/>
      <c r="C104" s="238"/>
      <c r="D104" s="220" t="s">
        <v>138</v>
      </c>
      <c r="E104" s="239" t="s">
        <v>74</v>
      </c>
      <c r="F104" s="240" t="s">
        <v>147</v>
      </c>
      <c r="G104" s="238"/>
      <c r="H104" s="241">
        <v>17.579999999999998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138</v>
      </c>
      <c r="AU104" s="247" t="s">
        <v>86</v>
      </c>
      <c r="AV104" s="14" t="s">
        <v>86</v>
      </c>
      <c r="AW104" s="14" t="s">
        <v>36</v>
      </c>
      <c r="AX104" s="14" t="s">
        <v>84</v>
      </c>
      <c r="AY104" s="247" t="s">
        <v>125</v>
      </c>
    </row>
    <row r="105" s="2" customFormat="1" ht="24.15" customHeight="1">
      <c r="A105" s="40"/>
      <c r="B105" s="41"/>
      <c r="C105" s="207" t="s">
        <v>148</v>
      </c>
      <c r="D105" s="207" t="s">
        <v>127</v>
      </c>
      <c r="E105" s="208" t="s">
        <v>149</v>
      </c>
      <c r="F105" s="209" t="s">
        <v>150</v>
      </c>
      <c r="G105" s="210" t="s">
        <v>130</v>
      </c>
      <c r="H105" s="211">
        <v>3.5</v>
      </c>
      <c r="I105" s="212"/>
      <c r="J105" s="213">
        <f>ROUND(I105*H105,2)</f>
        <v>0</v>
      </c>
      <c r="K105" s="209" t="s">
        <v>131</v>
      </c>
      <c r="L105" s="46"/>
      <c r="M105" s="214" t="s">
        <v>74</v>
      </c>
      <c r="N105" s="215" t="s">
        <v>48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8" t="s">
        <v>132</v>
      </c>
      <c r="AT105" s="218" t="s">
        <v>127</v>
      </c>
      <c r="AU105" s="218" t="s">
        <v>86</v>
      </c>
      <c r="AY105" s="19" t="s">
        <v>125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132</v>
      </c>
      <c r="BK105" s="219">
        <f>ROUND(I105*H105,2)</f>
        <v>0</v>
      </c>
      <c r="BL105" s="19" t="s">
        <v>132</v>
      </c>
      <c r="BM105" s="218" t="s">
        <v>151</v>
      </c>
    </row>
    <row r="106" s="2" customFormat="1">
      <c r="A106" s="40"/>
      <c r="B106" s="41"/>
      <c r="C106" s="42"/>
      <c r="D106" s="220" t="s">
        <v>134</v>
      </c>
      <c r="E106" s="42"/>
      <c r="F106" s="221" t="s">
        <v>152</v>
      </c>
      <c r="G106" s="42"/>
      <c r="H106" s="42"/>
      <c r="I106" s="222"/>
      <c r="J106" s="42"/>
      <c r="K106" s="42"/>
      <c r="L106" s="46"/>
      <c r="M106" s="223"/>
      <c r="N106" s="224"/>
      <c r="O106" s="87"/>
      <c r="P106" s="87"/>
      <c r="Q106" s="87"/>
      <c r="R106" s="87"/>
      <c r="S106" s="87"/>
      <c r="T106" s="88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134</v>
      </c>
      <c r="AU106" s="19" t="s">
        <v>86</v>
      </c>
    </row>
    <row r="107" s="2" customFormat="1">
      <c r="A107" s="40"/>
      <c r="B107" s="41"/>
      <c r="C107" s="42"/>
      <c r="D107" s="225" t="s">
        <v>136</v>
      </c>
      <c r="E107" s="42"/>
      <c r="F107" s="226" t="s">
        <v>153</v>
      </c>
      <c r="G107" s="42"/>
      <c r="H107" s="42"/>
      <c r="I107" s="222"/>
      <c r="J107" s="42"/>
      <c r="K107" s="42"/>
      <c r="L107" s="46"/>
      <c r="M107" s="223"/>
      <c r="N107" s="224"/>
      <c r="O107" s="87"/>
      <c r="P107" s="87"/>
      <c r="Q107" s="87"/>
      <c r="R107" s="87"/>
      <c r="S107" s="87"/>
      <c r="T107" s="88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136</v>
      </c>
      <c r="AU107" s="19" t="s">
        <v>86</v>
      </c>
    </row>
    <row r="108" s="13" customFormat="1">
      <c r="A108" s="13"/>
      <c r="B108" s="227"/>
      <c r="C108" s="228"/>
      <c r="D108" s="220" t="s">
        <v>138</v>
      </c>
      <c r="E108" s="229" t="s">
        <v>74</v>
      </c>
      <c r="F108" s="230" t="s">
        <v>154</v>
      </c>
      <c r="G108" s="228"/>
      <c r="H108" s="229" t="s">
        <v>74</v>
      </c>
      <c r="I108" s="231"/>
      <c r="J108" s="228"/>
      <c r="K108" s="228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138</v>
      </c>
      <c r="AU108" s="236" t="s">
        <v>86</v>
      </c>
      <c r="AV108" s="13" t="s">
        <v>84</v>
      </c>
      <c r="AW108" s="13" t="s">
        <v>36</v>
      </c>
      <c r="AX108" s="13" t="s">
        <v>76</v>
      </c>
      <c r="AY108" s="236" t="s">
        <v>125</v>
      </c>
    </row>
    <row r="109" s="14" customFormat="1">
      <c r="A109" s="14"/>
      <c r="B109" s="237"/>
      <c r="C109" s="238"/>
      <c r="D109" s="220" t="s">
        <v>138</v>
      </c>
      <c r="E109" s="239" t="s">
        <v>74</v>
      </c>
      <c r="F109" s="240" t="s">
        <v>155</v>
      </c>
      <c r="G109" s="238"/>
      <c r="H109" s="241">
        <v>3.5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138</v>
      </c>
      <c r="AU109" s="247" t="s">
        <v>86</v>
      </c>
      <c r="AV109" s="14" t="s">
        <v>86</v>
      </c>
      <c r="AW109" s="14" t="s">
        <v>36</v>
      </c>
      <c r="AX109" s="14" t="s">
        <v>84</v>
      </c>
      <c r="AY109" s="247" t="s">
        <v>125</v>
      </c>
    </row>
    <row r="110" s="2" customFormat="1" ht="21.75" customHeight="1">
      <c r="A110" s="40"/>
      <c r="B110" s="41"/>
      <c r="C110" s="207" t="s">
        <v>132</v>
      </c>
      <c r="D110" s="207" t="s">
        <v>127</v>
      </c>
      <c r="E110" s="208" t="s">
        <v>156</v>
      </c>
      <c r="F110" s="209" t="s">
        <v>157</v>
      </c>
      <c r="G110" s="210" t="s">
        <v>130</v>
      </c>
      <c r="H110" s="211">
        <v>8.6549999999999994</v>
      </c>
      <c r="I110" s="212"/>
      <c r="J110" s="213">
        <f>ROUND(I110*H110,2)</f>
        <v>0</v>
      </c>
      <c r="K110" s="209" t="s">
        <v>131</v>
      </c>
      <c r="L110" s="46"/>
      <c r="M110" s="214" t="s">
        <v>74</v>
      </c>
      <c r="N110" s="215" t="s">
        <v>48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8" t="s">
        <v>132</v>
      </c>
      <c r="AT110" s="218" t="s">
        <v>127</v>
      </c>
      <c r="AU110" s="218" t="s">
        <v>86</v>
      </c>
      <c r="AY110" s="19" t="s">
        <v>125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9" t="s">
        <v>132</v>
      </c>
      <c r="BK110" s="219">
        <f>ROUND(I110*H110,2)</f>
        <v>0</v>
      </c>
      <c r="BL110" s="19" t="s">
        <v>132</v>
      </c>
      <c r="BM110" s="218" t="s">
        <v>158</v>
      </c>
    </row>
    <row r="111" s="2" customFormat="1">
      <c r="A111" s="40"/>
      <c r="B111" s="41"/>
      <c r="C111" s="42"/>
      <c r="D111" s="220" t="s">
        <v>134</v>
      </c>
      <c r="E111" s="42"/>
      <c r="F111" s="221" t="s">
        <v>159</v>
      </c>
      <c r="G111" s="42"/>
      <c r="H111" s="42"/>
      <c r="I111" s="222"/>
      <c r="J111" s="42"/>
      <c r="K111" s="42"/>
      <c r="L111" s="46"/>
      <c r="M111" s="223"/>
      <c r="N111" s="224"/>
      <c r="O111" s="87"/>
      <c r="P111" s="87"/>
      <c r="Q111" s="87"/>
      <c r="R111" s="87"/>
      <c r="S111" s="87"/>
      <c r="T111" s="88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134</v>
      </c>
      <c r="AU111" s="19" t="s">
        <v>86</v>
      </c>
    </row>
    <row r="112" s="2" customFormat="1">
      <c r="A112" s="40"/>
      <c r="B112" s="41"/>
      <c r="C112" s="42"/>
      <c r="D112" s="225" t="s">
        <v>136</v>
      </c>
      <c r="E112" s="42"/>
      <c r="F112" s="226" t="s">
        <v>160</v>
      </c>
      <c r="G112" s="42"/>
      <c r="H112" s="42"/>
      <c r="I112" s="222"/>
      <c r="J112" s="42"/>
      <c r="K112" s="42"/>
      <c r="L112" s="46"/>
      <c r="M112" s="223"/>
      <c r="N112" s="224"/>
      <c r="O112" s="87"/>
      <c r="P112" s="87"/>
      <c r="Q112" s="87"/>
      <c r="R112" s="87"/>
      <c r="S112" s="87"/>
      <c r="T112" s="88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136</v>
      </c>
      <c r="AU112" s="19" t="s">
        <v>86</v>
      </c>
    </row>
    <row r="113" s="13" customFormat="1">
      <c r="A113" s="13"/>
      <c r="B113" s="227"/>
      <c r="C113" s="228"/>
      <c r="D113" s="220" t="s">
        <v>138</v>
      </c>
      <c r="E113" s="229" t="s">
        <v>74</v>
      </c>
      <c r="F113" s="230" t="s">
        <v>161</v>
      </c>
      <c r="G113" s="228"/>
      <c r="H113" s="229" t="s">
        <v>74</v>
      </c>
      <c r="I113" s="231"/>
      <c r="J113" s="228"/>
      <c r="K113" s="228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138</v>
      </c>
      <c r="AU113" s="236" t="s">
        <v>86</v>
      </c>
      <c r="AV113" s="13" t="s">
        <v>84</v>
      </c>
      <c r="AW113" s="13" t="s">
        <v>36</v>
      </c>
      <c r="AX113" s="13" t="s">
        <v>76</v>
      </c>
      <c r="AY113" s="236" t="s">
        <v>125</v>
      </c>
    </row>
    <row r="114" s="14" customFormat="1">
      <c r="A114" s="14"/>
      <c r="B114" s="237"/>
      <c r="C114" s="238"/>
      <c r="D114" s="220" t="s">
        <v>138</v>
      </c>
      <c r="E114" s="239" t="s">
        <v>74</v>
      </c>
      <c r="F114" s="240" t="s">
        <v>162</v>
      </c>
      <c r="G114" s="238"/>
      <c r="H114" s="241">
        <v>8.6549999999999994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138</v>
      </c>
      <c r="AU114" s="247" t="s">
        <v>86</v>
      </c>
      <c r="AV114" s="14" t="s">
        <v>86</v>
      </c>
      <c r="AW114" s="14" t="s">
        <v>36</v>
      </c>
      <c r="AX114" s="14" t="s">
        <v>84</v>
      </c>
      <c r="AY114" s="247" t="s">
        <v>125</v>
      </c>
    </row>
    <row r="115" s="2" customFormat="1" ht="21.75" customHeight="1">
      <c r="A115" s="40"/>
      <c r="B115" s="41"/>
      <c r="C115" s="207" t="s">
        <v>163</v>
      </c>
      <c r="D115" s="207" t="s">
        <v>127</v>
      </c>
      <c r="E115" s="208" t="s">
        <v>164</v>
      </c>
      <c r="F115" s="209" t="s">
        <v>165</v>
      </c>
      <c r="G115" s="210" t="s">
        <v>130</v>
      </c>
      <c r="H115" s="211">
        <v>34.835000000000001</v>
      </c>
      <c r="I115" s="212"/>
      <c r="J115" s="213">
        <f>ROUND(I115*H115,2)</f>
        <v>0</v>
      </c>
      <c r="K115" s="209" t="s">
        <v>131</v>
      </c>
      <c r="L115" s="46"/>
      <c r="M115" s="214" t="s">
        <v>74</v>
      </c>
      <c r="N115" s="215" t="s">
        <v>48</v>
      </c>
      <c r="O115" s="87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8" t="s">
        <v>132</v>
      </c>
      <c r="AT115" s="218" t="s">
        <v>127</v>
      </c>
      <c r="AU115" s="218" t="s">
        <v>86</v>
      </c>
      <c r="AY115" s="19" t="s">
        <v>125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9" t="s">
        <v>132</v>
      </c>
      <c r="BK115" s="219">
        <f>ROUND(I115*H115,2)</f>
        <v>0</v>
      </c>
      <c r="BL115" s="19" t="s">
        <v>132</v>
      </c>
      <c r="BM115" s="218" t="s">
        <v>166</v>
      </c>
    </row>
    <row r="116" s="2" customFormat="1">
      <c r="A116" s="40"/>
      <c r="B116" s="41"/>
      <c r="C116" s="42"/>
      <c r="D116" s="220" t="s">
        <v>134</v>
      </c>
      <c r="E116" s="42"/>
      <c r="F116" s="221" t="s">
        <v>167</v>
      </c>
      <c r="G116" s="42"/>
      <c r="H116" s="42"/>
      <c r="I116" s="222"/>
      <c r="J116" s="42"/>
      <c r="K116" s="42"/>
      <c r="L116" s="46"/>
      <c r="M116" s="223"/>
      <c r="N116" s="224"/>
      <c r="O116" s="87"/>
      <c r="P116" s="87"/>
      <c r="Q116" s="87"/>
      <c r="R116" s="87"/>
      <c r="S116" s="87"/>
      <c r="T116" s="88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134</v>
      </c>
      <c r="AU116" s="19" t="s">
        <v>86</v>
      </c>
    </row>
    <row r="117" s="2" customFormat="1">
      <c r="A117" s="40"/>
      <c r="B117" s="41"/>
      <c r="C117" s="42"/>
      <c r="D117" s="225" t="s">
        <v>136</v>
      </c>
      <c r="E117" s="42"/>
      <c r="F117" s="226" t="s">
        <v>168</v>
      </c>
      <c r="G117" s="42"/>
      <c r="H117" s="42"/>
      <c r="I117" s="222"/>
      <c r="J117" s="42"/>
      <c r="K117" s="42"/>
      <c r="L117" s="46"/>
      <c r="M117" s="223"/>
      <c r="N117" s="224"/>
      <c r="O117" s="87"/>
      <c r="P117" s="87"/>
      <c r="Q117" s="87"/>
      <c r="R117" s="87"/>
      <c r="S117" s="87"/>
      <c r="T117" s="88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136</v>
      </c>
      <c r="AU117" s="19" t="s">
        <v>86</v>
      </c>
    </row>
    <row r="118" s="13" customFormat="1">
      <c r="A118" s="13"/>
      <c r="B118" s="227"/>
      <c r="C118" s="228"/>
      <c r="D118" s="220" t="s">
        <v>138</v>
      </c>
      <c r="E118" s="229" t="s">
        <v>74</v>
      </c>
      <c r="F118" s="230" t="s">
        <v>169</v>
      </c>
      <c r="G118" s="228"/>
      <c r="H118" s="229" t="s">
        <v>74</v>
      </c>
      <c r="I118" s="231"/>
      <c r="J118" s="228"/>
      <c r="K118" s="228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138</v>
      </c>
      <c r="AU118" s="236" t="s">
        <v>86</v>
      </c>
      <c r="AV118" s="13" t="s">
        <v>84</v>
      </c>
      <c r="AW118" s="13" t="s">
        <v>36</v>
      </c>
      <c r="AX118" s="13" t="s">
        <v>76</v>
      </c>
      <c r="AY118" s="236" t="s">
        <v>125</v>
      </c>
    </row>
    <row r="119" s="14" customFormat="1">
      <c r="A119" s="14"/>
      <c r="B119" s="237"/>
      <c r="C119" s="238"/>
      <c r="D119" s="220" t="s">
        <v>138</v>
      </c>
      <c r="E119" s="239" t="s">
        <v>74</v>
      </c>
      <c r="F119" s="240" t="s">
        <v>170</v>
      </c>
      <c r="G119" s="238"/>
      <c r="H119" s="241">
        <v>29.734999999999999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138</v>
      </c>
      <c r="AU119" s="247" t="s">
        <v>86</v>
      </c>
      <c r="AV119" s="14" t="s">
        <v>86</v>
      </c>
      <c r="AW119" s="14" t="s">
        <v>36</v>
      </c>
      <c r="AX119" s="14" t="s">
        <v>76</v>
      </c>
      <c r="AY119" s="247" t="s">
        <v>125</v>
      </c>
    </row>
    <row r="120" s="13" customFormat="1">
      <c r="A120" s="13"/>
      <c r="B120" s="227"/>
      <c r="C120" s="228"/>
      <c r="D120" s="220" t="s">
        <v>138</v>
      </c>
      <c r="E120" s="229" t="s">
        <v>74</v>
      </c>
      <c r="F120" s="230" t="s">
        <v>171</v>
      </c>
      <c r="G120" s="228"/>
      <c r="H120" s="229" t="s">
        <v>74</v>
      </c>
      <c r="I120" s="231"/>
      <c r="J120" s="228"/>
      <c r="K120" s="228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138</v>
      </c>
      <c r="AU120" s="236" t="s">
        <v>86</v>
      </c>
      <c r="AV120" s="13" t="s">
        <v>84</v>
      </c>
      <c r="AW120" s="13" t="s">
        <v>36</v>
      </c>
      <c r="AX120" s="13" t="s">
        <v>76</v>
      </c>
      <c r="AY120" s="236" t="s">
        <v>125</v>
      </c>
    </row>
    <row r="121" s="14" customFormat="1">
      <c r="A121" s="14"/>
      <c r="B121" s="237"/>
      <c r="C121" s="238"/>
      <c r="D121" s="220" t="s">
        <v>138</v>
      </c>
      <c r="E121" s="239" t="s">
        <v>74</v>
      </c>
      <c r="F121" s="240" t="s">
        <v>172</v>
      </c>
      <c r="G121" s="238"/>
      <c r="H121" s="241">
        <v>5.0999999999999996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138</v>
      </c>
      <c r="AU121" s="247" t="s">
        <v>86</v>
      </c>
      <c r="AV121" s="14" t="s">
        <v>86</v>
      </c>
      <c r="AW121" s="14" t="s">
        <v>36</v>
      </c>
      <c r="AX121" s="14" t="s">
        <v>76</v>
      </c>
      <c r="AY121" s="247" t="s">
        <v>125</v>
      </c>
    </row>
    <row r="122" s="15" customFormat="1">
      <c r="A122" s="15"/>
      <c r="B122" s="248"/>
      <c r="C122" s="249"/>
      <c r="D122" s="220" t="s">
        <v>138</v>
      </c>
      <c r="E122" s="250" t="s">
        <v>74</v>
      </c>
      <c r="F122" s="251" t="s">
        <v>173</v>
      </c>
      <c r="G122" s="249"/>
      <c r="H122" s="252">
        <v>34.835000000000001</v>
      </c>
      <c r="I122" s="253"/>
      <c r="J122" s="249"/>
      <c r="K122" s="249"/>
      <c r="L122" s="254"/>
      <c r="M122" s="255"/>
      <c r="N122" s="256"/>
      <c r="O122" s="256"/>
      <c r="P122" s="256"/>
      <c r="Q122" s="256"/>
      <c r="R122" s="256"/>
      <c r="S122" s="256"/>
      <c r="T122" s="257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8" t="s">
        <v>138</v>
      </c>
      <c r="AU122" s="258" t="s">
        <v>86</v>
      </c>
      <c r="AV122" s="15" t="s">
        <v>132</v>
      </c>
      <c r="AW122" s="15" t="s">
        <v>36</v>
      </c>
      <c r="AX122" s="15" t="s">
        <v>84</v>
      </c>
      <c r="AY122" s="258" t="s">
        <v>125</v>
      </c>
    </row>
    <row r="123" s="2" customFormat="1" ht="21.75" customHeight="1">
      <c r="A123" s="40"/>
      <c r="B123" s="41"/>
      <c r="C123" s="207" t="s">
        <v>174</v>
      </c>
      <c r="D123" s="207" t="s">
        <v>127</v>
      </c>
      <c r="E123" s="208" t="s">
        <v>175</v>
      </c>
      <c r="F123" s="209" t="s">
        <v>176</v>
      </c>
      <c r="G123" s="210" t="s">
        <v>130</v>
      </c>
      <c r="H123" s="211">
        <v>10.4</v>
      </c>
      <c r="I123" s="212"/>
      <c r="J123" s="213">
        <f>ROUND(I123*H123,2)</f>
        <v>0</v>
      </c>
      <c r="K123" s="209" t="s">
        <v>131</v>
      </c>
      <c r="L123" s="46"/>
      <c r="M123" s="214" t="s">
        <v>74</v>
      </c>
      <c r="N123" s="215" t="s">
        <v>48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8" t="s">
        <v>132</v>
      </c>
      <c r="AT123" s="218" t="s">
        <v>127</v>
      </c>
      <c r="AU123" s="218" t="s">
        <v>86</v>
      </c>
      <c r="AY123" s="19" t="s">
        <v>125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9" t="s">
        <v>132</v>
      </c>
      <c r="BK123" s="219">
        <f>ROUND(I123*H123,2)</f>
        <v>0</v>
      </c>
      <c r="BL123" s="19" t="s">
        <v>132</v>
      </c>
      <c r="BM123" s="218" t="s">
        <v>177</v>
      </c>
    </row>
    <row r="124" s="2" customFormat="1">
      <c r="A124" s="40"/>
      <c r="B124" s="41"/>
      <c r="C124" s="42"/>
      <c r="D124" s="220" t="s">
        <v>134</v>
      </c>
      <c r="E124" s="42"/>
      <c r="F124" s="221" t="s">
        <v>178</v>
      </c>
      <c r="G124" s="42"/>
      <c r="H124" s="42"/>
      <c r="I124" s="222"/>
      <c r="J124" s="42"/>
      <c r="K124" s="42"/>
      <c r="L124" s="46"/>
      <c r="M124" s="223"/>
      <c r="N124" s="224"/>
      <c r="O124" s="87"/>
      <c r="P124" s="87"/>
      <c r="Q124" s="87"/>
      <c r="R124" s="87"/>
      <c r="S124" s="87"/>
      <c r="T124" s="88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134</v>
      </c>
      <c r="AU124" s="19" t="s">
        <v>86</v>
      </c>
    </row>
    <row r="125" s="2" customFormat="1">
      <c r="A125" s="40"/>
      <c r="B125" s="41"/>
      <c r="C125" s="42"/>
      <c r="D125" s="225" t="s">
        <v>136</v>
      </c>
      <c r="E125" s="42"/>
      <c r="F125" s="226" t="s">
        <v>179</v>
      </c>
      <c r="G125" s="42"/>
      <c r="H125" s="42"/>
      <c r="I125" s="222"/>
      <c r="J125" s="42"/>
      <c r="K125" s="42"/>
      <c r="L125" s="46"/>
      <c r="M125" s="223"/>
      <c r="N125" s="224"/>
      <c r="O125" s="87"/>
      <c r="P125" s="87"/>
      <c r="Q125" s="87"/>
      <c r="R125" s="87"/>
      <c r="S125" s="87"/>
      <c r="T125" s="88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136</v>
      </c>
      <c r="AU125" s="19" t="s">
        <v>86</v>
      </c>
    </row>
    <row r="126" s="13" customFormat="1">
      <c r="A126" s="13"/>
      <c r="B126" s="227"/>
      <c r="C126" s="228"/>
      <c r="D126" s="220" t="s">
        <v>138</v>
      </c>
      <c r="E126" s="229" t="s">
        <v>74</v>
      </c>
      <c r="F126" s="230" t="s">
        <v>180</v>
      </c>
      <c r="G126" s="228"/>
      <c r="H126" s="229" t="s">
        <v>74</v>
      </c>
      <c r="I126" s="231"/>
      <c r="J126" s="228"/>
      <c r="K126" s="228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138</v>
      </c>
      <c r="AU126" s="236" t="s">
        <v>86</v>
      </c>
      <c r="AV126" s="13" t="s">
        <v>84</v>
      </c>
      <c r="AW126" s="13" t="s">
        <v>36</v>
      </c>
      <c r="AX126" s="13" t="s">
        <v>76</v>
      </c>
      <c r="AY126" s="236" t="s">
        <v>125</v>
      </c>
    </row>
    <row r="127" s="14" customFormat="1">
      <c r="A127" s="14"/>
      <c r="B127" s="237"/>
      <c r="C127" s="238"/>
      <c r="D127" s="220" t="s">
        <v>138</v>
      </c>
      <c r="E127" s="239" t="s">
        <v>74</v>
      </c>
      <c r="F127" s="240" t="s">
        <v>181</v>
      </c>
      <c r="G127" s="238"/>
      <c r="H127" s="241">
        <v>10.4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138</v>
      </c>
      <c r="AU127" s="247" t="s">
        <v>86</v>
      </c>
      <c r="AV127" s="14" t="s">
        <v>86</v>
      </c>
      <c r="AW127" s="14" t="s">
        <v>36</v>
      </c>
      <c r="AX127" s="14" t="s">
        <v>84</v>
      </c>
      <c r="AY127" s="247" t="s">
        <v>125</v>
      </c>
    </row>
    <row r="128" s="2" customFormat="1" ht="16.5" customHeight="1">
      <c r="A128" s="40"/>
      <c r="B128" s="41"/>
      <c r="C128" s="207" t="s">
        <v>182</v>
      </c>
      <c r="D128" s="207" t="s">
        <v>127</v>
      </c>
      <c r="E128" s="208" t="s">
        <v>183</v>
      </c>
      <c r="F128" s="209" t="s">
        <v>184</v>
      </c>
      <c r="G128" s="210" t="s">
        <v>130</v>
      </c>
      <c r="H128" s="211">
        <v>5.0999999999999996</v>
      </c>
      <c r="I128" s="212"/>
      <c r="J128" s="213">
        <f>ROUND(I128*H128,2)</f>
        <v>0</v>
      </c>
      <c r="K128" s="209" t="s">
        <v>131</v>
      </c>
      <c r="L128" s="46"/>
      <c r="M128" s="214" t="s">
        <v>74</v>
      </c>
      <c r="N128" s="215" t="s">
        <v>48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8" t="s">
        <v>132</v>
      </c>
      <c r="AT128" s="218" t="s">
        <v>127</v>
      </c>
      <c r="AU128" s="218" t="s">
        <v>86</v>
      </c>
      <c r="AY128" s="19" t="s">
        <v>125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9" t="s">
        <v>132</v>
      </c>
      <c r="BK128" s="219">
        <f>ROUND(I128*H128,2)</f>
        <v>0</v>
      </c>
      <c r="BL128" s="19" t="s">
        <v>132</v>
      </c>
      <c r="BM128" s="218" t="s">
        <v>185</v>
      </c>
    </row>
    <row r="129" s="2" customFormat="1">
      <c r="A129" s="40"/>
      <c r="B129" s="41"/>
      <c r="C129" s="42"/>
      <c r="D129" s="220" t="s">
        <v>134</v>
      </c>
      <c r="E129" s="42"/>
      <c r="F129" s="221" t="s">
        <v>186</v>
      </c>
      <c r="G129" s="42"/>
      <c r="H129" s="42"/>
      <c r="I129" s="222"/>
      <c r="J129" s="42"/>
      <c r="K129" s="42"/>
      <c r="L129" s="46"/>
      <c r="M129" s="223"/>
      <c r="N129" s="224"/>
      <c r="O129" s="87"/>
      <c r="P129" s="87"/>
      <c r="Q129" s="87"/>
      <c r="R129" s="87"/>
      <c r="S129" s="87"/>
      <c r="T129" s="88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134</v>
      </c>
      <c r="AU129" s="19" t="s">
        <v>86</v>
      </c>
    </row>
    <row r="130" s="2" customFormat="1">
      <c r="A130" s="40"/>
      <c r="B130" s="41"/>
      <c r="C130" s="42"/>
      <c r="D130" s="225" t="s">
        <v>136</v>
      </c>
      <c r="E130" s="42"/>
      <c r="F130" s="226" t="s">
        <v>187</v>
      </c>
      <c r="G130" s="42"/>
      <c r="H130" s="42"/>
      <c r="I130" s="222"/>
      <c r="J130" s="42"/>
      <c r="K130" s="42"/>
      <c r="L130" s="46"/>
      <c r="M130" s="223"/>
      <c r="N130" s="224"/>
      <c r="O130" s="87"/>
      <c r="P130" s="87"/>
      <c r="Q130" s="87"/>
      <c r="R130" s="87"/>
      <c r="S130" s="87"/>
      <c r="T130" s="88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136</v>
      </c>
      <c r="AU130" s="19" t="s">
        <v>86</v>
      </c>
    </row>
    <row r="131" s="13" customFormat="1">
      <c r="A131" s="13"/>
      <c r="B131" s="227"/>
      <c r="C131" s="228"/>
      <c r="D131" s="220" t="s">
        <v>138</v>
      </c>
      <c r="E131" s="229" t="s">
        <v>74</v>
      </c>
      <c r="F131" s="230" t="s">
        <v>188</v>
      </c>
      <c r="G131" s="228"/>
      <c r="H131" s="229" t="s">
        <v>74</v>
      </c>
      <c r="I131" s="231"/>
      <c r="J131" s="228"/>
      <c r="K131" s="228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138</v>
      </c>
      <c r="AU131" s="236" t="s">
        <v>86</v>
      </c>
      <c r="AV131" s="13" t="s">
        <v>84</v>
      </c>
      <c r="AW131" s="13" t="s">
        <v>36</v>
      </c>
      <c r="AX131" s="13" t="s">
        <v>76</v>
      </c>
      <c r="AY131" s="236" t="s">
        <v>125</v>
      </c>
    </row>
    <row r="132" s="14" customFormat="1">
      <c r="A132" s="14"/>
      <c r="B132" s="237"/>
      <c r="C132" s="238"/>
      <c r="D132" s="220" t="s">
        <v>138</v>
      </c>
      <c r="E132" s="239" t="s">
        <v>74</v>
      </c>
      <c r="F132" s="240" t="s">
        <v>189</v>
      </c>
      <c r="G132" s="238"/>
      <c r="H132" s="241">
        <v>5.0999999999999996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138</v>
      </c>
      <c r="AU132" s="247" t="s">
        <v>86</v>
      </c>
      <c r="AV132" s="14" t="s">
        <v>86</v>
      </c>
      <c r="AW132" s="14" t="s">
        <v>36</v>
      </c>
      <c r="AX132" s="14" t="s">
        <v>84</v>
      </c>
      <c r="AY132" s="247" t="s">
        <v>125</v>
      </c>
    </row>
    <row r="133" s="2" customFormat="1" ht="16.5" customHeight="1">
      <c r="A133" s="40"/>
      <c r="B133" s="41"/>
      <c r="C133" s="207" t="s">
        <v>190</v>
      </c>
      <c r="D133" s="207" t="s">
        <v>127</v>
      </c>
      <c r="E133" s="208" t="s">
        <v>191</v>
      </c>
      <c r="F133" s="209" t="s">
        <v>192</v>
      </c>
      <c r="G133" s="210" t="s">
        <v>130</v>
      </c>
      <c r="H133" s="211">
        <v>3.6640000000000001</v>
      </c>
      <c r="I133" s="212"/>
      <c r="J133" s="213">
        <f>ROUND(I133*H133,2)</f>
        <v>0</v>
      </c>
      <c r="K133" s="209" t="s">
        <v>131</v>
      </c>
      <c r="L133" s="46"/>
      <c r="M133" s="214" t="s">
        <v>74</v>
      </c>
      <c r="N133" s="215" t="s">
        <v>48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8" t="s">
        <v>132</v>
      </c>
      <c r="AT133" s="218" t="s">
        <v>127</v>
      </c>
      <c r="AU133" s="218" t="s">
        <v>86</v>
      </c>
      <c r="AY133" s="19" t="s">
        <v>125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9" t="s">
        <v>132</v>
      </c>
      <c r="BK133" s="219">
        <f>ROUND(I133*H133,2)</f>
        <v>0</v>
      </c>
      <c r="BL133" s="19" t="s">
        <v>132</v>
      </c>
      <c r="BM133" s="218" t="s">
        <v>193</v>
      </c>
    </row>
    <row r="134" s="2" customFormat="1">
      <c r="A134" s="40"/>
      <c r="B134" s="41"/>
      <c r="C134" s="42"/>
      <c r="D134" s="220" t="s">
        <v>134</v>
      </c>
      <c r="E134" s="42"/>
      <c r="F134" s="221" t="s">
        <v>194</v>
      </c>
      <c r="G134" s="42"/>
      <c r="H134" s="42"/>
      <c r="I134" s="222"/>
      <c r="J134" s="42"/>
      <c r="K134" s="42"/>
      <c r="L134" s="46"/>
      <c r="M134" s="223"/>
      <c r="N134" s="224"/>
      <c r="O134" s="87"/>
      <c r="P134" s="87"/>
      <c r="Q134" s="87"/>
      <c r="R134" s="87"/>
      <c r="S134" s="87"/>
      <c r="T134" s="88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134</v>
      </c>
      <c r="AU134" s="19" t="s">
        <v>86</v>
      </c>
    </row>
    <row r="135" s="2" customFormat="1">
      <c r="A135" s="40"/>
      <c r="B135" s="41"/>
      <c r="C135" s="42"/>
      <c r="D135" s="225" t="s">
        <v>136</v>
      </c>
      <c r="E135" s="42"/>
      <c r="F135" s="226" t="s">
        <v>195</v>
      </c>
      <c r="G135" s="42"/>
      <c r="H135" s="42"/>
      <c r="I135" s="222"/>
      <c r="J135" s="42"/>
      <c r="K135" s="42"/>
      <c r="L135" s="46"/>
      <c r="M135" s="223"/>
      <c r="N135" s="224"/>
      <c r="O135" s="87"/>
      <c r="P135" s="87"/>
      <c r="Q135" s="87"/>
      <c r="R135" s="87"/>
      <c r="S135" s="87"/>
      <c r="T135" s="88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136</v>
      </c>
      <c r="AU135" s="19" t="s">
        <v>86</v>
      </c>
    </row>
    <row r="136" s="13" customFormat="1">
      <c r="A136" s="13"/>
      <c r="B136" s="227"/>
      <c r="C136" s="228"/>
      <c r="D136" s="220" t="s">
        <v>138</v>
      </c>
      <c r="E136" s="229" t="s">
        <v>74</v>
      </c>
      <c r="F136" s="230" t="s">
        <v>196</v>
      </c>
      <c r="G136" s="228"/>
      <c r="H136" s="229" t="s">
        <v>74</v>
      </c>
      <c r="I136" s="231"/>
      <c r="J136" s="228"/>
      <c r="K136" s="228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138</v>
      </c>
      <c r="AU136" s="236" t="s">
        <v>86</v>
      </c>
      <c r="AV136" s="13" t="s">
        <v>84</v>
      </c>
      <c r="AW136" s="13" t="s">
        <v>36</v>
      </c>
      <c r="AX136" s="13" t="s">
        <v>76</v>
      </c>
      <c r="AY136" s="236" t="s">
        <v>125</v>
      </c>
    </row>
    <row r="137" s="14" customFormat="1">
      <c r="A137" s="14"/>
      <c r="B137" s="237"/>
      <c r="C137" s="238"/>
      <c r="D137" s="220" t="s">
        <v>138</v>
      </c>
      <c r="E137" s="239" t="s">
        <v>74</v>
      </c>
      <c r="F137" s="240" t="s">
        <v>197</v>
      </c>
      <c r="G137" s="238"/>
      <c r="H137" s="241">
        <v>3.6640000000000001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138</v>
      </c>
      <c r="AU137" s="247" t="s">
        <v>86</v>
      </c>
      <c r="AV137" s="14" t="s">
        <v>86</v>
      </c>
      <c r="AW137" s="14" t="s">
        <v>36</v>
      </c>
      <c r="AX137" s="14" t="s">
        <v>84</v>
      </c>
      <c r="AY137" s="247" t="s">
        <v>125</v>
      </c>
    </row>
    <row r="138" s="2" customFormat="1" ht="16.5" customHeight="1">
      <c r="A138" s="40"/>
      <c r="B138" s="41"/>
      <c r="C138" s="259" t="s">
        <v>198</v>
      </c>
      <c r="D138" s="259" t="s">
        <v>199</v>
      </c>
      <c r="E138" s="260" t="s">
        <v>200</v>
      </c>
      <c r="F138" s="261" t="s">
        <v>201</v>
      </c>
      <c r="G138" s="262" t="s">
        <v>202</v>
      </c>
      <c r="H138" s="263">
        <v>7.3280000000000003</v>
      </c>
      <c r="I138" s="264"/>
      <c r="J138" s="265">
        <f>ROUND(I138*H138,2)</f>
        <v>0</v>
      </c>
      <c r="K138" s="261" t="s">
        <v>131</v>
      </c>
      <c r="L138" s="266"/>
      <c r="M138" s="267" t="s">
        <v>74</v>
      </c>
      <c r="N138" s="268" t="s">
        <v>48</v>
      </c>
      <c r="O138" s="87"/>
      <c r="P138" s="216">
        <f>O138*H138</f>
        <v>0</v>
      </c>
      <c r="Q138" s="216">
        <v>1</v>
      </c>
      <c r="R138" s="216">
        <f>Q138*H138</f>
        <v>7.3280000000000003</v>
      </c>
      <c r="S138" s="216">
        <v>0</v>
      </c>
      <c r="T138" s="217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8" t="s">
        <v>190</v>
      </c>
      <c r="AT138" s="218" t="s">
        <v>199</v>
      </c>
      <c r="AU138" s="218" t="s">
        <v>86</v>
      </c>
      <c r="AY138" s="19" t="s">
        <v>125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9" t="s">
        <v>132</v>
      </c>
      <c r="BK138" s="219">
        <f>ROUND(I138*H138,2)</f>
        <v>0</v>
      </c>
      <c r="BL138" s="19" t="s">
        <v>132</v>
      </c>
      <c r="BM138" s="218" t="s">
        <v>203</v>
      </c>
    </row>
    <row r="139" s="2" customFormat="1">
      <c r="A139" s="40"/>
      <c r="B139" s="41"/>
      <c r="C139" s="42"/>
      <c r="D139" s="220" t="s">
        <v>134</v>
      </c>
      <c r="E139" s="42"/>
      <c r="F139" s="221" t="s">
        <v>201</v>
      </c>
      <c r="G139" s="42"/>
      <c r="H139" s="42"/>
      <c r="I139" s="222"/>
      <c r="J139" s="42"/>
      <c r="K139" s="42"/>
      <c r="L139" s="46"/>
      <c r="M139" s="223"/>
      <c r="N139" s="224"/>
      <c r="O139" s="87"/>
      <c r="P139" s="87"/>
      <c r="Q139" s="87"/>
      <c r="R139" s="87"/>
      <c r="S139" s="87"/>
      <c r="T139" s="88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134</v>
      </c>
      <c r="AU139" s="19" t="s">
        <v>86</v>
      </c>
    </row>
    <row r="140" s="13" customFormat="1">
      <c r="A140" s="13"/>
      <c r="B140" s="227"/>
      <c r="C140" s="228"/>
      <c r="D140" s="220" t="s">
        <v>138</v>
      </c>
      <c r="E140" s="229" t="s">
        <v>74</v>
      </c>
      <c r="F140" s="230" t="s">
        <v>204</v>
      </c>
      <c r="G140" s="228"/>
      <c r="H140" s="229" t="s">
        <v>74</v>
      </c>
      <c r="I140" s="231"/>
      <c r="J140" s="228"/>
      <c r="K140" s="228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138</v>
      </c>
      <c r="AU140" s="236" t="s">
        <v>86</v>
      </c>
      <c r="AV140" s="13" t="s">
        <v>84</v>
      </c>
      <c r="AW140" s="13" t="s">
        <v>36</v>
      </c>
      <c r="AX140" s="13" t="s">
        <v>76</v>
      </c>
      <c r="AY140" s="236" t="s">
        <v>125</v>
      </c>
    </row>
    <row r="141" s="14" customFormat="1">
      <c r="A141" s="14"/>
      <c r="B141" s="237"/>
      <c r="C141" s="238"/>
      <c r="D141" s="220" t="s">
        <v>138</v>
      </c>
      <c r="E141" s="239" t="s">
        <v>74</v>
      </c>
      <c r="F141" s="240" t="s">
        <v>205</v>
      </c>
      <c r="G141" s="238"/>
      <c r="H141" s="241">
        <v>3.6640000000000001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138</v>
      </c>
      <c r="AU141" s="247" t="s">
        <v>86</v>
      </c>
      <c r="AV141" s="14" t="s">
        <v>86</v>
      </c>
      <c r="AW141" s="14" t="s">
        <v>36</v>
      </c>
      <c r="AX141" s="14" t="s">
        <v>84</v>
      </c>
      <c r="AY141" s="247" t="s">
        <v>125</v>
      </c>
    </row>
    <row r="142" s="14" customFormat="1">
      <c r="A142" s="14"/>
      <c r="B142" s="237"/>
      <c r="C142" s="238"/>
      <c r="D142" s="220" t="s">
        <v>138</v>
      </c>
      <c r="E142" s="238"/>
      <c r="F142" s="240" t="s">
        <v>206</v>
      </c>
      <c r="G142" s="238"/>
      <c r="H142" s="241">
        <v>7.3280000000000003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138</v>
      </c>
      <c r="AU142" s="247" t="s">
        <v>86</v>
      </c>
      <c r="AV142" s="14" t="s">
        <v>86</v>
      </c>
      <c r="AW142" s="14" t="s">
        <v>4</v>
      </c>
      <c r="AX142" s="14" t="s">
        <v>84</v>
      </c>
      <c r="AY142" s="247" t="s">
        <v>125</v>
      </c>
    </row>
    <row r="143" s="2" customFormat="1" ht="16.5" customHeight="1">
      <c r="A143" s="40"/>
      <c r="B143" s="41"/>
      <c r="C143" s="207" t="s">
        <v>207</v>
      </c>
      <c r="D143" s="207" t="s">
        <v>127</v>
      </c>
      <c r="E143" s="208" t="s">
        <v>208</v>
      </c>
      <c r="F143" s="209" t="s">
        <v>209</v>
      </c>
      <c r="G143" s="210" t="s">
        <v>202</v>
      </c>
      <c r="H143" s="211">
        <v>41.880000000000003</v>
      </c>
      <c r="I143" s="212"/>
      <c r="J143" s="213">
        <f>ROUND(I143*H143,2)</f>
        <v>0</v>
      </c>
      <c r="K143" s="209" t="s">
        <v>74</v>
      </c>
      <c r="L143" s="46"/>
      <c r="M143" s="214" t="s">
        <v>74</v>
      </c>
      <c r="N143" s="215" t="s">
        <v>48</v>
      </c>
      <c r="O143" s="87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8" t="s">
        <v>132</v>
      </c>
      <c r="AT143" s="218" t="s">
        <v>127</v>
      </c>
      <c r="AU143" s="218" t="s">
        <v>86</v>
      </c>
      <c r="AY143" s="19" t="s">
        <v>125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9" t="s">
        <v>132</v>
      </c>
      <c r="BK143" s="219">
        <f>ROUND(I143*H143,2)</f>
        <v>0</v>
      </c>
      <c r="BL143" s="19" t="s">
        <v>132</v>
      </c>
      <c r="BM143" s="218" t="s">
        <v>210</v>
      </c>
    </row>
    <row r="144" s="2" customFormat="1">
      <c r="A144" s="40"/>
      <c r="B144" s="41"/>
      <c r="C144" s="42"/>
      <c r="D144" s="220" t="s">
        <v>134</v>
      </c>
      <c r="E144" s="42"/>
      <c r="F144" s="221" t="s">
        <v>211</v>
      </c>
      <c r="G144" s="42"/>
      <c r="H144" s="42"/>
      <c r="I144" s="222"/>
      <c r="J144" s="42"/>
      <c r="K144" s="42"/>
      <c r="L144" s="46"/>
      <c r="M144" s="223"/>
      <c r="N144" s="224"/>
      <c r="O144" s="87"/>
      <c r="P144" s="87"/>
      <c r="Q144" s="87"/>
      <c r="R144" s="87"/>
      <c r="S144" s="87"/>
      <c r="T144" s="88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134</v>
      </c>
      <c r="AU144" s="19" t="s">
        <v>86</v>
      </c>
    </row>
    <row r="145" s="13" customFormat="1">
      <c r="A145" s="13"/>
      <c r="B145" s="227"/>
      <c r="C145" s="228"/>
      <c r="D145" s="220" t="s">
        <v>138</v>
      </c>
      <c r="E145" s="229" t="s">
        <v>74</v>
      </c>
      <c r="F145" s="230" t="s">
        <v>212</v>
      </c>
      <c r="G145" s="228"/>
      <c r="H145" s="229" t="s">
        <v>74</v>
      </c>
      <c r="I145" s="231"/>
      <c r="J145" s="228"/>
      <c r="K145" s="228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138</v>
      </c>
      <c r="AU145" s="236" t="s">
        <v>86</v>
      </c>
      <c r="AV145" s="13" t="s">
        <v>84</v>
      </c>
      <c r="AW145" s="13" t="s">
        <v>36</v>
      </c>
      <c r="AX145" s="13" t="s">
        <v>76</v>
      </c>
      <c r="AY145" s="236" t="s">
        <v>125</v>
      </c>
    </row>
    <row r="146" s="14" customFormat="1">
      <c r="A146" s="14"/>
      <c r="B146" s="237"/>
      <c r="C146" s="238"/>
      <c r="D146" s="220" t="s">
        <v>138</v>
      </c>
      <c r="E146" s="239" t="s">
        <v>74</v>
      </c>
      <c r="F146" s="240" t="s">
        <v>213</v>
      </c>
      <c r="G146" s="238"/>
      <c r="H146" s="241">
        <v>41.880000000000003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138</v>
      </c>
      <c r="AU146" s="247" t="s">
        <v>86</v>
      </c>
      <c r="AV146" s="14" t="s">
        <v>86</v>
      </c>
      <c r="AW146" s="14" t="s">
        <v>36</v>
      </c>
      <c r="AX146" s="14" t="s">
        <v>84</v>
      </c>
      <c r="AY146" s="247" t="s">
        <v>125</v>
      </c>
    </row>
    <row r="147" s="12" customFormat="1" ht="22.8" customHeight="1">
      <c r="A147" s="12"/>
      <c r="B147" s="191"/>
      <c r="C147" s="192"/>
      <c r="D147" s="193" t="s">
        <v>75</v>
      </c>
      <c r="E147" s="205" t="s">
        <v>148</v>
      </c>
      <c r="F147" s="205" t="s">
        <v>214</v>
      </c>
      <c r="G147" s="192"/>
      <c r="H147" s="192"/>
      <c r="I147" s="195"/>
      <c r="J147" s="206">
        <f>BK147</f>
        <v>0</v>
      </c>
      <c r="K147" s="192"/>
      <c r="L147" s="197"/>
      <c r="M147" s="198"/>
      <c r="N147" s="199"/>
      <c r="O147" s="199"/>
      <c r="P147" s="200">
        <f>SUM(P148:P151)</f>
        <v>0</v>
      </c>
      <c r="Q147" s="199"/>
      <c r="R147" s="200">
        <f>SUM(R148:R151)</f>
        <v>0.53446000000000005</v>
      </c>
      <c r="S147" s="199"/>
      <c r="T147" s="201">
        <f>SUM(T148:T151)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2" t="s">
        <v>84</v>
      </c>
      <c r="AT147" s="203" t="s">
        <v>75</v>
      </c>
      <c r="AU147" s="203" t="s">
        <v>84</v>
      </c>
      <c r="AY147" s="202" t="s">
        <v>125</v>
      </c>
      <c r="BK147" s="204">
        <f>SUM(BK148:BK151)</f>
        <v>0</v>
      </c>
    </row>
    <row r="148" s="2" customFormat="1" ht="16.5" customHeight="1">
      <c r="A148" s="40"/>
      <c r="B148" s="41"/>
      <c r="C148" s="207" t="s">
        <v>215</v>
      </c>
      <c r="D148" s="207" t="s">
        <v>127</v>
      </c>
      <c r="E148" s="208" t="s">
        <v>216</v>
      </c>
      <c r="F148" s="209" t="s">
        <v>217</v>
      </c>
      <c r="G148" s="210" t="s">
        <v>218</v>
      </c>
      <c r="H148" s="211">
        <v>2</v>
      </c>
      <c r="I148" s="212"/>
      <c r="J148" s="213">
        <f>ROUND(I148*H148,2)</f>
        <v>0</v>
      </c>
      <c r="K148" s="209" t="s">
        <v>74</v>
      </c>
      <c r="L148" s="46"/>
      <c r="M148" s="214" t="s">
        <v>74</v>
      </c>
      <c r="N148" s="215" t="s">
        <v>48</v>
      </c>
      <c r="O148" s="87"/>
      <c r="P148" s="216">
        <f>O148*H148</f>
        <v>0</v>
      </c>
      <c r="Q148" s="216">
        <v>0.26723000000000002</v>
      </c>
      <c r="R148" s="216">
        <f>Q148*H148</f>
        <v>0.53446000000000005</v>
      </c>
      <c r="S148" s="216">
        <v>0</v>
      </c>
      <c r="T148" s="217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8" t="s">
        <v>132</v>
      </c>
      <c r="AT148" s="218" t="s">
        <v>127</v>
      </c>
      <c r="AU148" s="218" t="s">
        <v>86</v>
      </c>
      <c r="AY148" s="19" t="s">
        <v>125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9" t="s">
        <v>132</v>
      </c>
      <c r="BK148" s="219">
        <f>ROUND(I148*H148,2)</f>
        <v>0</v>
      </c>
      <c r="BL148" s="19" t="s">
        <v>132</v>
      </c>
      <c r="BM148" s="218" t="s">
        <v>219</v>
      </c>
    </row>
    <row r="149" s="2" customFormat="1">
      <c r="A149" s="40"/>
      <c r="B149" s="41"/>
      <c r="C149" s="42"/>
      <c r="D149" s="220" t="s">
        <v>134</v>
      </c>
      <c r="E149" s="42"/>
      <c r="F149" s="221" t="s">
        <v>217</v>
      </c>
      <c r="G149" s="42"/>
      <c r="H149" s="42"/>
      <c r="I149" s="222"/>
      <c r="J149" s="42"/>
      <c r="K149" s="42"/>
      <c r="L149" s="46"/>
      <c r="M149" s="223"/>
      <c r="N149" s="224"/>
      <c r="O149" s="87"/>
      <c r="P149" s="87"/>
      <c r="Q149" s="87"/>
      <c r="R149" s="87"/>
      <c r="S149" s="87"/>
      <c r="T149" s="88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134</v>
      </c>
      <c r="AU149" s="19" t="s">
        <v>86</v>
      </c>
    </row>
    <row r="150" s="13" customFormat="1">
      <c r="A150" s="13"/>
      <c r="B150" s="227"/>
      <c r="C150" s="228"/>
      <c r="D150" s="220" t="s">
        <v>138</v>
      </c>
      <c r="E150" s="229" t="s">
        <v>74</v>
      </c>
      <c r="F150" s="230" t="s">
        <v>220</v>
      </c>
      <c r="G150" s="228"/>
      <c r="H150" s="229" t="s">
        <v>74</v>
      </c>
      <c r="I150" s="231"/>
      <c r="J150" s="228"/>
      <c r="K150" s="228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138</v>
      </c>
      <c r="AU150" s="236" t="s">
        <v>86</v>
      </c>
      <c r="AV150" s="13" t="s">
        <v>84</v>
      </c>
      <c r="AW150" s="13" t="s">
        <v>36</v>
      </c>
      <c r="AX150" s="13" t="s">
        <v>76</v>
      </c>
      <c r="AY150" s="236" t="s">
        <v>125</v>
      </c>
    </row>
    <row r="151" s="14" customFormat="1">
      <c r="A151" s="14"/>
      <c r="B151" s="237"/>
      <c r="C151" s="238"/>
      <c r="D151" s="220" t="s">
        <v>138</v>
      </c>
      <c r="E151" s="239" t="s">
        <v>74</v>
      </c>
      <c r="F151" s="240" t="s">
        <v>86</v>
      </c>
      <c r="G151" s="238"/>
      <c r="H151" s="241">
        <v>2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138</v>
      </c>
      <c r="AU151" s="247" t="s">
        <v>86</v>
      </c>
      <c r="AV151" s="14" t="s">
        <v>86</v>
      </c>
      <c r="AW151" s="14" t="s">
        <v>36</v>
      </c>
      <c r="AX151" s="14" t="s">
        <v>84</v>
      </c>
      <c r="AY151" s="247" t="s">
        <v>125</v>
      </c>
    </row>
    <row r="152" s="12" customFormat="1" ht="22.8" customHeight="1">
      <c r="A152" s="12"/>
      <c r="B152" s="191"/>
      <c r="C152" s="192"/>
      <c r="D152" s="193" t="s">
        <v>75</v>
      </c>
      <c r="E152" s="205" t="s">
        <v>132</v>
      </c>
      <c r="F152" s="205" t="s">
        <v>221</v>
      </c>
      <c r="G152" s="192"/>
      <c r="H152" s="192"/>
      <c r="I152" s="195"/>
      <c r="J152" s="206">
        <f>BK152</f>
        <v>0</v>
      </c>
      <c r="K152" s="192"/>
      <c r="L152" s="197"/>
      <c r="M152" s="198"/>
      <c r="N152" s="199"/>
      <c r="O152" s="199"/>
      <c r="P152" s="200">
        <f>SUM(P153:P180)</f>
        <v>0</v>
      </c>
      <c r="Q152" s="199"/>
      <c r="R152" s="200">
        <f>SUM(R153:R180)</f>
        <v>147.47135999999998</v>
      </c>
      <c r="S152" s="199"/>
      <c r="T152" s="201">
        <f>SUM(T153:T180)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2" t="s">
        <v>84</v>
      </c>
      <c r="AT152" s="203" t="s">
        <v>75</v>
      </c>
      <c r="AU152" s="203" t="s">
        <v>84</v>
      </c>
      <c r="AY152" s="202" t="s">
        <v>125</v>
      </c>
      <c r="BK152" s="204">
        <f>SUM(BK153:BK180)</f>
        <v>0</v>
      </c>
    </row>
    <row r="153" s="2" customFormat="1" ht="16.5" customHeight="1">
      <c r="A153" s="40"/>
      <c r="B153" s="41"/>
      <c r="C153" s="207" t="s">
        <v>8</v>
      </c>
      <c r="D153" s="207" t="s">
        <v>127</v>
      </c>
      <c r="E153" s="208" t="s">
        <v>222</v>
      </c>
      <c r="F153" s="209" t="s">
        <v>223</v>
      </c>
      <c r="G153" s="210" t="s">
        <v>224</v>
      </c>
      <c r="H153" s="211">
        <v>42</v>
      </c>
      <c r="I153" s="212"/>
      <c r="J153" s="213">
        <f>ROUND(I153*H153,2)</f>
        <v>0</v>
      </c>
      <c r="K153" s="209" t="s">
        <v>74</v>
      </c>
      <c r="L153" s="46"/>
      <c r="M153" s="214" t="s">
        <v>74</v>
      </c>
      <c r="N153" s="215" t="s">
        <v>48</v>
      </c>
      <c r="O153" s="87"/>
      <c r="P153" s="216">
        <f>O153*H153</f>
        <v>0</v>
      </c>
      <c r="Q153" s="216">
        <v>0.31879000000000002</v>
      </c>
      <c r="R153" s="216">
        <f>Q153*H153</f>
        <v>13.389180000000001</v>
      </c>
      <c r="S153" s="216">
        <v>0</v>
      </c>
      <c r="T153" s="217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8" t="s">
        <v>132</v>
      </c>
      <c r="AT153" s="218" t="s">
        <v>127</v>
      </c>
      <c r="AU153" s="218" t="s">
        <v>86</v>
      </c>
      <c r="AY153" s="19" t="s">
        <v>125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9" t="s">
        <v>132</v>
      </c>
      <c r="BK153" s="219">
        <f>ROUND(I153*H153,2)</f>
        <v>0</v>
      </c>
      <c r="BL153" s="19" t="s">
        <v>132</v>
      </c>
      <c r="BM153" s="218" t="s">
        <v>225</v>
      </c>
    </row>
    <row r="154" s="2" customFormat="1">
      <c r="A154" s="40"/>
      <c r="B154" s="41"/>
      <c r="C154" s="42"/>
      <c r="D154" s="220" t="s">
        <v>134</v>
      </c>
      <c r="E154" s="42"/>
      <c r="F154" s="221" t="s">
        <v>226</v>
      </c>
      <c r="G154" s="42"/>
      <c r="H154" s="42"/>
      <c r="I154" s="222"/>
      <c r="J154" s="42"/>
      <c r="K154" s="42"/>
      <c r="L154" s="46"/>
      <c r="M154" s="223"/>
      <c r="N154" s="224"/>
      <c r="O154" s="87"/>
      <c r="P154" s="87"/>
      <c r="Q154" s="87"/>
      <c r="R154" s="87"/>
      <c r="S154" s="87"/>
      <c r="T154" s="88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134</v>
      </c>
      <c r="AU154" s="19" t="s">
        <v>86</v>
      </c>
    </row>
    <row r="155" s="13" customFormat="1">
      <c r="A155" s="13"/>
      <c r="B155" s="227"/>
      <c r="C155" s="228"/>
      <c r="D155" s="220" t="s">
        <v>138</v>
      </c>
      <c r="E155" s="229" t="s">
        <v>74</v>
      </c>
      <c r="F155" s="230" t="s">
        <v>227</v>
      </c>
      <c r="G155" s="228"/>
      <c r="H155" s="229" t="s">
        <v>74</v>
      </c>
      <c r="I155" s="231"/>
      <c r="J155" s="228"/>
      <c r="K155" s="228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138</v>
      </c>
      <c r="AU155" s="236" t="s">
        <v>86</v>
      </c>
      <c r="AV155" s="13" t="s">
        <v>84</v>
      </c>
      <c r="AW155" s="13" t="s">
        <v>36</v>
      </c>
      <c r="AX155" s="13" t="s">
        <v>76</v>
      </c>
      <c r="AY155" s="236" t="s">
        <v>125</v>
      </c>
    </row>
    <row r="156" s="14" customFormat="1">
      <c r="A156" s="14"/>
      <c r="B156" s="237"/>
      <c r="C156" s="238"/>
      <c r="D156" s="220" t="s">
        <v>138</v>
      </c>
      <c r="E156" s="239" t="s">
        <v>74</v>
      </c>
      <c r="F156" s="240" t="s">
        <v>228</v>
      </c>
      <c r="G156" s="238"/>
      <c r="H156" s="241">
        <v>42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7" t="s">
        <v>138</v>
      </c>
      <c r="AU156" s="247" t="s">
        <v>86</v>
      </c>
      <c r="AV156" s="14" t="s">
        <v>86</v>
      </c>
      <c r="AW156" s="14" t="s">
        <v>36</v>
      </c>
      <c r="AX156" s="14" t="s">
        <v>84</v>
      </c>
      <c r="AY156" s="247" t="s">
        <v>125</v>
      </c>
    </row>
    <row r="157" s="2" customFormat="1" ht="16.5" customHeight="1">
      <c r="A157" s="40"/>
      <c r="B157" s="41"/>
      <c r="C157" s="207" t="s">
        <v>229</v>
      </c>
      <c r="D157" s="207" t="s">
        <v>127</v>
      </c>
      <c r="E157" s="208" t="s">
        <v>230</v>
      </c>
      <c r="F157" s="209" t="s">
        <v>231</v>
      </c>
      <c r="G157" s="210" t="s">
        <v>130</v>
      </c>
      <c r="H157" s="211">
        <v>45.799999999999997</v>
      </c>
      <c r="I157" s="212"/>
      <c r="J157" s="213">
        <f>ROUND(I157*H157,2)</f>
        <v>0</v>
      </c>
      <c r="K157" s="209" t="s">
        <v>131</v>
      </c>
      <c r="L157" s="46"/>
      <c r="M157" s="214" t="s">
        <v>74</v>
      </c>
      <c r="N157" s="215" t="s">
        <v>48</v>
      </c>
      <c r="O157" s="87"/>
      <c r="P157" s="216">
        <f>O157*H157</f>
        <v>0</v>
      </c>
      <c r="Q157" s="216">
        <v>2.13408</v>
      </c>
      <c r="R157" s="216">
        <f>Q157*H157</f>
        <v>97.740863999999988</v>
      </c>
      <c r="S157" s="216">
        <v>0</v>
      </c>
      <c r="T157" s="217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8" t="s">
        <v>132</v>
      </c>
      <c r="AT157" s="218" t="s">
        <v>127</v>
      </c>
      <c r="AU157" s="218" t="s">
        <v>86</v>
      </c>
      <c r="AY157" s="19" t="s">
        <v>125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9" t="s">
        <v>132</v>
      </c>
      <c r="BK157" s="219">
        <f>ROUND(I157*H157,2)</f>
        <v>0</v>
      </c>
      <c r="BL157" s="19" t="s">
        <v>132</v>
      </c>
      <c r="BM157" s="218" t="s">
        <v>232</v>
      </c>
    </row>
    <row r="158" s="2" customFormat="1">
      <c r="A158" s="40"/>
      <c r="B158" s="41"/>
      <c r="C158" s="42"/>
      <c r="D158" s="220" t="s">
        <v>134</v>
      </c>
      <c r="E158" s="42"/>
      <c r="F158" s="221" t="s">
        <v>233</v>
      </c>
      <c r="G158" s="42"/>
      <c r="H158" s="42"/>
      <c r="I158" s="222"/>
      <c r="J158" s="42"/>
      <c r="K158" s="42"/>
      <c r="L158" s="46"/>
      <c r="M158" s="223"/>
      <c r="N158" s="224"/>
      <c r="O158" s="87"/>
      <c r="P158" s="87"/>
      <c r="Q158" s="87"/>
      <c r="R158" s="87"/>
      <c r="S158" s="87"/>
      <c r="T158" s="88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134</v>
      </c>
      <c r="AU158" s="19" t="s">
        <v>86</v>
      </c>
    </row>
    <row r="159" s="2" customFormat="1">
      <c r="A159" s="40"/>
      <c r="B159" s="41"/>
      <c r="C159" s="42"/>
      <c r="D159" s="225" t="s">
        <v>136</v>
      </c>
      <c r="E159" s="42"/>
      <c r="F159" s="226" t="s">
        <v>234</v>
      </c>
      <c r="G159" s="42"/>
      <c r="H159" s="42"/>
      <c r="I159" s="222"/>
      <c r="J159" s="42"/>
      <c r="K159" s="42"/>
      <c r="L159" s="46"/>
      <c r="M159" s="223"/>
      <c r="N159" s="224"/>
      <c r="O159" s="87"/>
      <c r="P159" s="87"/>
      <c r="Q159" s="87"/>
      <c r="R159" s="87"/>
      <c r="S159" s="87"/>
      <c r="T159" s="88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136</v>
      </c>
      <c r="AU159" s="19" t="s">
        <v>86</v>
      </c>
    </row>
    <row r="160" s="13" customFormat="1">
      <c r="A160" s="13"/>
      <c r="B160" s="227"/>
      <c r="C160" s="228"/>
      <c r="D160" s="220" t="s">
        <v>138</v>
      </c>
      <c r="E160" s="229" t="s">
        <v>74</v>
      </c>
      <c r="F160" s="230" t="s">
        <v>235</v>
      </c>
      <c r="G160" s="228"/>
      <c r="H160" s="229" t="s">
        <v>74</v>
      </c>
      <c r="I160" s="231"/>
      <c r="J160" s="228"/>
      <c r="K160" s="228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138</v>
      </c>
      <c r="AU160" s="236" t="s">
        <v>86</v>
      </c>
      <c r="AV160" s="13" t="s">
        <v>84</v>
      </c>
      <c r="AW160" s="13" t="s">
        <v>36</v>
      </c>
      <c r="AX160" s="13" t="s">
        <v>76</v>
      </c>
      <c r="AY160" s="236" t="s">
        <v>125</v>
      </c>
    </row>
    <row r="161" s="13" customFormat="1">
      <c r="A161" s="13"/>
      <c r="B161" s="227"/>
      <c r="C161" s="228"/>
      <c r="D161" s="220" t="s">
        <v>138</v>
      </c>
      <c r="E161" s="229" t="s">
        <v>74</v>
      </c>
      <c r="F161" s="230" t="s">
        <v>236</v>
      </c>
      <c r="G161" s="228"/>
      <c r="H161" s="229" t="s">
        <v>74</v>
      </c>
      <c r="I161" s="231"/>
      <c r="J161" s="228"/>
      <c r="K161" s="228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138</v>
      </c>
      <c r="AU161" s="236" t="s">
        <v>86</v>
      </c>
      <c r="AV161" s="13" t="s">
        <v>84</v>
      </c>
      <c r="AW161" s="13" t="s">
        <v>36</v>
      </c>
      <c r="AX161" s="13" t="s">
        <v>76</v>
      </c>
      <c r="AY161" s="236" t="s">
        <v>125</v>
      </c>
    </row>
    <row r="162" s="14" customFormat="1">
      <c r="A162" s="14"/>
      <c r="B162" s="237"/>
      <c r="C162" s="238"/>
      <c r="D162" s="220" t="s">
        <v>138</v>
      </c>
      <c r="E162" s="239" t="s">
        <v>74</v>
      </c>
      <c r="F162" s="240" t="s">
        <v>237</v>
      </c>
      <c r="G162" s="238"/>
      <c r="H162" s="241">
        <v>25.800000000000001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138</v>
      </c>
      <c r="AU162" s="247" t="s">
        <v>86</v>
      </c>
      <c r="AV162" s="14" t="s">
        <v>86</v>
      </c>
      <c r="AW162" s="14" t="s">
        <v>36</v>
      </c>
      <c r="AX162" s="14" t="s">
        <v>76</v>
      </c>
      <c r="AY162" s="247" t="s">
        <v>125</v>
      </c>
    </row>
    <row r="163" s="14" customFormat="1">
      <c r="A163" s="14"/>
      <c r="B163" s="237"/>
      <c r="C163" s="238"/>
      <c r="D163" s="220" t="s">
        <v>138</v>
      </c>
      <c r="E163" s="239" t="s">
        <v>74</v>
      </c>
      <c r="F163" s="240" t="s">
        <v>238</v>
      </c>
      <c r="G163" s="238"/>
      <c r="H163" s="241">
        <v>25.199999999999999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138</v>
      </c>
      <c r="AU163" s="247" t="s">
        <v>86</v>
      </c>
      <c r="AV163" s="14" t="s">
        <v>86</v>
      </c>
      <c r="AW163" s="14" t="s">
        <v>36</v>
      </c>
      <c r="AX163" s="14" t="s">
        <v>76</v>
      </c>
      <c r="AY163" s="247" t="s">
        <v>125</v>
      </c>
    </row>
    <row r="164" s="13" customFormat="1">
      <c r="A164" s="13"/>
      <c r="B164" s="227"/>
      <c r="C164" s="228"/>
      <c r="D164" s="220" t="s">
        <v>138</v>
      </c>
      <c r="E164" s="229" t="s">
        <v>74</v>
      </c>
      <c r="F164" s="230" t="s">
        <v>239</v>
      </c>
      <c r="G164" s="228"/>
      <c r="H164" s="229" t="s">
        <v>74</v>
      </c>
      <c r="I164" s="231"/>
      <c r="J164" s="228"/>
      <c r="K164" s="228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138</v>
      </c>
      <c r="AU164" s="236" t="s">
        <v>86</v>
      </c>
      <c r="AV164" s="13" t="s">
        <v>84</v>
      </c>
      <c r="AW164" s="13" t="s">
        <v>36</v>
      </c>
      <c r="AX164" s="13" t="s">
        <v>76</v>
      </c>
      <c r="AY164" s="236" t="s">
        <v>125</v>
      </c>
    </row>
    <row r="165" s="14" customFormat="1">
      <c r="A165" s="14"/>
      <c r="B165" s="237"/>
      <c r="C165" s="238"/>
      <c r="D165" s="220" t="s">
        <v>138</v>
      </c>
      <c r="E165" s="239" t="s">
        <v>74</v>
      </c>
      <c r="F165" s="240" t="s">
        <v>240</v>
      </c>
      <c r="G165" s="238"/>
      <c r="H165" s="241">
        <v>-5.2000000000000002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138</v>
      </c>
      <c r="AU165" s="247" t="s">
        <v>86</v>
      </c>
      <c r="AV165" s="14" t="s">
        <v>86</v>
      </c>
      <c r="AW165" s="14" t="s">
        <v>36</v>
      </c>
      <c r="AX165" s="14" t="s">
        <v>76</v>
      </c>
      <c r="AY165" s="247" t="s">
        <v>125</v>
      </c>
    </row>
    <row r="166" s="15" customFormat="1">
      <c r="A166" s="15"/>
      <c r="B166" s="248"/>
      <c r="C166" s="249"/>
      <c r="D166" s="220" t="s">
        <v>138</v>
      </c>
      <c r="E166" s="250" t="s">
        <v>74</v>
      </c>
      <c r="F166" s="251" t="s">
        <v>173</v>
      </c>
      <c r="G166" s="249"/>
      <c r="H166" s="252">
        <v>45.799999999999997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8" t="s">
        <v>138</v>
      </c>
      <c r="AU166" s="258" t="s">
        <v>86</v>
      </c>
      <c r="AV166" s="15" t="s">
        <v>132</v>
      </c>
      <c r="AW166" s="15" t="s">
        <v>36</v>
      </c>
      <c r="AX166" s="15" t="s">
        <v>84</v>
      </c>
      <c r="AY166" s="258" t="s">
        <v>125</v>
      </c>
    </row>
    <row r="167" s="2" customFormat="1" ht="16.5" customHeight="1">
      <c r="A167" s="40"/>
      <c r="B167" s="41"/>
      <c r="C167" s="207" t="s">
        <v>241</v>
      </c>
      <c r="D167" s="207" t="s">
        <v>127</v>
      </c>
      <c r="E167" s="208" t="s">
        <v>242</v>
      </c>
      <c r="F167" s="209" t="s">
        <v>243</v>
      </c>
      <c r="G167" s="210" t="s">
        <v>130</v>
      </c>
      <c r="H167" s="211">
        <v>5.2000000000000002</v>
      </c>
      <c r="I167" s="212"/>
      <c r="J167" s="213">
        <f>ROUND(I167*H167,2)</f>
        <v>0</v>
      </c>
      <c r="K167" s="209" t="s">
        <v>74</v>
      </c>
      <c r="L167" s="46"/>
      <c r="M167" s="214" t="s">
        <v>74</v>
      </c>
      <c r="N167" s="215" t="s">
        <v>48</v>
      </c>
      <c r="O167" s="87"/>
      <c r="P167" s="216">
        <f>O167*H167</f>
        <v>0</v>
      </c>
      <c r="Q167" s="216">
        <v>2.13408</v>
      </c>
      <c r="R167" s="216">
        <f>Q167*H167</f>
        <v>11.097216</v>
      </c>
      <c r="S167" s="216">
        <v>0</v>
      </c>
      <c r="T167" s="217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8" t="s">
        <v>132</v>
      </c>
      <c r="AT167" s="218" t="s">
        <v>127</v>
      </c>
      <c r="AU167" s="218" t="s">
        <v>86</v>
      </c>
      <c r="AY167" s="19" t="s">
        <v>125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9" t="s">
        <v>132</v>
      </c>
      <c r="BK167" s="219">
        <f>ROUND(I167*H167,2)</f>
        <v>0</v>
      </c>
      <c r="BL167" s="19" t="s">
        <v>132</v>
      </c>
      <c r="BM167" s="218" t="s">
        <v>244</v>
      </c>
    </row>
    <row r="168" s="2" customFormat="1">
      <c r="A168" s="40"/>
      <c r="B168" s="41"/>
      <c r="C168" s="42"/>
      <c r="D168" s="220" t="s">
        <v>134</v>
      </c>
      <c r="E168" s="42"/>
      <c r="F168" s="221" t="s">
        <v>245</v>
      </c>
      <c r="G168" s="42"/>
      <c r="H168" s="42"/>
      <c r="I168" s="222"/>
      <c r="J168" s="42"/>
      <c r="K168" s="42"/>
      <c r="L168" s="46"/>
      <c r="M168" s="223"/>
      <c r="N168" s="224"/>
      <c r="O168" s="87"/>
      <c r="P168" s="87"/>
      <c r="Q168" s="87"/>
      <c r="R168" s="87"/>
      <c r="S168" s="87"/>
      <c r="T168" s="88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134</v>
      </c>
      <c r="AU168" s="19" t="s">
        <v>86</v>
      </c>
    </row>
    <row r="169" s="13" customFormat="1">
      <c r="A169" s="13"/>
      <c r="B169" s="227"/>
      <c r="C169" s="228"/>
      <c r="D169" s="220" t="s">
        <v>138</v>
      </c>
      <c r="E169" s="229" t="s">
        <v>74</v>
      </c>
      <c r="F169" s="230" t="s">
        <v>246</v>
      </c>
      <c r="G169" s="228"/>
      <c r="H169" s="229" t="s">
        <v>74</v>
      </c>
      <c r="I169" s="231"/>
      <c r="J169" s="228"/>
      <c r="K169" s="228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138</v>
      </c>
      <c r="AU169" s="236" t="s">
        <v>86</v>
      </c>
      <c r="AV169" s="13" t="s">
        <v>84</v>
      </c>
      <c r="AW169" s="13" t="s">
        <v>36</v>
      </c>
      <c r="AX169" s="13" t="s">
        <v>76</v>
      </c>
      <c r="AY169" s="236" t="s">
        <v>125</v>
      </c>
    </row>
    <row r="170" s="14" customFormat="1">
      <c r="A170" s="14"/>
      <c r="B170" s="237"/>
      <c r="C170" s="238"/>
      <c r="D170" s="220" t="s">
        <v>138</v>
      </c>
      <c r="E170" s="239" t="s">
        <v>74</v>
      </c>
      <c r="F170" s="240" t="s">
        <v>247</v>
      </c>
      <c r="G170" s="238"/>
      <c r="H170" s="241">
        <v>5.2000000000000002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138</v>
      </c>
      <c r="AU170" s="247" t="s">
        <v>86</v>
      </c>
      <c r="AV170" s="14" t="s">
        <v>86</v>
      </c>
      <c r="AW170" s="14" t="s">
        <v>36</v>
      </c>
      <c r="AX170" s="14" t="s">
        <v>84</v>
      </c>
      <c r="AY170" s="247" t="s">
        <v>125</v>
      </c>
    </row>
    <row r="171" s="2" customFormat="1" ht="16.5" customHeight="1">
      <c r="A171" s="40"/>
      <c r="B171" s="41"/>
      <c r="C171" s="207" t="s">
        <v>248</v>
      </c>
      <c r="D171" s="207" t="s">
        <v>127</v>
      </c>
      <c r="E171" s="208" t="s">
        <v>249</v>
      </c>
      <c r="F171" s="209" t="s">
        <v>250</v>
      </c>
      <c r="G171" s="210" t="s">
        <v>224</v>
      </c>
      <c r="H171" s="211">
        <v>9</v>
      </c>
      <c r="I171" s="212"/>
      <c r="J171" s="213">
        <f>ROUND(I171*H171,2)</f>
        <v>0</v>
      </c>
      <c r="K171" s="209" t="s">
        <v>131</v>
      </c>
      <c r="L171" s="46"/>
      <c r="M171" s="214" t="s">
        <v>74</v>
      </c>
      <c r="N171" s="215" t="s">
        <v>48</v>
      </c>
      <c r="O171" s="87"/>
      <c r="P171" s="216">
        <f>O171*H171</f>
        <v>0</v>
      </c>
      <c r="Q171" s="216">
        <v>0</v>
      </c>
      <c r="R171" s="216">
        <f>Q171*H171</f>
        <v>0</v>
      </c>
      <c r="S171" s="216">
        <v>0</v>
      </c>
      <c r="T171" s="217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8" t="s">
        <v>132</v>
      </c>
      <c r="AT171" s="218" t="s">
        <v>127</v>
      </c>
      <c r="AU171" s="218" t="s">
        <v>86</v>
      </c>
      <c r="AY171" s="19" t="s">
        <v>125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9" t="s">
        <v>132</v>
      </c>
      <c r="BK171" s="219">
        <f>ROUND(I171*H171,2)</f>
        <v>0</v>
      </c>
      <c r="BL171" s="19" t="s">
        <v>132</v>
      </c>
      <c r="BM171" s="218" t="s">
        <v>251</v>
      </c>
    </row>
    <row r="172" s="2" customFormat="1">
      <c r="A172" s="40"/>
      <c r="B172" s="41"/>
      <c r="C172" s="42"/>
      <c r="D172" s="220" t="s">
        <v>134</v>
      </c>
      <c r="E172" s="42"/>
      <c r="F172" s="221" t="s">
        <v>252</v>
      </c>
      <c r="G172" s="42"/>
      <c r="H172" s="42"/>
      <c r="I172" s="222"/>
      <c r="J172" s="42"/>
      <c r="K172" s="42"/>
      <c r="L172" s="46"/>
      <c r="M172" s="223"/>
      <c r="N172" s="224"/>
      <c r="O172" s="87"/>
      <c r="P172" s="87"/>
      <c r="Q172" s="87"/>
      <c r="R172" s="87"/>
      <c r="S172" s="87"/>
      <c r="T172" s="88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134</v>
      </c>
      <c r="AU172" s="19" t="s">
        <v>86</v>
      </c>
    </row>
    <row r="173" s="2" customFormat="1">
      <c r="A173" s="40"/>
      <c r="B173" s="41"/>
      <c r="C173" s="42"/>
      <c r="D173" s="225" t="s">
        <v>136</v>
      </c>
      <c r="E173" s="42"/>
      <c r="F173" s="226" t="s">
        <v>253</v>
      </c>
      <c r="G173" s="42"/>
      <c r="H173" s="42"/>
      <c r="I173" s="222"/>
      <c r="J173" s="42"/>
      <c r="K173" s="42"/>
      <c r="L173" s="46"/>
      <c r="M173" s="223"/>
      <c r="N173" s="224"/>
      <c r="O173" s="87"/>
      <c r="P173" s="87"/>
      <c r="Q173" s="87"/>
      <c r="R173" s="87"/>
      <c r="S173" s="87"/>
      <c r="T173" s="88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136</v>
      </c>
      <c r="AU173" s="19" t="s">
        <v>86</v>
      </c>
    </row>
    <row r="174" s="13" customFormat="1">
      <c r="A174" s="13"/>
      <c r="B174" s="227"/>
      <c r="C174" s="228"/>
      <c r="D174" s="220" t="s">
        <v>138</v>
      </c>
      <c r="E174" s="229" t="s">
        <v>74</v>
      </c>
      <c r="F174" s="230" t="s">
        <v>254</v>
      </c>
      <c r="G174" s="228"/>
      <c r="H174" s="229" t="s">
        <v>74</v>
      </c>
      <c r="I174" s="231"/>
      <c r="J174" s="228"/>
      <c r="K174" s="228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138</v>
      </c>
      <c r="AU174" s="236" t="s">
        <v>86</v>
      </c>
      <c r="AV174" s="13" t="s">
        <v>84</v>
      </c>
      <c r="AW174" s="13" t="s">
        <v>36</v>
      </c>
      <c r="AX174" s="13" t="s">
        <v>76</v>
      </c>
      <c r="AY174" s="236" t="s">
        <v>125</v>
      </c>
    </row>
    <row r="175" s="14" customFormat="1">
      <c r="A175" s="14"/>
      <c r="B175" s="237"/>
      <c r="C175" s="238"/>
      <c r="D175" s="220" t="s">
        <v>138</v>
      </c>
      <c r="E175" s="239" t="s">
        <v>74</v>
      </c>
      <c r="F175" s="240" t="s">
        <v>255</v>
      </c>
      <c r="G175" s="238"/>
      <c r="H175" s="241">
        <v>9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138</v>
      </c>
      <c r="AU175" s="247" t="s">
        <v>86</v>
      </c>
      <c r="AV175" s="14" t="s">
        <v>86</v>
      </c>
      <c r="AW175" s="14" t="s">
        <v>36</v>
      </c>
      <c r="AX175" s="14" t="s">
        <v>84</v>
      </c>
      <c r="AY175" s="247" t="s">
        <v>125</v>
      </c>
    </row>
    <row r="176" s="2" customFormat="1" ht="16.5" customHeight="1">
      <c r="A176" s="40"/>
      <c r="B176" s="41"/>
      <c r="C176" s="207" t="s">
        <v>256</v>
      </c>
      <c r="D176" s="207" t="s">
        <v>127</v>
      </c>
      <c r="E176" s="208" t="s">
        <v>257</v>
      </c>
      <c r="F176" s="209" t="s">
        <v>258</v>
      </c>
      <c r="G176" s="210" t="s">
        <v>224</v>
      </c>
      <c r="H176" s="211">
        <v>42</v>
      </c>
      <c r="I176" s="212"/>
      <c r="J176" s="213">
        <f>ROUND(I176*H176,2)</f>
        <v>0</v>
      </c>
      <c r="K176" s="209" t="s">
        <v>131</v>
      </c>
      <c r="L176" s="46"/>
      <c r="M176" s="214" t="s">
        <v>74</v>
      </c>
      <c r="N176" s="215" t="s">
        <v>48</v>
      </c>
      <c r="O176" s="87"/>
      <c r="P176" s="216">
        <f>O176*H176</f>
        <v>0</v>
      </c>
      <c r="Q176" s="216">
        <v>0.60104999999999997</v>
      </c>
      <c r="R176" s="216">
        <f>Q176*H176</f>
        <v>25.2441</v>
      </c>
      <c r="S176" s="216">
        <v>0</v>
      </c>
      <c r="T176" s="217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8" t="s">
        <v>132</v>
      </c>
      <c r="AT176" s="218" t="s">
        <v>127</v>
      </c>
      <c r="AU176" s="218" t="s">
        <v>86</v>
      </c>
      <c r="AY176" s="19" t="s">
        <v>125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9" t="s">
        <v>132</v>
      </c>
      <c r="BK176" s="219">
        <f>ROUND(I176*H176,2)</f>
        <v>0</v>
      </c>
      <c r="BL176" s="19" t="s">
        <v>132</v>
      </c>
      <c r="BM176" s="218" t="s">
        <v>259</v>
      </c>
    </row>
    <row r="177" s="2" customFormat="1">
      <c r="A177" s="40"/>
      <c r="B177" s="41"/>
      <c r="C177" s="42"/>
      <c r="D177" s="220" t="s">
        <v>134</v>
      </c>
      <c r="E177" s="42"/>
      <c r="F177" s="221" t="s">
        <v>260</v>
      </c>
      <c r="G177" s="42"/>
      <c r="H177" s="42"/>
      <c r="I177" s="222"/>
      <c r="J177" s="42"/>
      <c r="K177" s="42"/>
      <c r="L177" s="46"/>
      <c r="M177" s="223"/>
      <c r="N177" s="224"/>
      <c r="O177" s="87"/>
      <c r="P177" s="87"/>
      <c r="Q177" s="87"/>
      <c r="R177" s="87"/>
      <c r="S177" s="87"/>
      <c r="T177" s="88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134</v>
      </c>
      <c r="AU177" s="19" t="s">
        <v>86</v>
      </c>
    </row>
    <row r="178" s="2" customFormat="1">
      <c r="A178" s="40"/>
      <c r="B178" s="41"/>
      <c r="C178" s="42"/>
      <c r="D178" s="225" t="s">
        <v>136</v>
      </c>
      <c r="E178" s="42"/>
      <c r="F178" s="226" t="s">
        <v>261</v>
      </c>
      <c r="G178" s="42"/>
      <c r="H178" s="42"/>
      <c r="I178" s="222"/>
      <c r="J178" s="42"/>
      <c r="K178" s="42"/>
      <c r="L178" s="46"/>
      <c r="M178" s="223"/>
      <c r="N178" s="224"/>
      <c r="O178" s="87"/>
      <c r="P178" s="87"/>
      <c r="Q178" s="87"/>
      <c r="R178" s="87"/>
      <c r="S178" s="87"/>
      <c r="T178" s="88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136</v>
      </c>
      <c r="AU178" s="19" t="s">
        <v>86</v>
      </c>
    </row>
    <row r="179" s="13" customFormat="1">
      <c r="A179" s="13"/>
      <c r="B179" s="227"/>
      <c r="C179" s="228"/>
      <c r="D179" s="220" t="s">
        <v>138</v>
      </c>
      <c r="E179" s="229" t="s">
        <v>74</v>
      </c>
      <c r="F179" s="230" t="s">
        <v>262</v>
      </c>
      <c r="G179" s="228"/>
      <c r="H179" s="229" t="s">
        <v>74</v>
      </c>
      <c r="I179" s="231"/>
      <c r="J179" s="228"/>
      <c r="K179" s="228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138</v>
      </c>
      <c r="AU179" s="236" t="s">
        <v>86</v>
      </c>
      <c r="AV179" s="13" t="s">
        <v>84</v>
      </c>
      <c r="AW179" s="13" t="s">
        <v>36</v>
      </c>
      <c r="AX179" s="13" t="s">
        <v>76</v>
      </c>
      <c r="AY179" s="236" t="s">
        <v>125</v>
      </c>
    </row>
    <row r="180" s="14" customFormat="1">
      <c r="A180" s="14"/>
      <c r="B180" s="237"/>
      <c r="C180" s="238"/>
      <c r="D180" s="220" t="s">
        <v>138</v>
      </c>
      <c r="E180" s="239" t="s">
        <v>74</v>
      </c>
      <c r="F180" s="240" t="s">
        <v>263</v>
      </c>
      <c r="G180" s="238"/>
      <c r="H180" s="241">
        <v>42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7" t="s">
        <v>138</v>
      </c>
      <c r="AU180" s="247" t="s">
        <v>86</v>
      </c>
      <c r="AV180" s="14" t="s">
        <v>86</v>
      </c>
      <c r="AW180" s="14" t="s">
        <v>36</v>
      </c>
      <c r="AX180" s="14" t="s">
        <v>84</v>
      </c>
      <c r="AY180" s="247" t="s">
        <v>125</v>
      </c>
    </row>
    <row r="181" s="12" customFormat="1" ht="22.8" customHeight="1">
      <c r="A181" s="12"/>
      <c r="B181" s="191"/>
      <c r="C181" s="192"/>
      <c r="D181" s="193" t="s">
        <v>75</v>
      </c>
      <c r="E181" s="205" t="s">
        <v>163</v>
      </c>
      <c r="F181" s="205" t="s">
        <v>264</v>
      </c>
      <c r="G181" s="192"/>
      <c r="H181" s="192"/>
      <c r="I181" s="195"/>
      <c r="J181" s="206">
        <f>BK181</f>
        <v>0</v>
      </c>
      <c r="K181" s="192"/>
      <c r="L181" s="197"/>
      <c r="M181" s="198"/>
      <c r="N181" s="199"/>
      <c r="O181" s="199"/>
      <c r="P181" s="200">
        <f>SUM(P182:P186)</f>
        <v>0</v>
      </c>
      <c r="Q181" s="199"/>
      <c r="R181" s="200">
        <f>SUM(R182:R186)</f>
        <v>0</v>
      </c>
      <c r="S181" s="199"/>
      <c r="T181" s="201">
        <f>SUM(T182:T186)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2" t="s">
        <v>84</v>
      </c>
      <c r="AT181" s="203" t="s">
        <v>75</v>
      </c>
      <c r="AU181" s="203" t="s">
        <v>84</v>
      </c>
      <c r="AY181" s="202" t="s">
        <v>125</v>
      </c>
      <c r="BK181" s="204">
        <f>SUM(BK182:BK186)</f>
        <v>0</v>
      </c>
    </row>
    <row r="182" s="2" customFormat="1" ht="21.75" customHeight="1">
      <c r="A182" s="40"/>
      <c r="B182" s="41"/>
      <c r="C182" s="207" t="s">
        <v>265</v>
      </c>
      <c r="D182" s="207" t="s">
        <v>127</v>
      </c>
      <c r="E182" s="208" t="s">
        <v>266</v>
      </c>
      <c r="F182" s="209" t="s">
        <v>267</v>
      </c>
      <c r="G182" s="210" t="s">
        <v>224</v>
      </c>
      <c r="H182" s="211">
        <v>10.720000000000001</v>
      </c>
      <c r="I182" s="212"/>
      <c r="J182" s="213">
        <f>ROUND(I182*H182,2)</f>
        <v>0</v>
      </c>
      <c r="K182" s="209" t="s">
        <v>131</v>
      </c>
      <c r="L182" s="46"/>
      <c r="M182" s="214" t="s">
        <v>74</v>
      </c>
      <c r="N182" s="215" t="s">
        <v>48</v>
      </c>
      <c r="O182" s="87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8" t="s">
        <v>132</v>
      </c>
      <c r="AT182" s="218" t="s">
        <v>127</v>
      </c>
      <c r="AU182" s="218" t="s">
        <v>86</v>
      </c>
      <c r="AY182" s="19" t="s">
        <v>125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9" t="s">
        <v>132</v>
      </c>
      <c r="BK182" s="219">
        <f>ROUND(I182*H182,2)</f>
        <v>0</v>
      </c>
      <c r="BL182" s="19" t="s">
        <v>132</v>
      </c>
      <c r="BM182" s="218" t="s">
        <v>268</v>
      </c>
    </row>
    <row r="183" s="2" customFormat="1">
      <c r="A183" s="40"/>
      <c r="B183" s="41"/>
      <c r="C183" s="42"/>
      <c r="D183" s="220" t="s">
        <v>134</v>
      </c>
      <c r="E183" s="42"/>
      <c r="F183" s="221" t="s">
        <v>269</v>
      </c>
      <c r="G183" s="42"/>
      <c r="H183" s="42"/>
      <c r="I183" s="222"/>
      <c r="J183" s="42"/>
      <c r="K183" s="42"/>
      <c r="L183" s="46"/>
      <c r="M183" s="223"/>
      <c r="N183" s="224"/>
      <c r="O183" s="87"/>
      <c r="P183" s="87"/>
      <c r="Q183" s="87"/>
      <c r="R183" s="87"/>
      <c r="S183" s="87"/>
      <c r="T183" s="88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134</v>
      </c>
      <c r="AU183" s="19" t="s">
        <v>86</v>
      </c>
    </row>
    <row r="184" s="2" customFormat="1">
      <c r="A184" s="40"/>
      <c r="B184" s="41"/>
      <c r="C184" s="42"/>
      <c r="D184" s="225" t="s">
        <v>136</v>
      </c>
      <c r="E184" s="42"/>
      <c r="F184" s="226" t="s">
        <v>270</v>
      </c>
      <c r="G184" s="42"/>
      <c r="H184" s="42"/>
      <c r="I184" s="222"/>
      <c r="J184" s="42"/>
      <c r="K184" s="42"/>
      <c r="L184" s="46"/>
      <c r="M184" s="223"/>
      <c r="N184" s="224"/>
      <c r="O184" s="87"/>
      <c r="P184" s="87"/>
      <c r="Q184" s="87"/>
      <c r="R184" s="87"/>
      <c r="S184" s="87"/>
      <c r="T184" s="88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136</v>
      </c>
      <c r="AU184" s="19" t="s">
        <v>86</v>
      </c>
    </row>
    <row r="185" s="13" customFormat="1">
      <c r="A185" s="13"/>
      <c r="B185" s="227"/>
      <c r="C185" s="228"/>
      <c r="D185" s="220" t="s">
        <v>138</v>
      </c>
      <c r="E185" s="229" t="s">
        <v>74</v>
      </c>
      <c r="F185" s="230" t="s">
        <v>271</v>
      </c>
      <c r="G185" s="228"/>
      <c r="H185" s="229" t="s">
        <v>74</v>
      </c>
      <c r="I185" s="231"/>
      <c r="J185" s="228"/>
      <c r="K185" s="228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138</v>
      </c>
      <c r="AU185" s="236" t="s">
        <v>86</v>
      </c>
      <c r="AV185" s="13" t="s">
        <v>84</v>
      </c>
      <c r="AW185" s="13" t="s">
        <v>36</v>
      </c>
      <c r="AX185" s="13" t="s">
        <v>76</v>
      </c>
      <c r="AY185" s="236" t="s">
        <v>125</v>
      </c>
    </row>
    <row r="186" s="14" customFormat="1">
      <c r="A186" s="14"/>
      <c r="B186" s="237"/>
      <c r="C186" s="238"/>
      <c r="D186" s="220" t="s">
        <v>138</v>
      </c>
      <c r="E186" s="239" t="s">
        <v>74</v>
      </c>
      <c r="F186" s="240" t="s">
        <v>272</v>
      </c>
      <c r="G186" s="238"/>
      <c r="H186" s="241">
        <v>10.720000000000001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7" t="s">
        <v>138</v>
      </c>
      <c r="AU186" s="247" t="s">
        <v>86</v>
      </c>
      <c r="AV186" s="14" t="s">
        <v>86</v>
      </c>
      <c r="AW186" s="14" t="s">
        <v>36</v>
      </c>
      <c r="AX186" s="14" t="s">
        <v>84</v>
      </c>
      <c r="AY186" s="247" t="s">
        <v>125</v>
      </c>
    </row>
    <row r="187" s="12" customFormat="1" ht="22.8" customHeight="1">
      <c r="A187" s="12"/>
      <c r="B187" s="191"/>
      <c r="C187" s="192"/>
      <c r="D187" s="193" t="s">
        <v>75</v>
      </c>
      <c r="E187" s="205" t="s">
        <v>190</v>
      </c>
      <c r="F187" s="205" t="s">
        <v>273</v>
      </c>
      <c r="G187" s="192"/>
      <c r="H187" s="192"/>
      <c r="I187" s="195"/>
      <c r="J187" s="206">
        <f>BK187</f>
        <v>0</v>
      </c>
      <c r="K187" s="192"/>
      <c r="L187" s="197"/>
      <c r="M187" s="198"/>
      <c r="N187" s="199"/>
      <c r="O187" s="199"/>
      <c r="P187" s="200">
        <f>SUM(P188:P249)</f>
        <v>0</v>
      </c>
      <c r="Q187" s="199"/>
      <c r="R187" s="200">
        <f>SUM(R188:R249)</f>
        <v>0.20444209999999999</v>
      </c>
      <c r="S187" s="199"/>
      <c r="T187" s="201">
        <f>SUM(T188:T249)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2" t="s">
        <v>84</v>
      </c>
      <c r="AT187" s="203" t="s">
        <v>75</v>
      </c>
      <c r="AU187" s="203" t="s">
        <v>84</v>
      </c>
      <c r="AY187" s="202" t="s">
        <v>125</v>
      </c>
      <c r="BK187" s="204">
        <f>SUM(BK188:BK249)</f>
        <v>0</v>
      </c>
    </row>
    <row r="188" s="2" customFormat="1" ht="21.75" customHeight="1">
      <c r="A188" s="40"/>
      <c r="B188" s="41"/>
      <c r="C188" s="207" t="s">
        <v>274</v>
      </c>
      <c r="D188" s="207" t="s">
        <v>127</v>
      </c>
      <c r="E188" s="208" t="s">
        <v>275</v>
      </c>
      <c r="F188" s="209" t="s">
        <v>276</v>
      </c>
      <c r="G188" s="210" t="s">
        <v>277</v>
      </c>
      <c r="H188" s="211">
        <v>60</v>
      </c>
      <c r="I188" s="212"/>
      <c r="J188" s="213">
        <f>ROUND(I188*H188,2)</f>
        <v>0</v>
      </c>
      <c r="K188" s="209" t="s">
        <v>131</v>
      </c>
      <c r="L188" s="46"/>
      <c r="M188" s="214" t="s">
        <v>74</v>
      </c>
      <c r="N188" s="215" t="s">
        <v>48</v>
      </c>
      <c r="O188" s="87"/>
      <c r="P188" s="216">
        <f>O188*H188</f>
        <v>0</v>
      </c>
      <c r="Q188" s="216">
        <v>0</v>
      </c>
      <c r="R188" s="216">
        <f>Q188*H188</f>
        <v>0</v>
      </c>
      <c r="S188" s="216">
        <v>0</v>
      </c>
      <c r="T188" s="217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8" t="s">
        <v>132</v>
      </c>
      <c r="AT188" s="218" t="s">
        <v>127</v>
      </c>
      <c r="AU188" s="218" t="s">
        <v>86</v>
      </c>
      <c r="AY188" s="19" t="s">
        <v>125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9" t="s">
        <v>132</v>
      </c>
      <c r="BK188" s="219">
        <f>ROUND(I188*H188,2)</f>
        <v>0</v>
      </c>
      <c r="BL188" s="19" t="s">
        <v>132</v>
      </c>
      <c r="BM188" s="218" t="s">
        <v>278</v>
      </c>
    </row>
    <row r="189" s="2" customFormat="1">
      <c r="A189" s="40"/>
      <c r="B189" s="41"/>
      <c r="C189" s="42"/>
      <c r="D189" s="220" t="s">
        <v>134</v>
      </c>
      <c r="E189" s="42"/>
      <c r="F189" s="221" t="s">
        <v>279</v>
      </c>
      <c r="G189" s="42"/>
      <c r="H189" s="42"/>
      <c r="I189" s="222"/>
      <c r="J189" s="42"/>
      <c r="K189" s="42"/>
      <c r="L189" s="46"/>
      <c r="M189" s="223"/>
      <c r="N189" s="224"/>
      <c r="O189" s="87"/>
      <c r="P189" s="87"/>
      <c r="Q189" s="87"/>
      <c r="R189" s="87"/>
      <c r="S189" s="87"/>
      <c r="T189" s="88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134</v>
      </c>
      <c r="AU189" s="19" t="s">
        <v>86</v>
      </c>
    </row>
    <row r="190" s="2" customFormat="1">
      <c r="A190" s="40"/>
      <c r="B190" s="41"/>
      <c r="C190" s="42"/>
      <c r="D190" s="225" t="s">
        <v>136</v>
      </c>
      <c r="E190" s="42"/>
      <c r="F190" s="226" t="s">
        <v>280</v>
      </c>
      <c r="G190" s="42"/>
      <c r="H190" s="42"/>
      <c r="I190" s="222"/>
      <c r="J190" s="42"/>
      <c r="K190" s="42"/>
      <c r="L190" s="46"/>
      <c r="M190" s="223"/>
      <c r="N190" s="224"/>
      <c r="O190" s="87"/>
      <c r="P190" s="87"/>
      <c r="Q190" s="87"/>
      <c r="R190" s="87"/>
      <c r="S190" s="87"/>
      <c r="T190" s="88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136</v>
      </c>
      <c r="AU190" s="19" t="s">
        <v>86</v>
      </c>
    </row>
    <row r="191" s="13" customFormat="1">
      <c r="A191" s="13"/>
      <c r="B191" s="227"/>
      <c r="C191" s="228"/>
      <c r="D191" s="220" t="s">
        <v>138</v>
      </c>
      <c r="E191" s="229" t="s">
        <v>74</v>
      </c>
      <c r="F191" s="230" t="s">
        <v>281</v>
      </c>
      <c r="G191" s="228"/>
      <c r="H191" s="229" t="s">
        <v>74</v>
      </c>
      <c r="I191" s="231"/>
      <c r="J191" s="228"/>
      <c r="K191" s="228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138</v>
      </c>
      <c r="AU191" s="236" t="s">
        <v>86</v>
      </c>
      <c r="AV191" s="13" t="s">
        <v>84</v>
      </c>
      <c r="AW191" s="13" t="s">
        <v>36</v>
      </c>
      <c r="AX191" s="13" t="s">
        <v>76</v>
      </c>
      <c r="AY191" s="236" t="s">
        <v>125</v>
      </c>
    </row>
    <row r="192" s="14" customFormat="1">
      <c r="A192" s="14"/>
      <c r="B192" s="237"/>
      <c r="C192" s="238"/>
      <c r="D192" s="220" t="s">
        <v>138</v>
      </c>
      <c r="E192" s="239" t="s">
        <v>74</v>
      </c>
      <c r="F192" s="240" t="s">
        <v>282</v>
      </c>
      <c r="G192" s="238"/>
      <c r="H192" s="241">
        <v>60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7" t="s">
        <v>138</v>
      </c>
      <c r="AU192" s="247" t="s">
        <v>86</v>
      </c>
      <c r="AV192" s="14" t="s">
        <v>86</v>
      </c>
      <c r="AW192" s="14" t="s">
        <v>36</v>
      </c>
      <c r="AX192" s="14" t="s">
        <v>84</v>
      </c>
      <c r="AY192" s="247" t="s">
        <v>125</v>
      </c>
    </row>
    <row r="193" s="2" customFormat="1" ht="16.5" customHeight="1">
      <c r="A193" s="40"/>
      <c r="B193" s="41"/>
      <c r="C193" s="259" t="s">
        <v>283</v>
      </c>
      <c r="D193" s="259" t="s">
        <v>199</v>
      </c>
      <c r="E193" s="260" t="s">
        <v>284</v>
      </c>
      <c r="F193" s="261" t="s">
        <v>285</v>
      </c>
      <c r="G193" s="262" t="s">
        <v>277</v>
      </c>
      <c r="H193" s="263">
        <v>60</v>
      </c>
      <c r="I193" s="264"/>
      <c r="J193" s="265">
        <f>ROUND(I193*H193,2)</f>
        <v>0</v>
      </c>
      <c r="K193" s="261" t="s">
        <v>74</v>
      </c>
      <c r="L193" s="266"/>
      <c r="M193" s="267" t="s">
        <v>74</v>
      </c>
      <c r="N193" s="268" t="s">
        <v>48</v>
      </c>
      <c r="O193" s="87"/>
      <c r="P193" s="216">
        <f>O193*H193</f>
        <v>0</v>
      </c>
      <c r="Q193" s="216">
        <v>0.00042999999999999999</v>
      </c>
      <c r="R193" s="216">
        <f>Q193*H193</f>
        <v>0.0258</v>
      </c>
      <c r="S193" s="216">
        <v>0</v>
      </c>
      <c r="T193" s="217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8" t="s">
        <v>190</v>
      </c>
      <c r="AT193" s="218" t="s">
        <v>199</v>
      </c>
      <c r="AU193" s="218" t="s">
        <v>86</v>
      </c>
      <c r="AY193" s="19" t="s">
        <v>125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9" t="s">
        <v>132</v>
      </c>
      <c r="BK193" s="219">
        <f>ROUND(I193*H193,2)</f>
        <v>0</v>
      </c>
      <c r="BL193" s="19" t="s">
        <v>132</v>
      </c>
      <c r="BM193" s="218" t="s">
        <v>286</v>
      </c>
    </row>
    <row r="194" s="2" customFormat="1">
      <c r="A194" s="40"/>
      <c r="B194" s="41"/>
      <c r="C194" s="42"/>
      <c r="D194" s="220" t="s">
        <v>134</v>
      </c>
      <c r="E194" s="42"/>
      <c r="F194" s="221" t="s">
        <v>285</v>
      </c>
      <c r="G194" s="42"/>
      <c r="H194" s="42"/>
      <c r="I194" s="222"/>
      <c r="J194" s="42"/>
      <c r="K194" s="42"/>
      <c r="L194" s="46"/>
      <c r="M194" s="223"/>
      <c r="N194" s="224"/>
      <c r="O194" s="87"/>
      <c r="P194" s="87"/>
      <c r="Q194" s="87"/>
      <c r="R194" s="87"/>
      <c r="S194" s="87"/>
      <c r="T194" s="88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134</v>
      </c>
      <c r="AU194" s="19" t="s">
        <v>86</v>
      </c>
    </row>
    <row r="195" s="13" customFormat="1">
      <c r="A195" s="13"/>
      <c r="B195" s="227"/>
      <c r="C195" s="228"/>
      <c r="D195" s="220" t="s">
        <v>138</v>
      </c>
      <c r="E195" s="229" t="s">
        <v>74</v>
      </c>
      <c r="F195" s="230" t="s">
        <v>287</v>
      </c>
      <c r="G195" s="228"/>
      <c r="H195" s="229" t="s">
        <v>74</v>
      </c>
      <c r="I195" s="231"/>
      <c r="J195" s="228"/>
      <c r="K195" s="228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138</v>
      </c>
      <c r="AU195" s="236" t="s">
        <v>86</v>
      </c>
      <c r="AV195" s="13" t="s">
        <v>84</v>
      </c>
      <c r="AW195" s="13" t="s">
        <v>36</v>
      </c>
      <c r="AX195" s="13" t="s">
        <v>76</v>
      </c>
      <c r="AY195" s="236" t="s">
        <v>125</v>
      </c>
    </row>
    <row r="196" s="14" customFormat="1">
      <c r="A196" s="14"/>
      <c r="B196" s="237"/>
      <c r="C196" s="238"/>
      <c r="D196" s="220" t="s">
        <v>138</v>
      </c>
      <c r="E196" s="239" t="s">
        <v>74</v>
      </c>
      <c r="F196" s="240" t="s">
        <v>282</v>
      </c>
      <c r="G196" s="238"/>
      <c r="H196" s="241">
        <v>60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7" t="s">
        <v>138</v>
      </c>
      <c r="AU196" s="247" t="s">
        <v>86</v>
      </c>
      <c r="AV196" s="14" t="s">
        <v>86</v>
      </c>
      <c r="AW196" s="14" t="s">
        <v>36</v>
      </c>
      <c r="AX196" s="14" t="s">
        <v>84</v>
      </c>
      <c r="AY196" s="247" t="s">
        <v>125</v>
      </c>
    </row>
    <row r="197" s="2" customFormat="1" ht="16.5" customHeight="1">
      <c r="A197" s="40"/>
      <c r="B197" s="41"/>
      <c r="C197" s="207" t="s">
        <v>288</v>
      </c>
      <c r="D197" s="207" t="s">
        <v>127</v>
      </c>
      <c r="E197" s="208" t="s">
        <v>289</v>
      </c>
      <c r="F197" s="209" t="s">
        <v>290</v>
      </c>
      <c r="G197" s="210" t="s">
        <v>218</v>
      </c>
      <c r="H197" s="211">
        <v>2</v>
      </c>
      <c r="I197" s="212"/>
      <c r="J197" s="213">
        <f>ROUND(I197*H197,2)</f>
        <v>0</v>
      </c>
      <c r="K197" s="209" t="s">
        <v>131</v>
      </c>
      <c r="L197" s="46"/>
      <c r="M197" s="214" t="s">
        <v>74</v>
      </c>
      <c r="N197" s="215" t="s">
        <v>48</v>
      </c>
      <c r="O197" s="87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8" t="s">
        <v>132</v>
      </c>
      <c r="AT197" s="218" t="s">
        <v>127</v>
      </c>
      <c r="AU197" s="218" t="s">
        <v>86</v>
      </c>
      <c r="AY197" s="19" t="s">
        <v>125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9" t="s">
        <v>132</v>
      </c>
      <c r="BK197" s="219">
        <f>ROUND(I197*H197,2)</f>
        <v>0</v>
      </c>
      <c r="BL197" s="19" t="s">
        <v>132</v>
      </c>
      <c r="BM197" s="218" t="s">
        <v>291</v>
      </c>
    </row>
    <row r="198" s="2" customFormat="1">
      <c r="A198" s="40"/>
      <c r="B198" s="41"/>
      <c r="C198" s="42"/>
      <c r="D198" s="220" t="s">
        <v>134</v>
      </c>
      <c r="E198" s="42"/>
      <c r="F198" s="221" t="s">
        <v>292</v>
      </c>
      <c r="G198" s="42"/>
      <c r="H198" s="42"/>
      <c r="I198" s="222"/>
      <c r="J198" s="42"/>
      <c r="K198" s="42"/>
      <c r="L198" s="46"/>
      <c r="M198" s="223"/>
      <c r="N198" s="224"/>
      <c r="O198" s="87"/>
      <c r="P198" s="87"/>
      <c r="Q198" s="87"/>
      <c r="R198" s="87"/>
      <c r="S198" s="87"/>
      <c r="T198" s="88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134</v>
      </c>
      <c r="AU198" s="19" t="s">
        <v>86</v>
      </c>
    </row>
    <row r="199" s="2" customFormat="1">
      <c r="A199" s="40"/>
      <c r="B199" s="41"/>
      <c r="C199" s="42"/>
      <c r="D199" s="225" t="s">
        <v>136</v>
      </c>
      <c r="E199" s="42"/>
      <c r="F199" s="226" t="s">
        <v>293</v>
      </c>
      <c r="G199" s="42"/>
      <c r="H199" s="42"/>
      <c r="I199" s="222"/>
      <c r="J199" s="42"/>
      <c r="K199" s="42"/>
      <c r="L199" s="46"/>
      <c r="M199" s="223"/>
      <c r="N199" s="224"/>
      <c r="O199" s="87"/>
      <c r="P199" s="87"/>
      <c r="Q199" s="87"/>
      <c r="R199" s="87"/>
      <c r="S199" s="87"/>
      <c r="T199" s="88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136</v>
      </c>
      <c r="AU199" s="19" t="s">
        <v>86</v>
      </c>
    </row>
    <row r="200" s="13" customFormat="1">
      <c r="A200" s="13"/>
      <c r="B200" s="227"/>
      <c r="C200" s="228"/>
      <c r="D200" s="220" t="s">
        <v>138</v>
      </c>
      <c r="E200" s="229" t="s">
        <v>74</v>
      </c>
      <c r="F200" s="230" t="s">
        <v>294</v>
      </c>
      <c r="G200" s="228"/>
      <c r="H200" s="229" t="s">
        <v>74</v>
      </c>
      <c r="I200" s="231"/>
      <c r="J200" s="228"/>
      <c r="K200" s="228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138</v>
      </c>
      <c r="AU200" s="236" t="s">
        <v>86</v>
      </c>
      <c r="AV200" s="13" t="s">
        <v>84</v>
      </c>
      <c r="AW200" s="13" t="s">
        <v>36</v>
      </c>
      <c r="AX200" s="13" t="s">
        <v>76</v>
      </c>
      <c r="AY200" s="236" t="s">
        <v>125</v>
      </c>
    </row>
    <row r="201" s="14" customFormat="1">
      <c r="A201" s="14"/>
      <c r="B201" s="237"/>
      <c r="C201" s="238"/>
      <c r="D201" s="220" t="s">
        <v>138</v>
      </c>
      <c r="E201" s="239" t="s">
        <v>74</v>
      </c>
      <c r="F201" s="240" t="s">
        <v>295</v>
      </c>
      <c r="G201" s="238"/>
      <c r="H201" s="241">
        <v>2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7" t="s">
        <v>138</v>
      </c>
      <c r="AU201" s="247" t="s">
        <v>86</v>
      </c>
      <c r="AV201" s="14" t="s">
        <v>86</v>
      </c>
      <c r="AW201" s="14" t="s">
        <v>36</v>
      </c>
      <c r="AX201" s="14" t="s">
        <v>84</v>
      </c>
      <c r="AY201" s="247" t="s">
        <v>125</v>
      </c>
    </row>
    <row r="202" s="2" customFormat="1" ht="16.5" customHeight="1">
      <c r="A202" s="40"/>
      <c r="B202" s="41"/>
      <c r="C202" s="259" t="s">
        <v>7</v>
      </c>
      <c r="D202" s="259" t="s">
        <v>199</v>
      </c>
      <c r="E202" s="260" t="s">
        <v>296</v>
      </c>
      <c r="F202" s="261" t="s">
        <v>297</v>
      </c>
      <c r="G202" s="262" t="s">
        <v>218</v>
      </c>
      <c r="H202" s="263">
        <v>2</v>
      </c>
      <c r="I202" s="264"/>
      <c r="J202" s="265">
        <f>ROUND(I202*H202,2)</f>
        <v>0</v>
      </c>
      <c r="K202" s="261" t="s">
        <v>131</v>
      </c>
      <c r="L202" s="266"/>
      <c r="M202" s="267" t="s">
        <v>74</v>
      </c>
      <c r="N202" s="268" t="s">
        <v>48</v>
      </c>
      <c r="O202" s="87"/>
      <c r="P202" s="216">
        <f>O202*H202</f>
        <v>0</v>
      </c>
      <c r="Q202" s="216">
        <v>0.00010000000000000001</v>
      </c>
      <c r="R202" s="216">
        <f>Q202*H202</f>
        <v>0.00020000000000000001</v>
      </c>
      <c r="S202" s="216">
        <v>0</v>
      </c>
      <c r="T202" s="217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8" t="s">
        <v>190</v>
      </c>
      <c r="AT202" s="218" t="s">
        <v>199</v>
      </c>
      <c r="AU202" s="218" t="s">
        <v>86</v>
      </c>
      <c r="AY202" s="19" t="s">
        <v>125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9" t="s">
        <v>132</v>
      </c>
      <c r="BK202" s="219">
        <f>ROUND(I202*H202,2)</f>
        <v>0</v>
      </c>
      <c r="BL202" s="19" t="s">
        <v>132</v>
      </c>
      <c r="BM202" s="218" t="s">
        <v>298</v>
      </c>
    </row>
    <row r="203" s="2" customFormat="1">
      <c r="A203" s="40"/>
      <c r="B203" s="41"/>
      <c r="C203" s="42"/>
      <c r="D203" s="220" t="s">
        <v>134</v>
      </c>
      <c r="E203" s="42"/>
      <c r="F203" s="221" t="s">
        <v>297</v>
      </c>
      <c r="G203" s="42"/>
      <c r="H203" s="42"/>
      <c r="I203" s="222"/>
      <c r="J203" s="42"/>
      <c r="K203" s="42"/>
      <c r="L203" s="46"/>
      <c r="M203" s="223"/>
      <c r="N203" s="224"/>
      <c r="O203" s="87"/>
      <c r="P203" s="87"/>
      <c r="Q203" s="87"/>
      <c r="R203" s="87"/>
      <c r="S203" s="87"/>
      <c r="T203" s="88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134</v>
      </c>
      <c r="AU203" s="19" t="s">
        <v>86</v>
      </c>
    </row>
    <row r="204" s="13" customFormat="1">
      <c r="A204" s="13"/>
      <c r="B204" s="227"/>
      <c r="C204" s="228"/>
      <c r="D204" s="220" t="s">
        <v>138</v>
      </c>
      <c r="E204" s="229" t="s">
        <v>74</v>
      </c>
      <c r="F204" s="230" t="s">
        <v>287</v>
      </c>
      <c r="G204" s="228"/>
      <c r="H204" s="229" t="s">
        <v>74</v>
      </c>
      <c r="I204" s="231"/>
      <c r="J204" s="228"/>
      <c r="K204" s="228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138</v>
      </c>
      <c r="AU204" s="236" t="s">
        <v>86</v>
      </c>
      <c r="AV204" s="13" t="s">
        <v>84</v>
      </c>
      <c r="AW204" s="13" t="s">
        <v>36</v>
      </c>
      <c r="AX204" s="13" t="s">
        <v>76</v>
      </c>
      <c r="AY204" s="236" t="s">
        <v>125</v>
      </c>
    </row>
    <row r="205" s="14" customFormat="1">
      <c r="A205" s="14"/>
      <c r="B205" s="237"/>
      <c r="C205" s="238"/>
      <c r="D205" s="220" t="s">
        <v>138</v>
      </c>
      <c r="E205" s="239" t="s">
        <v>74</v>
      </c>
      <c r="F205" s="240" t="s">
        <v>295</v>
      </c>
      <c r="G205" s="238"/>
      <c r="H205" s="241">
        <v>2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7" t="s">
        <v>138</v>
      </c>
      <c r="AU205" s="247" t="s">
        <v>86</v>
      </c>
      <c r="AV205" s="14" t="s">
        <v>86</v>
      </c>
      <c r="AW205" s="14" t="s">
        <v>36</v>
      </c>
      <c r="AX205" s="14" t="s">
        <v>84</v>
      </c>
      <c r="AY205" s="247" t="s">
        <v>125</v>
      </c>
    </row>
    <row r="206" s="2" customFormat="1" ht="16.5" customHeight="1">
      <c r="A206" s="40"/>
      <c r="B206" s="41"/>
      <c r="C206" s="207" t="s">
        <v>299</v>
      </c>
      <c r="D206" s="207" t="s">
        <v>127</v>
      </c>
      <c r="E206" s="208" t="s">
        <v>300</v>
      </c>
      <c r="F206" s="209" t="s">
        <v>301</v>
      </c>
      <c r="G206" s="210" t="s">
        <v>277</v>
      </c>
      <c r="H206" s="211">
        <v>47</v>
      </c>
      <c r="I206" s="212"/>
      <c r="J206" s="213">
        <f>ROUND(I206*H206,2)</f>
        <v>0</v>
      </c>
      <c r="K206" s="209" t="s">
        <v>131</v>
      </c>
      <c r="L206" s="46"/>
      <c r="M206" s="214" t="s">
        <v>74</v>
      </c>
      <c r="N206" s="215" t="s">
        <v>48</v>
      </c>
      <c r="O206" s="87"/>
      <c r="P206" s="216">
        <f>O206*H206</f>
        <v>0</v>
      </c>
      <c r="Q206" s="216">
        <v>1.0000000000000001E-05</v>
      </c>
      <c r="R206" s="216">
        <f>Q206*H206</f>
        <v>0.00047000000000000004</v>
      </c>
      <c r="S206" s="216">
        <v>0</v>
      </c>
      <c r="T206" s="217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8" t="s">
        <v>132</v>
      </c>
      <c r="AT206" s="218" t="s">
        <v>127</v>
      </c>
      <c r="AU206" s="218" t="s">
        <v>86</v>
      </c>
      <c r="AY206" s="19" t="s">
        <v>125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9" t="s">
        <v>132</v>
      </c>
      <c r="BK206" s="219">
        <f>ROUND(I206*H206,2)</f>
        <v>0</v>
      </c>
      <c r="BL206" s="19" t="s">
        <v>132</v>
      </c>
      <c r="BM206" s="218" t="s">
        <v>302</v>
      </c>
    </row>
    <row r="207" s="2" customFormat="1">
      <c r="A207" s="40"/>
      <c r="B207" s="41"/>
      <c r="C207" s="42"/>
      <c r="D207" s="220" t="s">
        <v>134</v>
      </c>
      <c r="E207" s="42"/>
      <c r="F207" s="221" t="s">
        <v>303</v>
      </c>
      <c r="G207" s="42"/>
      <c r="H207" s="42"/>
      <c r="I207" s="222"/>
      <c r="J207" s="42"/>
      <c r="K207" s="42"/>
      <c r="L207" s="46"/>
      <c r="M207" s="223"/>
      <c r="N207" s="224"/>
      <c r="O207" s="87"/>
      <c r="P207" s="87"/>
      <c r="Q207" s="87"/>
      <c r="R207" s="87"/>
      <c r="S207" s="87"/>
      <c r="T207" s="88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134</v>
      </c>
      <c r="AU207" s="19" t="s">
        <v>86</v>
      </c>
    </row>
    <row r="208" s="2" customFormat="1">
      <c r="A208" s="40"/>
      <c r="B208" s="41"/>
      <c r="C208" s="42"/>
      <c r="D208" s="225" t="s">
        <v>136</v>
      </c>
      <c r="E208" s="42"/>
      <c r="F208" s="226" t="s">
        <v>304</v>
      </c>
      <c r="G208" s="42"/>
      <c r="H208" s="42"/>
      <c r="I208" s="222"/>
      <c r="J208" s="42"/>
      <c r="K208" s="42"/>
      <c r="L208" s="46"/>
      <c r="M208" s="223"/>
      <c r="N208" s="224"/>
      <c r="O208" s="87"/>
      <c r="P208" s="87"/>
      <c r="Q208" s="87"/>
      <c r="R208" s="87"/>
      <c r="S208" s="87"/>
      <c r="T208" s="88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136</v>
      </c>
      <c r="AU208" s="19" t="s">
        <v>86</v>
      </c>
    </row>
    <row r="209" s="13" customFormat="1">
      <c r="A209" s="13"/>
      <c r="B209" s="227"/>
      <c r="C209" s="228"/>
      <c r="D209" s="220" t="s">
        <v>138</v>
      </c>
      <c r="E209" s="229" t="s">
        <v>74</v>
      </c>
      <c r="F209" s="230" t="s">
        <v>305</v>
      </c>
      <c r="G209" s="228"/>
      <c r="H209" s="229" t="s">
        <v>74</v>
      </c>
      <c r="I209" s="231"/>
      <c r="J209" s="228"/>
      <c r="K209" s="228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138</v>
      </c>
      <c r="AU209" s="236" t="s">
        <v>86</v>
      </c>
      <c r="AV209" s="13" t="s">
        <v>84</v>
      </c>
      <c r="AW209" s="13" t="s">
        <v>36</v>
      </c>
      <c r="AX209" s="13" t="s">
        <v>76</v>
      </c>
      <c r="AY209" s="236" t="s">
        <v>125</v>
      </c>
    </row>
    <row r="210" s="13" customFormat="1">
      <c r="A210" s="13"/>
      <c r="B210" s="227"/>
      <c r="C210" s="228"/>
      <c r="D210" s="220" t="s">
        <v>138</v>
      </c>
      <c r="E210" s="229" t="s">
        <v>74</v>
      </c>
      <c r="F210" s="230" t="s">
        <v>306</v>
      </c>
      <c r="G210" s="228"/>
      <c r="H210" s="229" t="s">
        <v>74</v>
      </c>
      <c r="I210" s="231"/>
      <c r="J210" s="228"/>
      <c r="K210" s="228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138</v>
      </c>
      <c r="AU210" s="236" t="s">
        <v>86</v>
      </c>
      <c r="AV210" s="13" t="s">
        <v>84</v>
      </c>
      <c r="AW210" s="13" t="s">
        <v>36</v>
      </c>
      <c r="AX210" s="13" t="s">
        <v>76</v>
      </c>
      <c r="AY210" s="236" t="s">
        <v>125</v>
      </c>
    </row>
    <row r="211" s="14" customFormat="1">
      <c r="A211" s="14"/>
      <c r="B211" s="237"/>
      <c r="C211" s="238"/>
      <c r="D211" s="220" t="s">
        <v>138</v>
      </c>
      <c r="E211" s="239" t="s">
        <v>74</v>
      </c>
      <c r="F211" s="240" t="s">
        <v>307</v>
      </c>
      <c r="G211" s="238"/>
      <c r="H211" s="241">
        <v>16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7" t="s">
        <v>138</v>
      </c>
      <c r="AU211" s="247" t="s">
        <v>86</v>
      </c>
      <c r="AV211" s="14" t="s">
        <v>86</v>
      </c>
      <c r="AW211" s="14" t="s">
        <v>36</v>
      </c>
      <c r="AX211" s="14" t="s">
        <v>76</v>
      </c>
      <c r="AY211" s="247" t="s">
        <v>125</v>
      </c>
    </row>
    <row r="212" s="13" customFormat="1">
      <c r="A212" s="13"/>
      <c r="B212" s="227"/>
      <c r="C212" s="228"/>
      <c r="D212" s="220" t="s">
        <v>138</v>
      </c>
      <c r="E212" s="229" t="s">
        <v>74</v>
      </c>
      <c r="F212" s="230" t="s">
        <v>308</v>
      </c>
      <c r="G212" s="228"/>
      <c r="H212" s="229" t="s">
        <v>74</v>
      </c>
      <c r="I212" s="231"/>
      <c r="J212" s="228"/>
      <c r="K212" s="228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138</v>
      </c>
      <c r="AU212" s="236" t="s">
        <v>86</v>
      </c>
      <c r="AV212" s="13" t="s">
        <v>84</v>
      </c>
      <c r="AW212" s="13" t="s">
        <v>36</v>
      </c>
      <c r="AX212" s="13" t="s">
        <v>76</v>
      </c>
      <c r="AY212" s="236" t="s">
        <v>125</v>
      </c>
    </row>
    <row r="213" s="14" customFormat="1">
      <c r="A213" s="14"/>
      <c r="B213" s="237"/>
      <c r="C213" s="238"/>
      <c r="D213" s="220" t="s">
        <v>138</v>
      </c>
      <c r="E213" s="239" t="s">
        <v>74</v>
      </c>
      <c r="F213" s="240" t="s">
        <v>309</v>
      </c>
      <c r="G213" s="238"/>
      <c r="H213" s="241">
        <v>31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138</v>
      </c>
      <c r="AU213" s="247" t="s">
        <v>86</v>
      </c>
      <c r="AV213" s="14" t="s">
        <v>86</v>
      </c>
      <c r="AW213" s="14" t="s">
        <v>36</v>
      </c>
      <c r="AX213" s="14" t="s">
        <v>76</v>
      </c>
      <c r="AY213" s="247" t="s">
        <v>125</v>
      </c>
    </row>
    <row r="214" s="15" customFormat="1">
      <c r="A214" s="15"/>
      <c r="B214" s="248"/>
      <c r="C214" s="249"/>
      <c r="D214" s="220" t="s">
        <v>138</v>
      </c>
      <c r="E214" s="250" t="s">
        <v>74</v>
      </c>
      <c r="F214" s="251" t="s">
        <v>173</v>
      </c>
      <c r="G214" s="249"/>
      <c r="H214" s="252">
        <v>47</v>
      </c>
      <c r="I214" s="253"/>
      <c r="J214" s="249"/>
      <c r="K214" s="249"/>
      <c r="L214" s="254"/>
      <c r="M214" s="255"/>
      <c r="N214" s="256"/>
      <c r="O214" s="256"/>
      <c r="P214" s="256"/>
      <c r="Q214" s="256"/>
      <c r="R214" s="256"/>
      <c r="S214" s="256"/>
      <c r="T214" s="257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8" t="s">
        <v>138</v>
      </c>
      <c r="AU214" s="258" t="s">
        <v>86</v>
      </c>
      <c r="AV214" s="15" t="s">
        <v>132</v>
      </c>
      <c r="AW214" s="15" t="s">
        <v>36</v>
      </c>
      <c r="AX214" s="15" t="s">
        <v>84</v>
      </c>
      <c r="AY214" s="258" t="s">
        <v>125</v>
      </c>
    </row>
    <row r="215" s="2" customFormat="1" ht="16.5" customHeight="1">
      <c r="A215" s="40"/>
      <c r="B215" s="41"/>
      <c r="C215" s="259" t="s">
        <v>310</v>
      </c>
      <c r="D215" s="259" t="s">
        <v>199</v>
      </c>
      <c r="E215" s="260" t="s">
        <v>311</v>
      </c>
      <c r="F215" s="261" t="s">
        <v>312</v>
      </c>
      <c r="G215" s="262" t="s">
        <v>277</v>
      </c>
      <c r="H215" s="263">
        <v>48.409999999999997</v>
      </c>
      <c r="I215" s="264"/>
      <c r="J215" s="265">
        <f>ROUND(I215*H215,2)</f>
        <v>0</v>
      </c>
      <c r="K215" s="261" t="s">
        <v>131</v>
      </c>
      <c r="L215" s="266"/>
      <c r="M215" s="267" t="s">
        <v>74</v>
      </c>
      <c r="N215" s="268" t="s">
        <v>48</v>
      </c>
      <c r="O215" s="87"/>
      <c r="P215" s="216">
        <f>O215*H215</f>
        <v>0</v>
      </c>
      <c r="Q215" s="216">
        <v>0.00281</v>
      </c>
      <c r="R215" s="216">
        <f>Q215*H215</f>
        <v>0.13603209999999999</v>
      </c>
      <c r="S215" s="216">
        <v>0</v>
      </c>
      <c r="T215" s="217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8" t="s">
        <v>190</v>
      </c>
      <c r="AT215" s="218" t="s">
        <v>199</v>
      </c>
      <c r="AU215" s="218" t="s">
        <v>86</v>
      </c>
      <c r="AY215" s="19" t="s">
        <v>125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19" t="s">
        <v>132</v>
      </c>
      <c r="BK215" s="219">
        <f>ROUND(I215*H215,2)</f>
        <v>0</v>
      </c>
      <c r="BL215" s="19" t="s">
        <v>132</v>
      </c>
      <c r="BM215" s="218" t="s">
        <v>313</v>
      </c>
    </row>
    <row r="216" s="2" customFormat="1">
      <c r="A216" s="40"/>
      <c r="B216" s="41"/>
      <c r="C216" s="42"/>
      <c r="D216" s="220" t="s">
        <v>134</v>
      </c>
      <c r="E216" s="42"/>
      <c r="F216" s="221" t="s">
        <v>312</v>
      </c>
      <c r="G216" s="42"/>
      <c r="H216" s="42"/>
      <c r="I216" s="222"/>
      <c r="J216" s="42"/>
      <c r="K216" s="42"/>
      <c r="L216" s="46"/>
      <c r="M216" s="223"/>
      <c r="N216" s="224"/>
      <c r="O216" s="87"/>
      <c r="P216" s="87"/>
      <c r="Q216" s="87"/>
      <c r="R216" s="87"/>
      <c r="S216" s="87"/>
      <c r="T216" s="88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134</v>
      </c>
      <c r="AU216" s="19" t="s">
        <v>86</v>
      </c>
    </row>
    <row r="217" s="13" customFormat="1">
      <c r="A217" s="13"/>
      <c r="B217" s="227"/>
      <c r="C217" s="228"/>
      <c r="D217" s="220" t="s">
        <v>138</v>
      </c>
      <c r="E217" s="229" t="s">
        <v>74</v>
      </c>
      <c r="F217" s="230" t="s">
        <v>314</v>
      </c>
      <c r="G217" s="228"/>
      <c r="H217" s="229" t="s">
        <v>74</v>
      </c>
      <c r="I217" s="231"/>
      <c r="J217" s="228"/>
      <c r="K217" s="228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138</v>
      </c>
      <c r="AU217" s="236" t="s">
        <v>86</v>
      </c>
      <c r="AV217" s="13" t="s">
        <v>84</v>
      </c>
      <c r="AW217" s="13" t="s">
        <v>36</v>
      </c>
      <c r="AX217" s="13" t="s">
        <v>76</v>
      </c>
      <c r="AY217" s="236" t="s">
        <v>125</v>
      </c>
    </row>
    <row r="218" s="13" customFormat="1">
      <c r="A218" s="13"/>
      <c r="B218" s="227"/>
      <c r="C218" s="228"/>
      <c r="D218" s="220" t="s">
        <v>138</v>
      </c>
      <c r="E218" s="229" t="s">
        <v>74</v>
      </c>
      <c r="F218" s="230" t="s">
        <v>315</v>
      </c>
      <c r="G218" s="228"/>
      <c r="H218" s="229" t="s">
        <v>74</v>
      </c>
      <c r="I218" s="231"/>
      <c r="J218" s="228"/>
      <c r="K218" s="228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138</v>
      </c>
      <c r="AU218" s="236" t="s">
        <v>86</v>
      </c>
      <c r="AV218" s="13" t="s">
        <v>84</v>
      </c>
      <c r="AW218" s="13" t="s">
        <v>36</v>
      </c>
      <c r="AX218" s="13" t="s">
        <v>76</v>
      </c>
      <c r="AY218" s="236" t="s">
        <v>125</v>
      </c>
    </row>
    <row r="219" s="14" customFormat="1">
      <c r="A219" s="14"/>
      <c r="B219" s="237"/>
      <c r="C219" s="238"/>
      <c r="D219" s="220" t="s">
        <v>138</v>
      </c>
      <c r="E219" s="239" t="s">
        <v>74</v>
      </c>
      <c r="F219" s="240" t="s">
        <v>307</v>
      </c>
      <c r="G219" s="238"/>
      <c r="H219" s="241">
        <v>16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7" t="s">
        <v>138</v>
      </c>
      <c r="AU219" s="247" t="s">
        <v>86</v>
      </c>
      <c r="AV219" s="14" t="s">
        <v>86</v>
      </c>
      <c r="AW219" s="14" t="s">
        <v>36</v>
      </c>
      <c r="AX219" s="14" t="s">
        <v>76</v>
      </c>
      <c r="AY219" s="247" t="s">
        <v>125</v>
      </c>
    </row>
    <row r="220" s="13" customFormat="1">
      <c r="A220" s="13"/>
      <c r="B220" s="227"/>
      <c r="C220" s="228"/>
      <c r="D220" s="220" t="s">
        <v>138</v>
      </c>
      <c r="E220" s="229" t="s">
        <v>74</v>
      </c>
      <c r="F220" s="230" t="s">
        <v>316</v>
      </c>
      <c r="G220" s="228"/>
      <c r="H220" s="229" t="s">
        <v>74</v>
      </c>
      <c r="I220" s="231"/>
      <c r="J220" s="228"/>
      <c r="K220" s="228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138</v>
      </c>
      <c r="AU220" s="236" t="s">
        <v>86</v>
      </c>
      <c r="AV220" s="13" t="s">
        <v>84</v>
      </c>
      <c r="AW220" s="13" t="s">
        <v>36</v>
      </c>
      <c r="AX220" s="13" t="s">
        <v>76</v>
      </c>
      <c r="AY220" s="236" t="s">
        <v>125</v>
      </c>
    </row>
    <row r="221" s="14" customFormat="1">
      <c r="A221" s="14"/>
      <c r="B221" s="237"/>
      <c r="C221" s="238"/>
      <c r="D221" s="220" t="s">
        <v>138</v>
      </c>
      <c r="E221" s="239" t="s">
        <v>74</v>
      </c>
      <c r="F221" s="240" t="s">
        <v>309</v>
      </c>
      <c r="G221" s="238"/>
      <c r="H221" s="241">
        <v>31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7" t="s">
        <v>138</v>
      </c>
      <c r="AU221" s="247" t="s">
        <v>86</v>
      </c>
      <c r="AV221" s="14" t="s">
        <v>86</v>
      </c>
      <c r="AW221" s="14" t="s">
        <v>36</v>
      </c>
      <c r="AX221" s="14" t="s">
        <v>76</v>
      </c>
      <c r="AY221" s="247" t="s">
        <v>125</v>
      </c>
    </row>
    <row r="222" s="15" customFormat="1">
      <c r="A222" s="15"/>
      <c r="B222" s="248"/>
      <c r="C222" s="249"/>
      <c r="D222" s="220" t="s">
        <v>138</v>
      </c>
      <c r="E222" s="250" t="s">
        <v>74</v>
      </c>
      <c r="F222" s="251" t="s">
        <v>173</v>
      </c>
      <c r="G222" s="249"/>
      <c r="H222" s="252">
        <v>47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7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8" t="s">
        <v>138</v>
      </c>
      <c r="AU222" s="258" t="s">
        <v>86</v>
      </c>
      <c r="AV222" s="15" t="s">
        <v>132</v>
      </c>
      <c r="AW222" s="15" t="s">
        <v>36</v>
      </c>
      <c r="AX222" s="15" t="s">
        <v>84</v>
      </c>
      <c r="AY222" s="258" t="s">
        <v>125</v>
      </c>
    </row>
    <row r="223" s="14" customFormat="1">
      <c r="A223" s="14"/>
      <c r="B223" s="237"/>
      <c r="C223" s="238"/>
      <c r="D223" s="220" t="s">
        <v>138</v>
      </c>
      <c r="E223" s="238"/>
      <c r="F223" s="240" t="s">
        <v>317</v>
      </c>
      <c r="G223" s="238"/>
      <c r="H223" s="241">
        <v>48.409999999999997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7" t="s">
        <v>138</v>
      </c>
      <c r="AU223" s="247" t="s">
        <v>86</v>
      </c>
      <c r="AV223" s="14" t="s">
        <v>86</v>
      </c>
      <c r="AW223" s="14" t="s">
        <v>4</v>
      </c>
      <c r="AX223" s="14" t="s">
        <v>84</v>
      </c>
      <c r="AY223" s="247" t="s">
        <v>125</v>
      </c>
    </row>
    <row r="224" s="2" customFormat="1" ht="21.75" customHeight="1">
      <c r="A224" s="40"/>
      <c r="B224" s="41"/>
      <c r="C224" s="207" t="s">
        <v>318</v>
      </c>
      <c r="D224" s="207" t="s">
        <v>127</v>
      </c>
      <c r="E224" s="208" t="s">
        <v>319</v>
      </c>
      <c r="F224" s="209" t="s">
        <v>320</v>
      </c>
      <c r="G224" s="210" t="s">
        <v>218</v>
      </c>
      <c r="H224" s="211">
        <v>6</v>
      </c>
      <c r="I224" s="212"/>
      <c r="J224" s="213">
        <f>ROUND(I224*H224,2)</f>
        <v>0</v>
      </c>
      <c r="K224" s="209" t="s">
        <v>131</v>
      </c>
      <c r="L224" s="46"/>
      <c r="M224" s="214" t="s">
        <v>74</v>
      </c>
      <c r="N224" s="215" t="s">
        <v>48</v>
      </c>
      <c r="O224" s="87"/>
      <c r="P224" s="216">
        <f>O224*H224</f>
        <v>0</v>
      </c>
      <c r="Q224" s="216">
        <v>0</v>
      </c>
      <c r="R224" s="216">
        <f>Q224*H224</f>
        <v>0</v>
      </c>
      <c r="S224" s="216">
        <v>0</v>
      </c>
      <c r="T224" s="217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8" t="s">
        <v>132</v>
      </c>
      <c r="AT224" s="218" t="s">
        <v>127</v>
      </c>
      <c r="AU224" s="218" t="s">
        <v>86</v>
      </c>
      <c r="AY224" s="19" t="s">
        <v>125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19" t="s">
        <v>132</v>
      </c>
      <c r="BK224" s="219">
        <f>ROUND(I224*H224,2)</f>
        <v>0</v>
      </c>
      <c r="BL224" s="19" t="s">
        <v>132</v>
      </c>
      <c r="BM224" s="218" t="s">
        <v>321</v>
      </c>
    </row>
    <row r="225" s="2" customFormat="1">
      <c r="A225" s="40"/>
      <c r="B225" s="41"/>
      <c r="C225" s="42"/>
      <c r="D225" s="220" t="s">
        <v>134</v>
      </c>
      <c r="E225" s="42"/>
      <c r="F225" s="221" t="s">
        <v>322</v>
      </c>
      <c r="G225" s="42"/>
      <c r="H225" s="42"/>
      <c r="I225" s="222"/>
      <c r="J225" s="42"/>
      <c r="K225" s="42"/>
      <c r="L225" s="46"/>
      <c r="M225" s="223"/>
      <c r="N225" s="224"/>
      <c r="O225" s="87"/>
      <c r="P225" s="87"/>
      <c r="Q225" s="87"/>
      <c r="R225" s="87"/>
      <c r="S225" s="87"/>
      <c r="T225" s="88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134</v>
      </c>
      <c r="AU225" s="19" t="s">
        <v>86</v>
      </c>
    </row>
    <row r="226" s="2" customFormat="1">
      <c r="A226" s="40"/>
      <c r="B226" s="41"/>
      <c r="C226" s="42"/>
      <c r="D226" s="225" t="s">
        <v>136</v>
      </c>
      <c r="E226" s="42"/>
      <c r="F226" s="226" t="s">
        <v>323</v>
      </c>
      <c r="G226" s="42"/>
      <c r="H226" s="42"/>
      <c r="I226" s="222"/>
      <c r="J226" s="42"/>
      <c r="K226" s="42"/>
      <c r="L226" s="46"/>
      <c r="M226" s="223"/>
      <c r="N226" s="224"/>
      <c r="O226" s="87"/>
      <c r="P226" s="87"/>
      <c r="Q226" s="87"/>
      <c r="R226" s="87"/>
      <c r="S226" s="87"/>
      <c r="T226" s="88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136</v>
      </c>
      <c r="AU226" s="19" t="s">
        <v>86</v>
      </c>
    </row>
    <row r="227" s="13" customFormat="1">
      <c r="A227" s="13"/>
      <c r="B227" s="227"/>
      <c r="C227" s="228"/>
      <c r="D227" s="220" t="s">
        <v>138</v>
      </c>
      <c r="E227" s="229" t="s">
        <v>74</v>
      </c>
      <c r="F227" s="230" t="s">
        <v>324</v>
      </c>
      <c r="G227" s="228"/>
      <c r="H227" s="229" t="s">
        <v>74</v>
      </c>
      <c r="I227" s="231"/>
      <c r="J227" s="228"/>
      <c r="K227" s="228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138</v>
      </c>
      <c r="AU227" s="236" t="s">
        <v>86</v>
      </c>
      <c r="AV227" s="13" t="s">
        <v>84</v>
      </c>
      <c r="AW227" s="13" t="s">
        <v>36</v>
      </c>
      <c r="AX227" s="13" t="s">
        <v>76</v>
      </c>
      <c r="AY227" s="236" t="s">
        <v>125</v>
      </c>
    </row>
    <row r="228" s="14" customFormat="1">
      <c r="A228" s="14"/>
      <c r="B228" s="237"/>
      <c r="C228" s="238"/>
      <c r="D228" s="220" t="s">
        <v>138</v>
      </c>
      <c r="E228" s="239" t="s">
        <v>74</v>
      </c>
      <c r="F228" s="240" t="s">
        <v>325</v>
      </c>
      <c r="G228" s="238"/>
      <c r="H228" s="241">
        <v>6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7" t="s">
        <v>138</v>
      </c>
      <c r="AU228" s="247" t="s">
        <v>86</v>
      </c>
      <c r="AV228" s="14" t="s">
        <v>86</v>
      </c>
      <c r="AW228" s="14" t="s">
        <v>36</v>
      </c>
      <c r="AX228" s="14" t="s">
        <v>84</v>
      </c>
      <c r="AY228" s="247" t="s">
        <v>125</v>
      </c>
    </row>
    <row r="229" s="2" customFormat="1" ht="16.5" customHeight="1">
      <c r="A229" s="40"/>
      <c r="B229" s="41"/>
      <c r="C229" s="259" t="s">
        <v>326</v>
      </c>
      <c r="D229" s="259" t="s">
        <v>199</v>
      </c>
      <c r="E229" s="260" t="s">
        <v>327</v>
      </c>
      <c r="F229" s="261" t="s">
        <v>328</v>
      </c>
      <c r="G229" s="262" t="s">
        <v>218</v>
      </c>
      <c r="H229" s="263">
        <v>2</v>
      </c>
      <c r="I229" s="264"/>
      <c r="J229" s="265">
        <f>ROUND(I229*H229,2)</f>
        <v>0</v>
      </c>
      <c r="K229" s="261" t="s">
        <v>131</v>
      </c>
      <c r="L229" s="266"/>
      <c r="M229" s="267" t="s">
        <v>74</v>
      </c>
      <c r="N229" s="268" t="s">
        <v>48</v>
      </c>
      <c r="O229" s="87"/>
      <c r="P229" s="216">
        <f>O229*H229</f>
        <v>0</v>
      </c>
      <c r="Q229" s="216">
        <v>0.0016000000000000001</v>
      </c>
      <c r="R229" s="216">
        <f>Q229*H229</f>
        <v>0.0032000000000000002</v>
      </c>
      <c r="S229" s="216">
        <v>0</v>
      </c>
      <c r="T229" s="217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8" t="s">
        <v>190</v>
      </c>
      <c r="AT229" s="218" t="s">
        <v>199</v>
      </c>
      <c r="AU229" s="218" t="s">
        <v>86</v>
      </c>
      <c r="AY229" s="19" t="s">
        <v>125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9" t="s">
        <v>132</v>
      </c>
      <c r="BK229" s="219">
        <f>ROUND(I229*H229,2)</f>
        <v>0</v>
      </c>
      <c r="BL229" s="19" t="s">
        <v>132</v>
      </c>
      <c r="BM229" s="218" t="s">
        <v>329</v>
      </c>
    </row>
    <row r="230" s="2" customFormat="1">
      <c r="A230" s="40"/>
      <c r="B230" s="41"/>
      <c r="C230" s="42"/>
      <c r="D230" s="220" t="s">
        <v>134</v>
      </c>
      <c r="E230" s="42"/>
      <c r="F230" s="221" t="s">
        <v>328</v>
      </c>
      <c r="G230" s="42"/>
      <c r="H230" s="42"/>
      <c r="I230" s="222"/>
      <c r="J230" s="42"/>
      <c r="K230" s="42"/>
      <c r="L230" s="46"/>
      <c r="M230" s="223"/>
      <c r="N230" s="224"/>
      <c r="O230" s="87"/>
      <c r="P230" s="87"/>
      <c r="Q230" s="87"/>
      <c r="R230" s="87"/>
      <c r="S230" s="87"/>
      <c r="T230" s="88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134</v>
      </c>
      <c r="AU230" s="19" t="s">
        <v>86</v>
      </c>
    </row>
    <row r="231" s="13" customFormat="1">
      <c r="A231" s="13"/>
      <c r="B231" s="227"/>
      <c r="C231" s="228"/>
      <c r="D231" s="220" t="s">
        <v>138</v>
      </c>
      <c r="E231" s="229" t="s">
        <v>74</v>
      </c>
      <c r="F231" s="230" t="s">
        <v>330</v>
      </c>
      <c r="G231" s="228"/>
      <c r="H231" s="229" t="s">
        <v>74</v>
      </c>
      <c r="I231" s="231"/>
      <c r="J231" s="228"/>
      <c r="K231" s="228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138</v>
      </c>
      <c r="AU231" s="236" t="s">
        <v>86</v>
      </c>
      <c r="AV231" s="13" t="s">
        <v>84</v>
      </c>
      <c r="AW231" s="13" t="s">
        <v>36</v>
      </c>
      <c r="AX231" s="13" t="s">
        <v>76</v>
      </c>
      <c r="AY231" s="236" t="s">
        <v>125</v>
      </c>
    </row>
    <row r="232" s="14" customFormat="1">
      <c r="A232" s="14"/>
      <c r="B232" s="237"/>
      <c r="C232" s="238"/>
      <c r="D232" s="220" t="s">
        <v>138</v>
      </c>
      <c r="E232" s="239" t="s">
        <v>74</v>
      </c>
      <c r="F232" s="240" t="s">
        <v>86</v>
      </c>
      <c r="G232" s="238"/>
      <c r="H232" s="241">
        <v>2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7" t="s">
        <v>138</v>
      </c>
      <c r="AU232" s="247" t="s">
        <v>86</v>
      </c>
      <c r="AV232" s="14" t="s">
        <v>86</v>
      </c>
      <c r="AW232" s="14" t="s">
        <v>36</v>
      </c>
      <c r="AX232" s="14" t="s">
        <v>84</v>
      </c>
      <c r="AY232" s="247" t="s">
        <v>125</v>
      </c>
    </row>
    <row r="233" s="2" customFormat="1" ht="16.5" customHeight="1">
      <c r="A233" s="40"/>
      <c r="B233" s="41"/>
      <c r="C233" s="259" t="s">
        <v>331</v>
      </c>
      <c r="D233" s="259" t="s">
        <v>199</v>
      </c>
      <c r="E233" s="260" t="s">
        <v>332</v>
      </c>
      <c r="F233" s="261" t="s">
        <v>333</v>
      </c>
      <c r="G233" s="262" t="s">
        <v>218</v>
      </c>
      <c r="H233" s="263">
        <v>4</v>
      </c>
      <c r="I233" s="264"/>
      <c r="J233" s="265">
        <f>ROUND(I233*H233,2)</f>
        <v>0</v>
      </c>
      <c r="K233" s="261" t="s">
        <v>131</v>
      </c>
      <c r="L233" s="266"/>
      <c r="M233" s="267" t="s">
        <v>74</v>
      </c>
      <c r="N233" s="268" t="s">
        <v>48</v>
      </c>
      <c r="O233" s="87"/>
      <c r="P233" s="216">
        <f>O233*H233</f>
        <v>0</v>
      </c>
      <c r="Q233" s="216">
        <v>0.0014</v>
      </c>
      <c r="R233" s="216">
        <f>Q233*H233</f>
        <v>0.0055999999999999999</v>
      </c>
      <c r="S233" s="216">
        <v>0</v>
      </c>
      <c r="T233" s="217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8" t="s">
        <v>190</v>
      </c>
      <c r="AT233" s="218" t="s">
        <v>199</v>
      </c>
      <c r="AU233" s="218" t="s">
        <v>86</v>
      </c>
      <c r="AY233" s="19" t="s">
        <v>125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19" t="s">
        <v>132</v>
      </c>
      <c r="BK233" s="219">
        <f>ROUND(I233*H233,2)</f>
        <v>0</v>
      </c>
      <c r="BL233" s="19" t="s">
        <v>132</v>
      </c>
      <c r="BM233" s="218" t="s">
        <v>334</v>
      </c>
    </row>
    <row r="234" s="2" customFormat="1">
      <c r="A234" s="40"/>
      <c r="B234" s="41"/>
      <c r="C234" s="42"/>
      <c r="D234" s="220" t="s">
        <v>134</v>
      </c>
      <c r="E234" s="42"/>
      <c r="F234" s="221" t="s">
        <v>333</v>
      </c>
      <c r="G234" s="42"/>
      <c r="H234" s="42"/>
      <c r="I234" s="222"/>
      <c r="J234" s="42"/>
      <c r="K234" s="42"/>
      <c r="L234" s="46"/>
      <c r="M234" s="223"/>
      <c r="N234" s="224"/>
      <c r="O234" s="87"/>
      <c r="P234" s="87"/>
      <c r="Q234" s="87"/>
      <c r="R234" s="87"/>
      <c r="S234" s="87"/>
      <c r="T234" s="88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134</v>
      </c>
      <c r="AU234" s="19" t="s">
        <v>86</v>
      </c>
    </row>
    <row r="235" s="13" customFormat="1">
      <c r="A235" s="13"/>
      <c r="B235" s="227"/>
      <c r="C235" s="228"/>
      <c r="D235" s="220" t="s">
        <v>138</v>
      </c>
      <c r="E235" s="229" t="s">
        <v>74</v>
      </c>
      <c r="F235" s="230" t="s">
        <v>330</v>
      </c>
      <c r="G235" s="228"/>
      <c r="H235" s="229" t="s">
        <v>74</v>
      </c>
      <c r="I235" s="231"/>
      <c r="J235" s="228"/>
      <c r="K235" s="228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138</v>
      </c>
      <c r="AU235" s="236" t="s">
        <v>86</v>
      </c>
      <c r="AV235" s="13" t="s">
        <v>84</v>
      </c>
      <c r="AW235" s="13" t="s">
        <v>36</v>
      </c>
      <c r="AX235" s="13" t="s">
        <v>76</v>
      </c>
      <c r="AY235" s="236" t="s">
        <v>125</v>
      </c>
    </row>
    <row r="236" s="14" customFormat="1">
      <c r="A236" s="14"/>
      <c r="B236" s="237"/>
      <c r="C236" s="238"/>
      <c r="D236" s="220" t="s">
        <v>138</v>
      </c>
      <c r="E236" s="239" t="s">
        <v>74</v>
      </c>
      <c r="F236" s="240" t="s">
        <v>132</v>
      </c>
      <c r="G236" s="238"/>
      <c r="H236" s="241">
        <v>4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7" t="s">
        <v>138</v>
      </c>
      <c r="AU236" s="247" t="s">
        <v>86</v>
      </c>
      <c r="AV236" s="14" t="s">
        <v>86</v>
      </c>
      <c r="AW236" s="14" t="s">
        <v>36</v>
      </c>
      <c r="AX236" s="14" t="s">
        <v>84</v>
      </c>
      <c r="AY236" s="247" t="s">
        <v>125</v>
      </c>
    </row>
    <row r="237" s="2" customFormat="1" ht="16.5" customHeight="1">
      <c r="A237" s="40"/>
      <c r="B237" s="41"/>
      <c r="C237" s="207" t="s">
        <v>335</v>
      </c>
      <c r="D237" s="207" t="s">
        <v>127</v>
      </c>
      <c r="E237" s="208" t="s">
        <v>336</v>
      </c>
      <c r="F237" s="209" t="s">
        <v>337</v>
      </c>
      <c r="G237" s="210" t="s">
        <v>218</v>
      </c>
      <c r="H237" s="211">
        <v>2</v>
      </c>
      <c r="I237" s="212"/>
      <c r="J237" s="213">
        <f>ROUND(I237*H237,2)</f>
        <v>0</v>
      </c>
      <c r="K237" s="209" t="s">
        <v>74</v>
      </c>
      <c r="L237" s="46"/>
      <c r="M237" s="214" t="s">
        <v>74</v>
      </c>
      <c r="N237" s="215" t="s">
        <v>48</v>
      </c>
      <c r="O237" s="87"/>
      <c r="P237" s="216">
        <f>O237*H237</f>
        <v>0</v>
      </c>
      <c r="Q237" s="216">
        <v>0.0012700000000000001</v>
      </c>
      <c r="R237" s="216">
        <f>Q237*H237</f>
        <v>0.0025400000000000002</v>
      </c>
      <c r="S237" s="216">
        <v>0</v>
      </c>
      <c r="T237" s="217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8" t="s">
        <v>132</v>
      </c>
      <c r="AT237" s="218" t="s">
        <v>127</v>
      </c>
      <c r="AU237" s="218" t="s">
        <v>86</v>
      </c>
      <c r="AY237" s="19" t="s">
        <v>125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9" t="s">
        <v>132</v>
      </c>
      <c r="BK237" s="219">
        <f>ROUND(I237*H237,2)</f>
        <v>0</v>
      </c>
      <c r="BL237" s="19" t="s">
        <v>132</v>
      </c>
      <c r="BM237" s="218" t="s">
        <v>338</v>
      </c>
    </row>
    <row r="238" s="2" customFormat="1">
      <c r="A238" s="40"/>
      <c r="B238" s="41"/>
      <c r="C238" s="42"/>
      <c r="D238" s="220" t="s">
        <v>134</v>
      </c>
      <c r="E238" s="42"/>
      <c r="F238" s="221" t="s">
        <v>339</v>
      </c>
      <c r="G238" s="42"/>
      <c r="H238" s="42"/>
      <c r="I238" s="222"/>
      <c r="J238" s="42"/>
      <c r="K238" s="42"/>
      <c r="L238" s="46"/>
      <c r="M238" s="223"/>
      <c r="N238" s="224"/>
      <c r="O238" s="87"/>
      <c r="P238" s="87"/>
      <c r="Q238" s="87"/>
      <c r="R238" s="87"/>
      <c r="S238" s="87"/>
      <c r="T238" s="88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134</v>
      </c>
      <c r="AU238" s="19" t="s">
        <v>86</v>
      </c>
    </row>
    <row r="239" s="13" customFormat="1">
      <c r="A239" s="13"/>
      <c r="B239" s="227"/>
      <c r="C239" s="228"/>
      <c r="D239" s="220" t="s">
        <v>138</v>
      </c>
      <c r="E239" s="229" t="s">
        <v>74</v>
      </c>
      <c r="F239" s="230" t="s">
        <v>340</v>
      </c>
      <c r="G239" s="228"/>
      <c r="H239" s="229" t="s">
        <v>74</v>
      </c>
      <c r="I239" s="231"/>
      <c r="J239" s="228"/>
      <c r="K239" s="228"/>
      <c r="L239" s="232"/>
      <c r="M239" s="233"/>
      <c r="N239" s="234"/>
      <c r="O239" s="234"/>
      <c r="P239" s="234"/>
      <c r="Q239" s="234"/>
      <c r="R239" s="234"/>
      <c r="S239" s="234"/>
      <c r="T239" s="23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6" t="s">
        <v>138</v>
      </c>
      <c r="AU239" s="236" t="s">
        <v>86</v>
      </c>
      <c r="AV239" s="13" t="s">
        <v>84</v>
      </c>
      <c r="AW239" s="13" t="s">
        <v>36</v>
      </c>
      <c r="AX239" s="13" t="s">
        <v>76</v>
      </c>
      <c r="AY239" s="236" t="s">
        <v>125</v>
      </c>
    </row>
    <row r="240" s="14" customFormat="1">
      <c r="A240" s="14"/>
      <c r="B240" s="237"/>
      <c r="C240" s="238"/>
      <c r="D240" s="220" t="s">
        <v>138</v>
      </c>
      <c r="E240" s="239" t="s">
        <v>74</v>
      </c>
      <c r="F240" s="240" t="s">
        <v>86</v>
      </c>
      <c r="G240" s="238"/>
      <c r="H240" s="241">
        <v>2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7" t="s">
        <v>138</v>
      </c>
      <c r="AU240" s="247" t="s">
        <v>86</v>
      </c>
      <c r="AV240" s="14" t="s">
        <v>86</v>
      </c>
      <c r="AW240" s="14" t="s">
        <v>36</v>
      </c>
      <c r="AX240" s="14" t="s">
        <v>84</v>
      </c>
      <c r="AY240" s="247" t="s">
        <v>125</v>
      </c>
    </row>
    <row r="241" s="2" customFormat="1" ht="16.5" customHeight="1">
      <c r="A241" s="40"/>
      <c r="B241" s="41"/>
      <c r="C241" s="259" t="s">
        <v>341</v>
      </c>
      <c r="D241" s="259" t="s">
        <v>199</v>
      </c>
      <c r="E241" s="260" t="s">
        <v>342</v>
      </c>
      <c r="F241" s="261" t="s">
        <v>343</v>
      </c>
      <c r="G241" s="262" t="s">
        <v>218</v>
      </c>
      <c r="H241" s="263">
        <v>2</v>
      </c>
      <c r="I241" s="264"/>
      <c r="J241" s="265">
        <f>ROUND(I241*H241,2)</f>
        <v>0</v>
      </c>
      <c r="K241" s="261" t="s">
        <v>74</v>
      </c>
      <c r="L241" s="266"/>
      <c r="M241" s="267" t="s">
        <v>74</v>
      </c>
      <c r="N241" s="268" t="s">
        <v>48</v>
      </c>
      <c r="O241" s="87"/>
      <c r="P241" s="216">
        <f>O241*H241</f>
        <v>0</v>
      </c>
      <c r="Q241" s="216">
        <v>0.014999999999999999</v>
      </c>
      <c r="R241" s="216">
        <f>Q241*H241</f>
        <v>0.029999999999999999</v>
      </c>
      <c r="S241" s="216">
        <v>0</v>
      </c>
      <c r="T241" s="217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8" t="s">
        <v>190</v>
      </c>
      <c r="AT241" s="218" t="s">
        <v>199</v>
      </c>
      <c r="AU241" s="218" t="s">
        <v>86</v>
      </c>
      <c r="AY241" s="19" t="s">
        <v>125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19" t="s">
        <v>132</v>
      </c>
      <c r="BK241" s="219">
        <f>ROUND(I241*H241,2)</f>
        <v>0</v>
      </c>
      <c r="BL241" s="19" t="s">
        <v>132</v>
      </c>
      <c r="BM241" s="218" t="s">
        <v>344</v>
      </c>
    </row>
    <row r="242" s="2" customFormat="1">
      <c r="A242" s="40"/>
      <c r="B242" s="41"/>
      <c r="C242" s="42"/>
      <c r="D242" s="220" t="s">
        <v>134</v>
      </c>
      <c r="E242" s="42"/>
      <c r="F242" s="221" t="s">
        <v>345</v>
      </c>
      <c r="G242" s="42"/>
      <c r="H242" s="42"/>
      <c r="I242" s="222"/>
      <c r="J242" s="42"/>
      <c r="K242" s="42"/>
      <c r="L242" s="46"/>
      <c r="M242" s="223"/>
      <c r="N242" s="224"/>
      <c r="O242" s="87"/>
      <c r="P242" s="87"/>
      <c r="Q242" s="87"/>
      <c r="R242" s="87"/>
      <c r="S242" s="87"/>
      <c r="T242" s="88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134</v>
      </c>
      <c r="AU242" s="19" t="s">
        <v>86</v>
      </c>
    </row>
    <row r="243" s="13" customFormat="1">
      <c r="A243" s="13"/>
      <c r="B243" s="227"/>
      <c r="C243" s="228"/>
      <c r="D243" s="220" t="s">
        <v>138</v>
      </c>
      <c r="E243" s="229" t="s">
        <v>74</v>
      </c>
      <c r="F243" s="230" t="s">
        <v>346</v>
      </c>
      <c r="G243" s="228"/>
      <c r="H243" s="229" t="s">
        <v>74</v>
      </c>
      <c r="I243" s="231"/>
      <c r="J243" s="228"/>
      <c r="K243" s="228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138</v>
      </c>
      <c r="AU243" s="236" t="s">
        <v>86</v>
      </c>
      <c r="AV243" s="13" t="s">
        <v>84</v>
      </c>
      <c r="AW243" s="13" t="s">
        <v>36</v>
      </c>
      <c r="AX243" s="13" t="s">
        <v>76</v>
      </c>
      <c r="AY243" s="236" t="s">
        <v>125</v>
      </c>
    </row>
    <row r="244" s="13" customFormat="1">
      <c r="A244" s="13"/>
      <c r="B244" s="227"/>
      <c r="C244" s="228"/>
      <c r="D244" s="220" t="s">
        <v>138</v>
      </c>
      <c r="E244" s="229" t="s">
        <v>74</v>
      </c>
      <c r="F244" s="230" t="s">
        <v>347</v>
      </c>
      <c r="G244" s="228"/>
      <c r="H244" s="229" t="s">
        <v>74</v>
      </c>
      <c r="I244" s="231"/>
      <c r="J244" s="228"/>
      <c r="K244" s="228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138</v>
      </c>
      <c r="AU244" s="236" t="s">
        <v>86</v>
      </c>
      <c r="AV244" s="13" t="s">
        <v>84</v>
      </c>
      <c r="AW244" s="13" t="s">
        <v>36</v>
      </c>
      <c r="AX244" s="13" t="s">
        <v>76</v>
      </c>
      <c r="AY244" s="236" t="s">
        <v>125</v>
      </c>
    </row>
    <row r="245" s="14" customFormat="1">
      <c r="A245" s="14"/>
      <c r="B245" s="237"/>
      <c r="C245" s="238"/>
      <c r="D245" s="220" t="s">
        <v>138</v>
      </c>
      <c r="E245" s="239" t="s">
        <v>74</v>
      </c>
      <c r="F245" s="240" t="s">
        <v>86</v>
      </c>
      <c r="G245" s="238"/>
      <c r="H245" s="241">
        <v>2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7" t="s">
        <v>138</v>
      </c>
      <c r="AU245" s="247" t="s">
        <v>86</v>
      </c>
      <c r="AV245" s="14" t="s">
        <v>86</v>
      </c>
      <c r="AW245" s="14" t="s">
        <v>36</v>
      </c>
      <c r="AX245" s="14" t="s">
        <v>84</v>
      </c>
      <c r="AY245" s="247" t="s">
        <v>125</v>
      </c>
    </row>
    <row r="246" s="2" customFormat="1" ht="16.5" customHeight="1">
      <c r="A246" s="40"/>
      <c r="B246" s="41"/>
      <c r="C246" s="259" t="s">
        <v>348</v>
      </c>
      <c r="D246" s="259" t="s">
        <v>199</v>
      </c>
      <c r="E246" s="260" t="s">
        <v>349</v>
      </c>
      <c r="F246" s="261" t="s">
        <v>350</v>
      </c>
      <c r="G246" s="262" t="s">
        <v>277</v>
      </c>
      <c r="H246" s="263">
        <v>20</v>
      </c>
      <c r="I246" s="264"/>
      <c r="J246" s="265">
        <f>ROUND(I246*H246,2)</f>
        <v>0</v>
      </c>
      <c r="K246" s="261" t="s">
        <v>74</v>
      </c>
      <c r="L246" s="266"/>
      <c r="M246" s="267" t="s">
        <v>74</v>
      </c>
      <c r="N246" s="268" t="s">
        <v>48</v>
      </c>
      <c r="O246" s="87"/>
      <c r="P246" s="216">
        <f>O246*H246</f>
        <v>0</v>
      </c>
      <c r="Q246" s="216">
        <v>3.0000000000000001E-05</v>
      </c>
      <c r="R246" s="216">
        <f>Q246*H246</f>
        <v>0.00060000000000000006</v>
      </c>
      <c r="S246" s="216">
        <v>0</v>
      </c>
      <c r="T246" s="217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8" t="s">
        <v>190</v>
      </c>
      <c r="AT246" s="218" t="s">
        <v>199</v>
      </c>
      <c r="AU246" s="218" t="s">
        <v>86</v>
      </c>
      <c r="AY246" s="19" t="s">
        <v>125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9" t="s">
        <v>132</v>
      </c>
      <c r="BK246" s="219">
        <f>ROUND(I246*H246,2)</f>
        <v>0</v>
      </c>
      <c r="BL246" s="19" t="s">
        <v>132</v>
      </c>
      <c r="BM246" s="218" t="s">
        <v>351</v>
      </c>
    </row>
    <row r="247" s="2" customFormat="1">
      <c r="A247" s="40"/>
      <c r="B247" s="41"/>
      <c r="C247" s="42"/>
      <c r="D247" s="220" t="s">
        <v>134</v>
      </c>
      <c r="E247" s="42"/>
      <c r="F247" s="221" t="s">
        <v>352</v>
      </c>
      <c r="G247" s="42"/>
      <c r="H247" s="42"/>
      <c r="I247" s="222"/>
      <c r="J247" s="42"/>
      <c r="K247" s="42"/>
      <c r="L247" s="46"/>
      <c r="M247" s="223"/>
      <c r="N247" s="224"/>
      <c r="O247" s="87"/>
      <c r="P247" s="87"/>
      <c r="Q247" s="87"/>
      <c r="R247" s="87"/>
      <c r="S247" s="87"/>
      <c r="T247" s="88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134</v>
      </c>
      <c r="AU247" s="19" t="s">
        <v>86</v>
      </c>
    </row>
    <row r="248" s="13" customFormat="1">
      <c r="A248" s="13"/>
      <c r="B248" s="227"/>
      <c r="C248" s="228"/>
      <c r="D248" s="220" t="s">
        <v>138</v>
      </c>
      <c r="E248" s="229" t="s">
        <v>74</v>
      </c>
      <c r="F248" s="230" t="s">
        <v>353</v>
      </c>
      <c r="G248" s="228"/>
      <c r="H248" s="229" t="s">
        <v>74</v>
      </c>
      <c r="I248" s="231"/>
      <c r="J248" s="228"/>
      <c r="K248" s="228"/>
      <c r="L248" s="232"/>
      <c r="M248" s="233"/>
      <c r="N248" s="234"/>
      <c r="O248" s="234"/>
      <c r="P248" s="234"/>
      <c r="Q248" s="234"/>
      <c r="R248" s="234"/>
      <c r="S248" s="234"/>
      <c r="T248" s="23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6" t="s">
        <v>138</v>
      </c>
      <c r="AU248" s="236" t="s">
        <v>86</v>
      </c>
      <c r="AV248" s="13" t="s">
        <v>84</v>
      </c>
      <c r="AW248" s="13" t="s">
        <v>36</v>
      </c>
      <c r="AX248" s="13" t="s">
        <v>76</v>
      </c>
      <c r="AY248" s="236" t="s">
        <v>125</v>
      </c>
    </row>
    <row r="249" s="14" customFormat="1">
      <c r="A249" s="14"/>
      <c r="B249" s="237"/>
      <c r="C249" s="238"/>
      <c r="D249" s="220" t="s">
        <v>138</v>
      </c>
      <c r="E249" s="239" t="s">
        <v>74</v>
      </c>
      <c r="F249" s="240" t="s">
        <v>354</v>
      </c>
      <c r="G249" s="238"/>
      <c r="H249" s="241">
        <v>20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7" t="s">
        <v>138</v>
      </c>
      <c r="AU249" s="247" t="s">
        <v>86</v>
      </c>
      <c r="AV249" s="14" t="s">
        <v>86</v>
      </c>
      <c r="AW249" s="14" t="s">
        <v>36</v>
      </c>
      <c r="AX249" s="14" t="s">
        <v>84</v>
      </c>
      <c r="AY249" s="247" t="s">
        <v>125</v>
      </c>
    </row>
    <row r="250" s="12" customFormat="1" ht="22.8" customHeight="1">
      <c r="A250" s="12"/>
      <c r="B250" s="191"/>
      <c r="C250" s="192"/>
      <c r="D250" s="193" t="s">
        <v>75</v>
      </c>
      <c r="E250" s="205" t="s">
        <v>355</v>
      </c>
      <c r="F250" s="205" t="s">
        <v>356</v>
      </c>
      <c r="G250" s="192"/>
      <c r="H250" s="192"/>
      <c r="I250" s="195"/>
      <c r="J250" s="206">
        <f>BK250</f>
        <v>0</v>
      </c>
      <c r="K250" s="192"/>
      <c r="L250" s="197"/>
      <c r="M250" s="198"/>
      <c r="N250" s="199"/>
      <c r="O250" s="199"/>
      <c r="P250" s="200">
        <f>SUM(P251:P274)</f>
        <v>0</v>
      </c>
      <c r="Q250" s="199"/>
      <c r="R250" s="200">
        <f>SUM(R251:R274)</f>
        <v>0</v>
      </c>
      <c r="S250" s="199"/>
      <c r="T250" s="201">
        <f>SUM(T251:T274)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2" t="s">
        <v>84</v>
      </c>
      <c r="AT250" s="203" t="s">
        <v>75</v>
      </c>
      <c r="AU250" s="203" t="s">
        <v>84</v>
      </c>
      <c r="AY250" s="202" t="s">
        <v>125</v>
      </c>
      <c r="BK250" s="204">
        <f>SUM(BK251:BK274)</f>
        <v>0</v>
      </c>
    </row>
    <row r="251" s="2" customFormat="1" ht="16.5" customHeight="1">
      <c r="A251" s="40"/>
      <c r="B251" s="41"/>
      <c r="C251" s="207" t="s">
        <v>357</v>
      </c>
      <c r="D251" s="207" t="s">
        <v>127</v>
      </c>
      <c r="E251" s="208" t="s">
        <v>358</v>
      </c>
      <c r="F251" s="209" t="s">
        <v>359</v>
      </c>
      <c r="G251" s="210" t="s">
        <v>218</v>
      </c>
      <c r="H251" s="211">
        <v>2</v>
      </c>
      <c r="I251" s="212"/>
      <c r="J251" s="213">
        <f>ROUND(I251*H251,2)</f>
        <v>0</v>
      </c>
      <c r="K251" s="209" t="s">
        <v>74</v>
      </c>
      <c r="L251" s="46"/>
      <c r="M251" s="214" t="s">
        <v>74</v>
      </c>
      <c r="N251" s="215" t="s">
        <v>48</v>
      </c>
      <c r="O251" s="87"/>
      <c r="P251" s="216">
        <f>O251*H251</f>
        <v>0</v>
      </c>
      <c r="Q251" s="216">
        <v>0</v>
      </c>
      <c r="R251" s="216">
        <f>Q251*H251</f>
        <v>0</v>
      </c>
      <c r="S251" s="216">
        <v>0</v>
      </c>
      <c r="T251" s="217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8" t="s">
        <v>132</v>
      </c>
      <c r="AT251" s="218" t="s">
        <v>127</v>
      </c>
      <c r="AU251" s="218" t="s">
        <v>86</v>
      </c>
      <c r="AY251" s="19" t="s">
        <v>125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19" t="s">
        <v>132</v>
      </c>
      <c r="BK251" s="219">
        <f>ROUND(I251*H251,2)</f>
        <v>0</v>
      </c>
      <c r="BL251" s="19" t="s">
        <v>132</v>
      </c>
      <c r="BM251" s="218" t="s">
        <v>360</v>
      </c>
    </row>
    <row r="252" s="2" customFormat="1">
      <c r="A252" s="40"/>
      <c r="B252" s="41"/>
      <c r="C252" s="42"/>
      <c r="D252" s="220" t="s">
        <v>134</v>
      </c>
      <c r="E252" s="42"/>
      <c r="F252" s="221" t="s">
        <v>361</v>
      </c>
      <c r="G252" s="42"/>
      <c r="H252" s="42"/>
      <c r="I252" s="222"/>
      <c r="J252" s="42"/>
      <c r="K252" s="42"/>
      <c r="L252" s="46"/>
      <c r="M252" s="223"/>
      <c r="N252" s="224"/>
      <c r="O252" s="87"/>
      <c r="P252" s="87"/>
      <c r="Q252" s="87"/>
      <c r="R252" s="87"/>
      <c r="S252" s="87"/>
      <c r="T252" s="88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134</v>
      </c>
      <c r="AU252" s="19" t="s">
        <v>86</v>
      </c>
    </row>
    <row r="253" s="13" customFormat="1">
      <c r="A253" s="13"/>
      <c r="B253" s="227"/>
      <c r="C253" s="228"/>
      <c r="D253" s="220" t="s">
        <v>138</v>
      </c>
      <c r="E253" s="229" t="s">
        <v>74</v>
      </c>
      <c r="F253" s="230" t="s">
        <v>362</v>
      </c>
      <c r="G253" s="228"/>
      <c r="H253" s="229" t="s">
        <v>74</v>
      </c>
      <c r="I253" s="231"/>
      <c r="J253" s="228"/>
      <c r="K253" s="228"/>
      <c r="L253" s="232"/>
      <c r="M253" s="233"/>
      <c r="N253" s="234"/>
      <c r="O253" s="234"/>
      <c r="P253" s="234"/>
      <c r="Q253" s="234"/>
      <c r="R253" s="234"/>
      <c r="S253" s="234"/>
      <c r="T253" s="23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6" t="s">
        <v>138</v>
      </c>
      <c r="AU253" s="236" t="s">
        <v>86</v>
      </c>
      <c r="AV253" s="13" t="s">
        <v>84</v>
      </c>
      <c r="AW253" s="13" t="s">
        <v>36</v>
      </c>
      <c r="AX253" s="13" t="s">
        <v>76</v>
      </c>
      <c r="AY253" s="236" t="s">
        <v>125</v>
      </c>
    </row>
    <row r="254" s="14" customFormat="1">
      <c r="A254" s="14"/>
      <c r="B254" s="237"/>
      <c r="C254" s="238"/>
      <c r="D254" s="220" t="s">
        <v>138</v>
      </c>
      <c r="E254" s="239" t="s">
        <v>74</v>
      </c>
      <c r="F254" s="240" t="s">
        <v>86</v>
      </c>
      <c r="G254" s="238"/>
      <c r="H254" s="241">
        <v>2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7" t="s">
        <v>138</v>
      </c>
      <c r="AU254" s="247" t="s">
        <v>86</v>
      </c>
      <c r="AV254" s="14" t="s">
        <v>86</v>
      </c>
      <c r="AW254" s="14" t="s">
        <v>36</v>
      </c>
      <c r="AX254" s="14" t="s">
        <v>84</v>
      </c>
      <c r="AY254" s="247" t="s">
        <v>125</v>
      </c>
    </row>
    <row r="255" s="2" customFormat="1" ht="16.5" customHeight="1">
      <c r="A255" s="40"/>
      <c r="B255" s="41"/>
      <c r="C255" s="207" t="s">
        <v>363</v>
      </c>
      <c r="D255" s="207" t="s">
        <v>127</v>
      </c>
      <c r="E255" s="208" t="s">
        <v>364</v>
      </c>
      <c r="F255" s="209" t="s">
        <v>365</v>
      </c>
      <c r="G255" s="210" t="s">
        <v>202</v>
      </c>
      <c r="H255" s="211">
        <v>0.16900000000000001</v>
      </c>
      <c r="I255" s="212"/>
      <c r="J255" s="213">
        <f>ROUND(I255*H255,2)</f>
        <v>0</v>
      </c>
      <c r="K255" s="209" t="s">
        <v>74</v>
      </c>
      <c r="L255" s="46"/>
      <c r="M255" s="214" t="s">
        <v>74</v>
      </c>
      <c r="N255" s="215" t="s">
        <v>48</v>
      </c>
      <c r="O255" s="87"/>
      <c r="P255" s="216">
        <f>O255*H255</f>
        <v>0</v>
      </c>
      <c r="Q255" s="216">
        <v>0</v>
      </c>
      <c r="R255" s="216">
        <f>Q255*H255</f>
        <v>0</v>
      </c>
      <c r="S255" s="216">
        <v>0</v>
      </c>
      <c r="T255" s="217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8" t="s">
        <v>132</v>
      </c>
      <c r="AT255" s="218" t="s">
        <v>127</v>
      </c>
      <c r="AU255" s="218" t="s">
        <v>86</v>
      </c>
      <c r="AY255" s="19" t="s">
        <v>125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19" t="s">
        <v>132</v>
      </c>
      <c r="BK255" s="219">
        <f>ROUND(I255*H255,2)</f>
        <v>0</v>
      </c>
      <c r="BL255" s="19" t="s">
        <v>132</v>
      </c>
      <c r="BM255" s="218" t="s">
        <v>366</v>
      </c>
    </row>
    <row r="256" s="2" customFormat="1">
      <c r="A256" s="40"/>
      <c r="B256" s="41"/>
      <c r="C256" s="42"/>
      <c r="D256" s="220" t="s">
        <v>134</v>
      </c>
      <c r="E256" s="42"/>
      <c r="F256" s="221" t="s">
        <v>367</v>
      </c>
      <c r="G256" s="42"/>
      <c r="H256" s="42"/>
      <c r="I256" s="222"/>
      <c r="J256" s="42"/>
      <c r="K256" s="42"/>
      <c r="L256" s="46"/>
      <c r="M256" s="223"/>
      <c r="N256" s="224"/>
      <c r="O256" s="87"/>
      <c r="P256" s="87"/>
      <c r="Q256" s="87"/>
      <c r="R256" s="87"/>
      <c r="S256" s="87"/>
      <c r="T256" s="88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134</v>
      </c>
      <c r="AU256" s="19" t="s">
        <v>86</v>
      </c>
    </row>
    <row r="257" s="13" customFormat="1">
      <c r="A257" s="13"/>
      <c r="B257" s="227"/>
      <c r="C257" s="228"/>
      <c r="D257" s="220" t="s">
        <v>138</v>
      </c>
      <c r="E257" s="229" t="s">
        <v>74</v>
      </c>
      <c r="F257" s="230" t="s">
        <v>368</v>
      </c>
      <c r="G257" s="228"/>
      <c r="H257" s="229" t="s">
        <v>74</v>
      </c>
      <c r="I257" s="231"/>
      <c r="J257" s="228"/>
      <c r="K257" s="228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138</v>
      </c>
      <c r="AU257" s="236" t="s">
        <v>86</v>
      </c>
      <c r="AV257" s="13" t="s">
        <v>84</v>
      </c>
      <c r="AW257" s="13" t="s">
        <v>36</v>
      </c>
      <c r="AX257" s="13" t="s">
        <v>76</v>
      </c>
      <c r="AY257" s="236" t="s">
        <v>125</v>
      </c>
    </row>
    <row r="258" s="14" customFormat="1">
      <c r="A258" s="14"/>
      <c r="B258" s="237"/>
      <c r="C258" s="238"/>
      <c r="D258" s="220" t="s">
        <v>138</v>
      </c>
      <c r="E258" s="239" t="s">
        <v>74</v>
      </c>
      <c r="F258" s="240" t="s">
        <v>369</v>
      </c>
      <c r="G258" s="238"/>
      <c r="H258" s="241">
        <v>0.10299999999999999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7" t="s">
        <v>138</v>
      </c>
      <c r="AU258" s="247" t="s">
        <v>86</v>
      </c>
      <c r="AV258" s="14" t="s">
        <v>86</v>
      </c>
      <c r="AW258" s="14" t="s">
        <v>36</v>
      </c>
      <c r="AX258" s="14" t="s">
        <v>76</v>
      </c>
      <c r="AY258" s="247" t="s">
        <v>125</v>
      </c>
    </row>
    <row r="259" s="14" customFormat="1">
      <c r="A259" s="14"/>
      <c r="B259" s="237"/>
      <c r="C259" s="238"/>
      <c r="D259" s="220" t="s">
        <v>138</v>
      </c>
      <c r="E259" s="239" t="s">
        <v>74</v>
      </c>
      <c r="F259" s="240" t="s">
        <v>370</v>
      </c>
      <c r="G259" s="238"/>
      <c r="H259" s="241">
        <v>0.066000000000000003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7" t="s">
        <v>138</v>
      </c>
      <c r="AU259" s="247" t="s">
        <v>86</v>
      </c>
      <c r="AV259" s="14" t="s">
        <v>86</v>
      </c>
      <c r="AW259" s="14" t="s">
        <v>36</v>
      </c>
      <c r="AX259" s="14" t="s">
        <v>76</v>
      </c>
      <c r="AY259" s="247" t="s">
        <v>125</v>
      </c>
    </row>
    <row r="260" s="15" customFormat="1">
      <c r="A260" s="15"/>
      <c r="B260" s="248"/>
      <c r="C260" s="249"/>
      <c r="D260" s="220" t="s">
        <v>138</v>
      </c>
      <c r="E260" s="250" t="s">
        <v>74</v>
      </c>
      <c r="F260" s="251" t="s">
        <v>173</v>
      </c>
      <c r="G260" s="249"/>
      <c r="H260" s="252">
        <v>0.16900000000000001</v>
      </c>
      <c r="I260" s="253"/>
      <c r="J260" s="249"/>
      <c r="K260" s="249"/>
      <c r="L260" s="254"/>
      <c r="M260" s="255"/>
      <c r="N260" s="256"/>
      <c r="O260" s="256"/>
      <c r="P260" s="256"/>
      <c r="Q260" s="256"/>
      <c r="R260" s="256"/>
      <c r="S260" s="256"/>
      <c r="T260" s="257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8" t="s">
        <v>138</v>
      </c>
      <c r="AU260" s="258" t="s">
        <v>86</v>
      </c>
      <c r="AV260" s="15" t="s">
        <v>132</v>
      </c>
      <c r="AW260" s="15" t="s">
        <v>36</v>
      </c>
      <c r="AX260" s="15" t="s">
        <v>84</v>
      </c>
      <c r="AY260" s="258" t="s">
        <v>125</v>
      </c>
    </row>
    <row r="261" s="2" customFormat="1" ht="16.5" customHeight="1">
      <c r="A261" s="40"/>
      <c r="B261" s="41"/>
      <c r="C261" s="207" t="s">
        <v>371</v>
      </c>
      <c r="D261" s="207" t="s">
        <v>127</v>
      </c>
      <c r="E261" s="208" t="s">
        <v>372</v>
      </c>
      <c r="F261" s="209" t="s">
        <v>373</v>
      </c>
      <c r="G261" s="210" t="s">
        <v>202</v>
      </c>
      <c r="H261" s="211">
        <v>0.11</v>
      </c>
      <c r="I261" s="212"/>
      <c r="J261" s="213">
        <f>ROUND(I261*H261,2)</f>
        <v>0</v>
      </c>
      <c r="K261" s="209" t="s">
        <v>74</v>
      </c>
      <c r="L261" s="46"/>
      <c r="M261" s="214" t="s">
        <v>74</v>
      </c>
      <c r="N261" s="215" t="s">
        <v>48</v>
      </c>
      <c r="O261" s="87"/>
      <c r="P261" s="216">
        <f>O261*H261</f>
        <v>0</v>
      </c>
      <c r="Q261" s="216">
        <v>0</v>
      </c>
      <c r="R261" s="216">
        <f>Q261*H261</f>
        <v>0</v>
      </c>
      <c r="S261" s="216">
        <v>0</v>
      </c>
      <c r="T261" s="217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8" t="s">
        <v>132</v>
      </c>
      <c r="AT261" s="218" t="s">
        <v>127</v>
      </c>
      <c r="AU261" s="218" t="s">
        <v>86</v>
      </c>
      <c r="AY261" s="19" t="s">
        <v>125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19" t="s">
        <v>132</v>
      </c>
      <c r="BK261" s="219">
        <f>ROUND(I261*H261,2)</f>
        <v>0</v>
      </c>
      <c r="BL261" s="19" t="s">
        <v>132</v>
      </c>
      <c r="BM261" s="218" t="s">
        <v>374</v>
      </c>
    </row>
    <row r="262" s="2" customFormat="1">
      <c r="A262" s="40"/>
      <c r="B262" s="41"/>
      <c r="C262" s="42"/>
      <c r="D262" s="220" t="s">
        <v>134</v>
      </c>
      <c r="E262" s="42"/>
      <c r="F262" s="221" t="s">
        <v>375</v>
      </c>
      <c r="G262" s="42"/>
      <c r="H262" s="42"/>
      <c r="I262" s="222"/>
      <c r="J262" s="42"/>
      <c r="K262" s="42"/>
      <c r="L262" s="46"/>
      <c r="M262" s="223"/>
      <c r="N262" s="224"/>
      <c r="O262" s="87"/>
      <c r="P262" s="87"/>
      <c r="Q262" s="87"/>
      <c r="R262" s="87"/>
      <c r="S262" s="87"/>
      <c r="T262" s="88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134</v>
      </c>
      <c r="AU262" s="19" t="s">
        <v>86</v>
      </c>
    </row>
    <row r="263" s="13" customFormat="1">
      <c r="A263" s="13"/>
      <c r="B263" s="227"/>
      <c r="C263" s="228"/>
      <c r="D263" s="220" t="s">
        <v>138</v>
      </c>
      <c r="E263" s="229" t="s">
        <v>74</v>
      </c>
      <c r="F263" s="230" t="s">
        <v>376</v>
      </c>
      <c r="G263" s="228"/>
      <c r="H263" s="229" t="s">
        <v>74</v>
      </c>
      <c r="I263" s="231"/>
      <c r="J263" s="228"/>
      <c r="K263" s="228"/>
      <c r="L263" s="232"/>
      <c r="M263" s="233"/>
      <c r="N263" s="234"/>
      <c r="O263" s="234"/>
      <c r="P263" s="234"/>
      <c r="Q263" s="234"/>
      <c r="R263" s="234"/>
      <c r="S263" s="234"/>
      <c r="T263" s="23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6" t="s">
        <v>138</v>
      </c>
      <c r="AU263" s="236" t="s">
        <v>86</v>
      </c>
      <c r="AV263" s="13" t="s">
        <v>84</v>
      </c>
      <c r="AW263" s="13" t="s">
        <v>36</v>
      </c>
      <c r="AX263" s="13" t="s">
        <v>76</v>
      </c>
      <c r="AY263" s="236" t="s">
        <v>125</v>
      </c>
    </row>
    <row r="264" s="14" customFormat="1">
      <c r="A264" s="14"/>
      <c r="B264" s="237"/>
      <c r="C264" s="238"/>
      <c r="D264" s="220" t="s">
        <v>138</v>
      </c>
      <c r="E264" s="239" t="s">
        <v>74</v>
      </c>
      <c r="F264" s="240" t="s">
        <v>377</v>
      </c>
      <c r="G264" s="238"/>
      <c r="H264" s="241">
        <v>0.11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7" t="s">
        <v>138</v>
      </c>
      <c r="AU264" s="247" t="s">
        <v>86</v>
      </c>
      <c r="AV264" s="14" t="s">
        <v>86</v>
      </c>
      <c r="AW264" s="14" t="s">
        <v>36</v>
      </c>
      <c r="AX264" s="14" t="s">
        <v>84</v>
      </c>
      <c r="AY264" s="247" t="s">
        <v>125</v>
      </c>
    </row>
    <row r="265" s="2" customFormat="1" ht="16.5" customHeight="1">
      <c r="A265" s="40"/>
      <c r="B265" s="41"/>
      <c r="C265" s="207" t="s">
        <v>378</v>
      </c>
      <c r="D265" s="207" t="s">
        <v>127</v>
      </c>
      <c r="E265" s="208" t="s">
        <v>379</v>
      </c>
      <c r="F265" s="209" t="s">
        <v>380</v>
      </c>
      <c r="G265" s="210" t="s">
        <v>202</v>
      </c>
      <c r="H265" s="211">
        <v>1.9339999999999999</v>
      </c>
      <c r="I265" s="212"/>
      <c r="J265" s="213">
        <f>ROUND(I265*H265,2)</f>
        <v>0</v>
      </c>
      <c r="K265" s="209" t="s">
        <v>131</v>
      </c>
      <c r="L265" s="46"/>
      <c r="M265" s="214" t="s">
        <v>74</v>
      </c>
      <c r="N265" s="215" t="s">
        <v>48</v>
      </c>
      <c r="O265" s="87"/>
      <c r="P265" s="216">
        <f>O265*H265</f>
        <v>0</v>
      </c>
      <c r="Q265" s="216">
        <v>0</v>
      </c>
      <c r="R265" s="216">
        <f>Q265*H265</f>
        <v>0</v>
      </c>
      <c r="S265" s="216">
        <v>0</v>
      </c>
      <c r="T265" s="217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8" t="s">
        <v>132</v>
      </c>
      <c r="AT265" s="218" t="s">
        <v>127</v>
      </c>
      <c r="AU265" s="218" t="s">
        <v>86</v>
      </c>
      <c r="AY265" s="19" t="s">
        <v>125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19" t="s">
        <v>132</v>
      </c>
      <c r="BK265" s="219">
        <f>ROUND(I265*H265,2)</f>
        <v>0</v>
      </c>
      <c r="BL265" s="19" t="s">
        <v>132</v>
      </c>
      <c r="BM265" s="218" t="s">
        <v>381</v>
      </c>
    </row>
    <row r="266" s="2" customFormat="1">
      <c r="A266" s="40"/>
      <c r="B266" s="41"/>
      <c r="C266" s="42"/>
      <c r="D266" s="220" t="s">
        <v>134</v>
      </c>
      <c r="E266" s="42"/>
      <c r="F266" s="221" t="s">
        <v>382</v>
      </c>
      <c r="G266" s="42"/>
      <c r="H266" s="42"/>
      <c r="I266" s="222"/>
      <c r="J266" s="42"/>
      <c r="K266" s="42"/>
      <c r="L266" s="46"/>
      <c r="M266" s="223"/>
      <c r="N266" s="224"/>
      <c r="O266" s="87"/>
      <c r="P266" s="87"/>
      <c r="Q266" s="87"/>
      <c r="R266" s="87"/>
      <c r="S266" s="87"/>
      <c r="T266" s="88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134</v>
      </c>
      <c r="AU266" s="19" t="s">
        <v>86</v>
      </c>
    </row>
    <row r="267" s="2" customFormat="1">
      <c r="A267" s="40"/>
      <c r="B267" s="41"/>
      <c r="C267" s="42"/>
      <c r="D267" s="225" t="s">
        <v>136</v>
      </c>
      <c r="E267" s="42"/>
      <c r="F267" s="226" t="s">
        <v>383</v>
      </c>
      <c r="G267" s="42"/>
      <c r="H267" s="42"/>
      <c r="I267" s="222"/>
      <c r="J267" s="42"/>
      <c r="K267" s="42"/>
      <c r="L267" s="46"/>
      <c r="M267" s="223"/>
      <c r="N267" s="224"/>
      <c r="O267" s="87"/>
      <c r="P267" s="87"/>
      <c r="Q267" s="87"/>
      <c r="R267" s="87"/>
      <c r="S267" s="87"/>
      <c r="T267" s="88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136</v>
      </c>
      <c r="AU267" s="19" t="s">
        <v>86</v>
      </c>
    </row>
    <row r="268" s="13" customFormat="1">
      <c r="A268" s="13"/>
      <c r="B268" s="227"/>
      <c r="C268" s="228"/>
      <c r="D268" s="220" t="s">
        <v>138</v>
      </c>
      <c r="E268" s="229" t="s">
        <v>74</v>
      </c>
      <c r="F268" s="230" t="s">
        <v>384</v>
      </c>
      <c r="G268" s="228"/>
      <c r="H268" s="229" t="s">
        <v>74</v>
      </c>
      <c r="I268" s="231"/>
      <c r="J268" s="228"/>
      <c r="K268" s="228"/>
      <c r="L268" s="232"/>
      <c r="M268" s="233"/>
      <c r="N268" s="234"/>
      <c r="O268" s="234"/>
      <c r="P268" s="234"/>
      <c r="Q268" s="234"/>
      <c r="R268" s="234"/>
      <c r="S268" s="234"/>
      <c r="T268" s="23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6" t="s">
        <v>138</v>
      </c>
      <c r="AU268" s="236" t="s">
        <v>86</v>
      </c>
      <c r="AV268" s="13" t="s">
        <v>84</v>
      </c>
      <c r="AW268" s="13" t="s">
        <v>36</v>
      </c>
      <c r="AX268" s="13" t="s">
        <v>76</v>
      </c>
      <c r="AY268" s="236" t="s">
        <v>125</v>
      </c>
    </row>
    <row r="269" s="14" customFormat="1">
      <c r="A269" s="14"/>
      <c r="B269" s="237"/>
      <c r="C269" s="238"/>
      <c r="D269" s="220" t="s">
        <v>138</v>
      </c>
      <c r="E269" s="239" t="s">
        <v>74</v>
      </c>
      <c r="F269" s="240" t="s">
        <v>385</v>
      </c>
      <c r="G269" s="238"/>
      <c r="H269" s="241">
        <v>1.9339999999999999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7" t="s">
        <v>138</v>
      </c>
      <c r="AU269" s="247" t="s">
        <v>86</v>
      </c>
      <c r="AV269" s="14" t="s">
        <v>86</v>
      </c>
      <c r="AW269" s="14" t="s">
        <v>36</v>
      </c>
      <c r="AX269" s="14" t="s">
        <v>84</v>
      </c>
      <c r="AY269" s="247" t="s">
        <v>125</v>
      </c>
    </row>
    <row r="270" s="2" customFormat="1" ht="16.5" customHeight="1">
      <c r="A270" s="40"/>
      <c r="B270" s="41"/>
      <c r="C270" s="207" t="s">
        <v>386</v>
      </c>
      <c r="D270" s="207" t="s">
        <v>127</v>
      </c>
      <c r="E270" s="208" t="s">
        <v>387</v>
      </c>
      <c r="F270" s="209" t="s">
        <v>388</v>
      </c>
      <c r="G270" s="210" t="s">
        <v>202</v>
      </c>
      <c r="H270" s="211">
        <v>1.9339999999999999</v>
      </c>
      <c r="I270" s="212"/>
      <c r="J270" s="213">
        <f>ROUND(I270*H270,2)</f>
        <v>0</v>
      </c>
      <c r="K270" s="209" t="s">
        <v>131</v>
      </c>
      <c r="L270" s="46"/>
      <c r="M270" s="214" t="s">
        <v>74</v>
      </c>
      <c r="N270" s="215" t="s">
        <v>48</v>
      </c>
      <c r="O270" s="87"/>
      <c r="P270" s="216">
        <f>O270*H270</f>
        <v>0</v>
      </c>
      <c r="Q270" s="216">
        <v>0</v>
      </c>
      <c r="R270" s="216">
        <f>Q270*H270</f>
        <v>0</v>
      </c>
      <c r="S270" s="216">
        <v>0</v>
      </c>
      <c r="T270" s="217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8" t="s">
        <v>132</v>
      </c>
      <c r="AT270" s="218" t="s">
        <v>127</v>
      </c>
      <c r="AU270" s="218" t="s">
        <v>86</v>
      </c>
      <c r="AY270" s="19" t="s">
        <v>125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19" t="s">
        <v>132</v>
      </c>
      <c r="BK270" s="219">
        <f>ROUND(I270*H270,2)</f>
        <v>0</v>
      </c>
      <c r="BL270" s="19" t="s">
        <v>132</v>
      </c>
      <c r="BM270" s="218" t="s">
        <v>389</v>
      </c>
    </row>
    <row r="271" s="2" customFormat="1">
      <c r="A271" s="40"/>
      <c r="B271" s="41"/>
      <c r="C271" s="42"/>
      <c r="D271" s="220" t="s">
        <v>134</v>
      </c>
      <c r="E271" s="42"/>
      <c r="F271" s="221" t="s">
        <v>390</v>
      </c>
      <c r="G271" s="42"/>
      <c r="H271" s="42"/>
      <c r="I271" s="222"/>
      <c r="J271" s="42"/>
      <c r="K271" s="42"/>
      <c r="L271" s="46"/>
      <c r="M271" s="223"/>
      <c r="N271" s="224"/>
      <c r="O271" s="87"/>
      <c r="P271" s="87"/>
      <c r="Q271" s="87"/>
      <c r="R271" s="87"/>
      <c r="S271" s="87"/>
      <c r="T271" s="88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134</v>
      </c>
      <c r="AU271" s="19" t="s">
        <v>86</v>
      </c>
    </row>
    <row r="272" s="2" customFormat="1">
      <c r="A272" s="40"/>
      <c r="B272" s="41"/>
      <c r="C272" s="42"/>
      <c r="D272" s="225" t="s">
        <v>136</v>
      </c>
      <c r="E272" s="42"/>
      <c r="F272" s="226" t="s">
        <v>391</v>
      </c>
      <c r="G272" s="42"/>
      <c r="H272" s="42"/>
      <c r="I272" s="222"/>
      <c r="J272" s="42"/>
      <c r="K272" s="42"/>
      <c r="L272" s="46"/>
      <c r="M272" s="223"/>
      <c r="N272" s="224"/>
      <c r="O272" s="87"/>
      <c r="P272" s="87"/>
      <c r="Q272" s="87"/>
      <c r="R272" s="87"/>
      <c r="S272" s="87"/>
      <c r="T272" s="88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136</v>
      </c>
      <c r="AU272" s="19" t="s">
        <v>86</v>
      </c>
    </row>
    <row r="273" s="13" customFormat="1">
      <c r="A273" s="13"/>
      <c r="B273" s="227"/>
      <c r="C273" s="228"/>
      <c r="D273" s="220" t="s">
        <v>138</v>
      </c>
      <c r="E273" s="229" t="s">
        <v>74</v>
      </c>
      <c r="F273" s="230" t="s">
        <v>392</v>
      </c>
      <c r="G273" s="228"/>
      <c r="H273" s="229" t="s">
        <v>74</v>
      </c>
      <c r="I273" s="231"/>
      <c r="J273" s="228"/>
      <c r="K273" s="228"/>
      <c r="L273" s="232"/>
      <c r="M273" s="233"/>
      <c r="N273" s="234"/>
      <c r="O273" s="234"/>
      <c r="P273" s="234"/>
      <c r="Q273" s="234"/>
      <c r="R273" s="234"/>
      <c r="S273" s="234"/>
      <c r="T273" s="23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6" t="s">
        <v>138</v>
      </c>
      <c r="AU273" s="236" t="s">
        <v>86</v>
      </c>
      <c r="AV273" s="13" t="s">
        <v>84</v>
      </c>
      <c r="AW273" s="13" t="s">
        <v>36</v>
      </c>
      <c r="AX273" s="13" t="s">
        <v>76</v>
      </c>
      <c r="AY273" s="236" t="s">
        <v>125</v>
      </c>
    </row>
    <row r="274" s="14" customFormat="1">
      <c r="A274" s="14"/>
      <c r="B274" s="237"/>
      <c r="C274" s="238"/>
      <c r="D274" s="220" t="s">
        <v>138</v>
      </c>
      <c r="E274" s="239" t="s">
        <v>74</v>
      </c>
      <c r="F274" s="240" t="s">
        <v>385</v>
      </c>
      <c r="G274" s="238"/>
      <c r="H274" s="241">
        <v>1.9339999999999999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7" t="s">
        <v>138</v>
      </c>
      <c r="AU274" s="247" t="s">
        <v>86</v>
      </c>
      <c r="AV274" s="14" t="s">
        <v>86</v>
      </c>
      <c r="AW274" s="14" t="s">
        <v>36</v>
      </c>
      <c r="AX274" s="14" t="s">
        <v>84</v>
      </c>
      <c r="AY274" s="247" t="s">
        <v>125</v>
      </c>
    </row>
    <row r="275" s="12" customFormat="1" ht="22.8" customHeight="1">
      <c r="A275" s="12"/>
      <c r="B275" s="191"/>
      <c r="C275" s="192"/>
      <c r="D275" s="193" t="s">
        <v>75</v>
      </c>
      <c r="E275" s="205" t="s">
        <v>393</v>
      </c>
      <c r="F275" s="205" t="s">
        <v>394</v>
      </c>
      <c r="G275" s="192"/>
      <c r="H275" s="192"/>
      <c r="I275" s="195"/>
      <c r="J275" s="206">
        <f>BK275</f>
        <v>0</v>
      </c>
      <c r="K275" s="192"/>
      <c r="L275" s="197"/>
      <c r="M275" s="198"/>
      <c r="N275" s="199"/>
      <c r="O275" s="199"/>
      <c r="P275" s="200">
        <f>SUM(P276:P278)</f>
        <v>0</v>
      </c>
      <c r="Q275" s="199"/>
      <c r="R275" s="200">
        <f>SUM(R276:R278)</f>
        <v>0</v>
      </c>
      <c r="S275" s="199"/>
      <c r="T275" s="201">
        <f>SUM(T276:T278)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2" t="s">
        <v>84</v>
      </c>
      <c r="AT275" s="203" t="s">
        <v>75</v>
      </c>
      <c r="AU275" s="203" t="s">
        <v>84</v>
      </c>
      <c r="AY275" s="202" t="s">
        <v>125</v>
      </c>
      <c r="BK275" s="204">
        <f>SUM(BK276:BK278)</f>
        <v>0</v>
      </c>
    </row>
    <row r="276" s="2" customFormat="1" ht="16.5" customHeight="1">
      <c r="A276" s="40"/>
      <c r="B276" s="41"/>
      <c r="C276" s="207" t="s">
        <v>395</v>
      </c>
      <c r="D276" s="207" t="s">
        <v>127</v>
      </c>
      <c r="E276" s="208" t="s">
        <v>396</v>
      </c>
      <c r="F276" s="209" t="s">
        <v>397</v>
      </c>
      <c r="G276" s="210" t="s">
        <v>202</v>
      </c>
      <c r="H276" s="211">
        <v>155.53800000000001</v>
      </c>
      <c r="I276" s="212"/>
      <c r="J276" s="213">
        <f>ROUND(I276*H276,2)</f>
        <v>0</v>
      </c>
      <c r="K276" s="209" t="s">
        <v>131</v>
      </c>
      <c r="L276" s="46"/>
      <c r="M276" s="214" t="s">
        <v>74</v>
      </c>
      <c r="N276" s="215" t="s">
        <v>48</v>
      </c>
      <c r="O276" s="87"/>
      <c r="P276" s="216">
        <f>O276*H276</f>
        <v>0</v>
      </c>
      <c r="Q276" s="216">
        <v>0</v>
      </c>
      <c r="R276" s="216">
        <f>Q276*H276</f>
        <v>0</v>
      </c>
      <c r="S276" s="216">
        <v>0</v>
      </c>
      <c r="T276" s="217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8" t="s">
        <v>132</v>
      </c>
      <c r="AT276" s="218" t="s">
        <v>127</v>
      </c>
      <c r="AU276" s="218" t="s">
        <v>86</v>
      </c>
      <c r="AY276" s="19" t="s">
        <v>125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19" t="s">
        <v>132</v>
      </c>
      <c r="BK276" s="219">
        <f>ROUND(I276*H276,2)</f>
        <v>0</v>
      </c>
      <c r="BL276" s="19" t="s">
        <v>132</v>
      </c>
      <c r="BM276" s="218" t="s">
        <v>398</v>
      </c>
    </row>
    <row r="277" s="2" customFormat="1">
      <c r="A277" s="40"/>
      <c r="B277" s="41"/>
      <c r="C277" s="42"/>
      <c r="D277" s="220" t="s">
        <v>134</v>
      </c>
      <c r="E277" s="42"/>
      <c r="F277" s="221" t="s">
        <v>399</v>
      </c>
      <c r="G277" s="42"/>
      <c r="H277" s="42"/>
      <c r="I277" s="222"/>
      <c r="J277" s="42"/>
      <c r="K277" s="42"/>
      <c r="L277" s="46"/>
      <c r="M277" s="223"/>
      <c r="N277" s="224"/>
      <c r="O277" s="87"/>
      <c r="P277" s="87"/>
      <c r="Q277" s="87"/>
      <c r="R277" s="87"/>
      <c r="S277" s="87"/>
      <c r="T277" s="88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134</v>
      </c>
      <c r="AU277" s="19" t="s">
        <v>86</v>
      </c>
    </row>
    <row r="278" s="2" customFormat="1">
      <c r="A278" s="40"/>
      <c r="B278" s="41"/>
      <c r="C278" s="42"/>
      <c r="D278" s="225" t="s">
        <v>136</v>
      </c>
      <c r="E278" s="42"/>
      <c r="F278" s="226" t="s">
        <v>400</v>
      </c>
      <c r="G278" s="42"/>
      <c r="H278" s="42"/>
      <c r="I278" s="222"/>
      <c r="J278" s="42"/>
      <c r="K278" s="42"/>
      <c r="L278" s="46"/>
      <c r="M278" s="223"/>
      <c r="N278" s="224"/>
      <c r="O278" s="87"/>
      <c r="P278" s="87"/>
      <c r="Q278" s="87"/>
      <c r="R278" s="87"/>
      <c r="S278" s="87"/>
      <c r="T278" s="88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136</v>
      </c>
      <c r="AU278" s="19" t="s">
        <v>86</v>
      </c>
    </row>
    <row r="279" s="12" customFormat="1" ht="25.92" customHeight="1">
      <c r="A279" s="12"/>
      <c r="B279" s="191"/>
      <c r="C279" s="192"/>
      <c r="D279" s="193" t="s">
        <v>75</v>
      </c>
      <c r="E279" s="194" t="s">
        <v>401</v>
      </c>
      <c r="F279" s="194" t="s">
        <v>402</v>
      </c>
      <c r="G279" s="192"/>
      <c r="H279" s="192"/>
      <c r="I279" s="195"/>
      <c r="J279" s="196">
        <f>BK279</f>
        <v>0</v>
      </c>
      <c r="K279" s="192"/>
      <c r="L279" s="197"/>
      <c r="M279" s="198"/>
      <c r="N279" s="199"/>
      <c r="O279" s="199"/>
      <c r="P279" s="200">
        <f>P280+P286</f>
        <v>0</v>
      </c>
      <c r="Q279" s="199"/>
      <c r="R279" s="200">
        <f>R280+R286</f>
        <v>5.1941777900000004</v>
      </c>
      <c r="S279" s="199"/>
      <c r="T279" s="201">
        <f>T280+T286</f>
        <v>0.1908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2" t="s">
        <v>86</v>
      </c>
      <c r="AT279" s="203" t="s">
        <v>75</v>
      </c>
      <c r="AU279" s="203" t="s">
        <v>76</v>
      </c>
      <c r="AY279" s="202" t="s">
        <v>125</v>
      </c>
      <c r="BK279" s="204">
        <f>BK280+BK286</f>
        <v>0</v>
      </c>
    </row>
    <row r="280" s="12" customFormat="1" ht="22.8" customHeight="1">
      <c r="A280" s="12"/>
      <c r="B280" s="191"/>
      <c r="C280" s="192"/>
      <c r="D280" s="193" t="s">
        <v>75</v>
      </c>
      <c r="E280" s="205" t="s">
        <v>403</v>
      </c>
      <c r="F280" s="205" t="s">
        <v>404</v>
      </c>
      <c r="G280" s="192"/>
      <c r="H280" s="192"/>
      <c r="I280" s="195"/>
      <c r="J280" s="206">
        <f>BK280</f>
        <v>0</v>
      </c>
      <c r="K280" s="192"/>
      <c r="L280" s="197"/>
      <c r="M280" s="198"/>
      <c r="N280" s="199"/>
      <c r="O280" s="199"/>
      <c r="P280" s="200">
        <f>SUM(P281:P285)</f>
        <v>0</v>
      </c>
      <c r="Q280" s="199"/>
      <c r="R280" s="200">
        <f>SUM(R281:R285)</f>
        <v>0</v>
      </c>
      <c r="S280" s="199"/>
      <c r="T280" s="201">
        <f>SUM(T281:T285)</f>
        <v>0.1908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2" t="s">
        <v>86</v>
      </c>
      <c r="AT280" s="203" t="s">
        <v>75</v>
      </c>
      <c r="AU280" s="203" t="s">
        <v>84</v>
      </c>
      <c r="AY280" s="202" t="s">
        <v>125</v>
      </c>
      <c r="BK280" s="204">
        <f>SUM(BK281:BK285)</f>
        <v>0</v>
      </c>
    </row>
    <row r="281" s="2" customFormat="1" ht="16.5" customHeight="1">
      <c r="A281" s="40"/>
      <c r="B281" s="41"/>
      <c r="C281" s="207" t="s">
        <v>405</v>
      </c>
      <c r="D281" s="207" t="s">
        <v>127</v>
      </c>
      <c r="E281" s="208" t="s">
        <v>406</v>
      </c>
      <c r="F281" s="209" t="s">
        <v>407</v>
      </c>
      <c r="G281" s="210" t="s">
        <v>408</v>
      </c>
      <c r="H281" s="211">
        <v>2</v>
      </c>
      <c r="I281" s="212"/>
      <c r="J281" s="213">
        <f>ROUND(I281*H281,2)</f>
        <v>0</v>
      </c>
      <c r="K281" s="209" t="s">
        <v>131</v>
      </c>
      <c r="L281" s="46"/>
      <c r="M281" s="214" t="s">
        <v>74</v>
      </c>
      <c r="N281" s="215" t="s">
        <v>48</v>
      </c>
      <c r="O281" s="87"/>
      <c r="P281" s="216">
        <f>O281*H281</f>
        <v>0</v>
      </c>
      <c r="Q281" s="216">
        <v>0</v>
      </c>
      <c r="R281" s="216">
        <f>Q281*H281</f>
        <v>0</v>
      </c>
      <c r="S281" s="216">
        <v>0.095399999999999999</v>
      </c>
      <c r="T281" s="217">
        <f>S281*H281</f>
        <v>0.1908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8" t="s">
        <v>256</v>
      </c>
      <c r="AT281" s="218" t="s">
        <v>127</v>
      </c>
      <c r="AU281" s="218" t="s">
        <v>86</v>
      </c>
      <c r="AY281" s="19" t="s">
        <v>125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19" t="s">
        <v>132</v>
      </c>
      <c r="BK281" s="219">
        <f>ROUND(I281*H281,2)</f>
        <v>0</v>
      </c>
      <c r="BL281" s="19" t="s">
        <v>256</v>
      </c>
      <c r="BM281" s="218" t="s">
        <v>409</v>
      </c>
    </row>
    <row r="282" s="2" customFormat="1">
      <c r="A282" s="40"/>
      <c r="B282" s="41"/>
      <c r="C282" s="42"/>
      <c r="D282" s="220" t="s">
        <v>134</v>
      </c>
      <c r="E282" s="42"/>
      <c r="F282" s="221" t="s">
        <v>410</v>
      </c>
      <c r="G282" s="42"/>
      <c r="H282" s="42"/>
      <c r="I282" s="222"/>
      <c r="J282" s="42"/>
      <c r="K282" s="42"/>
      <c r="L282" s="46"/>
      <c r="M282" s="223"/>
      <c r="N282" s="224"/>
      <c r="O282" s="87"/>
      <c r="P282" s="87"/>
      <c r="Q282" s="87"/>
      <c r="R282" s="87"/>
      <c r="S282" s="87"/>
      <c r="T282" s="88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134</v>
      </c>
      <c r="AU282" s="19" t="s">
        <v>86</v>
      </c>
    </row>
    <row r="283" s="2" customFormat="1">
      <c r="A283" s="40"/>
      <c r="B283" s="41"/>
      <c r="C283" s="42"/>
      <c r="D283" s="225" t="s">
        <v>136</v>
      </c>
      <c r="E283" s="42"/>
      <c r="F283" s="226" t="s">
        <v>411</v>
      </c>
      <c r="G283" s="42"/>
      <c r="H283" s="42"/>
      <c r="I283" s="222"/>
      <c r="J283" s="42"/>
      <c r="K283" s="42"/>
      <c r="L283" s="46"/>
      <c r="M283" s="223"/>
      <c r="N283" s="224"/>
      <c r="O283" s="87"/>
      <c r="P283" s="87"/>
      <c r="Q283" s="87"/>
      <c r="R283" s="87"/>
      <c r="S283" s="87"/>
      <c r="T283" s="88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136</v>
      </c>
      <c r="AU283" s="19" t="s">
        <v>86</v>
      </c>
    </row>
    <row r="284" s="13" customFormat="1">
      <c r="A284" s="13"/>
      <c r="B284" s="227"/>
      <c r="C284" s="228"/>
      <c r="D284" s="220" t="s">
        <v>138</v>
      </c>
      <c r="E284" s="229" t="s">
        <v>74</v>
      </c>
      <c r="F284" s="230" t="s">
        <v>412</v>
      </c>
      <c r="G284" s="228"/>
      <c r="H284" s="229" t="s">
        <v>74</v>
      </c>
      <c r="I284" s="231"/>
      <c r="J284" s="228"/>
      <c r="K284" s="228"/>
      <c r="L284" s="232"/>
      <c r="M284" s="233"/>
      <c r="N284" s="234"/>
      <c r="O284" s="234"/>
      <c r="P284" s="234"/>
      <c r="Q284" s="234"/>
      <c r="R284" s="234"/>
      <c r="S284" s="234"/>
      <c r="T284" s="23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6" t="s">
        <v>138</v>
      </c>
      <c r="AU284" s="236" t="s">
        <v>86</v>
      </c>
      <c r="AV284" s="13" t="s">
        <v>84</v>
      </c>
      <c r="AW284" s="13" t="s">
        <v>36</v>
      </c>
      <c r="AX284" s="13" t="s">
        <v>76</v>
      </c>
      <c r="AY284" s="236" t="s">
        <v>125</v>
      </c>
    </row>
    <row r="285" s="14" customFormat="1">
      <c r="A285" s="14"/>
      <c r="B285" s="237"/>
      <c r="C285" s="238"/>
      <c r="D285" s="220" t="s">
        <v>138</v>
      </c>
      <c r="E285" s="239" t="s">
        <v>74</v>
      </c>
      <c r="F285" s="240" t="s">
        <v>86</v>
      </c>
      <c r="G285" s="238"/>
      <c r="H285" s="241">
        <v>2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7" t="s">
        <v>138</v>
      </c>
      <c r="AU285" s="247" t="s">
        <v>86</v>
      </c>
      <c r="AV285" s="14" t="s">
        <v>86</v>
      </c>
      <c r="AW285" s="14" t="s">
        <v>36</v>
      </c>
      <c r="AX285" s="14" t="s">
        <v>84</v>
      </c>
      <c r="AY285" s="247" t="s">
        <v>125</v>
      </c>
    </row>
    <row r="286" s="12" customFormat="1" ht="22.8" customHeight="1">
      <c r="A286" s="12"/>
      <c r="B286" s="191"/>
      <c r="C286" s="192"/>
      <c r="D286" s="193" t="s">
        <v>75</v>
      </c>
      <c r="E286" s="205" t="s">
        <v>413</v>
      </c>
      <c r="F286" s="205" t="s">
        <v>414</v>
      </c>
      <c r="G286" s="192"/>
      <c r="H286" s="192"/>
      <c r="I286" s="195"/>
      <c r="J286" s="206">
        <f>BK286</f>
        <v>0</v>
      </c>
      <c r="K286" s="192"/>
      <c r="L286" s="197"/>
      <c r="M286" s="198"/>
      <c r="N286" s="199"/>
      <c r="O286" s="199"/>
      <c r="P286" s="200">
        <f>SUM(P287:P322)</f>
        <v>0</v>
      </c>
      <c r="Q286" s="199"/>
      <c r="R286" s="200">
        <f>SUM(R287:R322)</f>
        <v>5.1941777900000004</v>
      </c>
      <c r="S286" s="199"/>
      <c r="T286" s="201">
        <f>SUM(T287:T322)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2" t="s">
        <v>86</v>
      </c>
      <c r="AT286" s="203" t="s">
        <v>75</v>
      </c>
      <c r="AU286" s="203" t="s">
        <v>84</v>
      </c>
      <c r="AY286" s="202" t="s">
        <v>125</v>
      </c>
      <c r="BK286" s="204">
        <f>SUM(BK287:BK322)</f>
        <v>0</v>
      </c>
    </row>
    <row r="287" s="2" customFormat="1" ht="16.5" customHeight="1">
      <c r="A287" s="40"/>
      <c r="B287" s="41"/>
      <c r="C287" s="259" t="s">
        <v>415</v>
      </c>
      <c r="D287" s="259" t="s">
        <v>199</v>
      </c>
      <c r="E287" s="260" t="s">
        <v>416</v>
      </c>
      <c r="F287" s="261" t="s">
        <v>417</v>
      </c>
      <c r="G287" s="262" t="s">
        <v>224</v>
      </c>
      <c r="H287" s="263">
        <v>2.25</v>
      </c>
      <c r="I287" s="264"/>
      <c r="J287" s="265">
        <f>ROUND(I287*H287,2)</f>
        <v>0</v>
      </c>
      <c r="K287" s="261" t="s">
        <v>74</v>
      </c>
      <c r="L287" s="266"/>
      <c r="M287" s="267" t="s">
        <v>74</v>
      </c>
      <c r="N287" s="268" t="s">
        <v>48</v>
      </c>
      <c r="O287" s="87"/>
      <c r="P287" s="216">
        <f>O287*H287</f>
        <v>0</v>
      </c>
      <c r="Q287" s="216">
        <v>0.0080000000000000002</v>
      </c>
      <c r="R287" s="216">
        <f>Q287*H287</f>
        <v>0.018000000000000002</v>
      </c>
      <c r="S287" s="216">
        <v>0</v>
      </c>
      <c r="T287" s="217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8" t="s">
        <v>371</v>
      </c>
      <c r="AT287" s="218" t="s">
        <v>199</v>
      </c>
      <c r="AU287" s="218" t="s">
        <v>86</v>
      </c>
      <c r="AY287" s="19" t="s">
        <v>125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19" t="s">
        <v>132</v>
      </c>
      <c r="BK287" s="219">
        <f>ROUND(I287*H287,2)</f>
        <v>0</v>
      </c>
      <c r="BL287" s="19" t="s">
        <v>256</v>
      </c>
      <c r="BM287" s="218" t="s">
        <v>418</v>
      </c>
    </row>
    <row r="288" s="2" customFormat="1">
      <c r="A288" s="40"/>
      <c r="B288" s="41"/>
      <c r="C288" s="42"/>
      <c r="D288" s="220" t="s">
        <v>134</v>
      </c>
      <c r="E288" s="42"/>
      <c r="F288" s="221" t="s">
        <v>417</v>
      </c>
      <c r="G288" s="42"/>
      <c r="H288" s="42"/>
      <c r="I288" s="222"/>
      <c r="J288" s="42"/>
      <c r="K288" s="42"/>
      <c r="L288" s="46"/>
      <c r="M288" s="223"/>
      <c r="N288" s="224"/>
      <c r="O288" s="87"/>
      <c r="P288" s="87"/>
      <c r="Q288" s="87"/>
      <c r="R288" s="87"/>
      <c r="S288" s="87"/>
      <c r="T288" s="88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134</v>
      </c>
      <c r="AU288" s="19" t="s">
        <v>86</v>
      </c>
    </row>
    <row r="289" s="13" customFormat="1">
      <c r="A289" s="13"/>
      <c r="B289" s="227"/>
      <c r="C289" s="228"/>
      <c r="D289" s="220" t="s">
        <v>138</v>
      </c>
      <c r="E289" s="229" t="s">
        <v>74</v>
      </c>
      <c r="F289" s="230" t="s">
        <v>419</v>
      </c>
      <c r="G289" s="228"/>
      <c r="H289" s="229" t="s">
        <v>74</v>
      </c>
      <c r="I289" s="231"/>
      <c r="J289" s="228"/>
      <c r="K289" s="228"/>
      <c r="L289" s="232"/>
      <c r="M289" s="233"/>
      <c r="N289" s="234"/>
      <c r="O289" s="234"/>
      <c r="P289" s="234"/>
      <c r="Q289" s="234"/>
      <c r="R289" s="234"/>
      <c r="S289" s="234"/>
      <c r="T289" s="23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6" t="s">
        <v>138</v>
      </c>
      <c r="AU289" s="236" t="s">
        <v>86</v>
      </c>
      <c r="AV289" s="13" t="s">
        <v>84</v>
      </c>
      <c r="AW289" s="13" t="s">
        <v>36</v>
      </c>
      <c r="AX289" s="13" t="s">
        <v>76</v>
      </c>
      <c r="AY289" s="236" t="s">
        <v>125</v>
      </c>
    </row>
    <row r="290" s="14" customFormat="1">
      <c r="A290" s="14"/>
      <c r="B290" s="237"/>
      <c r="C290" s="238"/>
      <c r="D290" s="220" t="s">
        <v>138</v>
      </c>
      <c r="E290" s="239" t="s">
        <v>74</v>
      </c>
      <c r="F290" s="240" t="s">
        <v>420</v>
      </c>
      <c r="G290" s="238"/>
      <c r="H290" s="241">
        <v>2.25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7" t="s">
        <v>138</v>
      </c>
      <c r="AU290" s="247" t="s">
        <v>86</v>
      </c>
      <c r="AV290" s="14" t="s">
        <v>86</v>
      </c>
      <c r="AW290" s="14" t="s">
        <v>36</v>
      </c>
      <c r="AX290" s="14" t="s">
        <v>84</v>
      </c>
      <c r="AY290" s="247" t="s">
        <v>125</v>
      </c>
    </row>
    <row r="291" s="2" customFormat="1" ht="16.5" customHeight="1">
      <c r="A291" s="40"/>
      <c r="B291" s="41"/>
      <c r="C291" s="207" t="s">
        <v>421</v>
      </c>
      <c r="D291" s="207" t="s">
        <v>127</v>
      </c>
      <c r="E291" s="208" t="s">
        <v>422</v>
      </c>
      <c r="F291" s="209" t="s">
        <v>423</v>
      </c>
      <c r="G291" s="210" t="s">
        <v>424</v>
      </c>
      <c r="H291" s="211">
        <v>8.3369999999999997</v>
      </c>
      <c r="I291" s="212"/>
      <c r="J291" s="213">
        <f>ROUND(I291*H291,2)</f>
        <v>0</v>
      </c>
      <c r="K291" s="209" t="s">
        <v>74</v>
      </c>
      <c r="L291" s="46"/>
      <c r="M291" s="214" t="s">
        <v>74</v>
      </c>
      <c r="N291" s="215" t="s">
        <v>48</v>
      </c>
      <c r="O291" s="87"/>
      <c r="P291" s="216">
        <f>O291*H291</f>
        <v>0</v>
      </c>
      <c r="Q291" s="216">
        <v>6.9999999999999994E-05</v>
      </c>
      <c r="R291" s="216">
        <f>Q291*H291</f>
        <v>0.00058358999999999993</v>
      </c>
      <c r="S291" s="216">
        <v>0</v>
      </c>
      <c r="T291" s="217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8" t="s">
        <v>256</v>
      </c>
      <c r="AT291" s="218" t="s">
        <v>127</v>
      </c>
      <c r="AU291" s="218" t="s">
        <v>86</v>
      </c>
      <c r="AY291" s="19" t="s">
        <v>125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19" t="s">
        <v>132</v>
      </c>
      <c r="BK291" s="219">
        <f>ROUND(I291*H291,2)</f>
        <v>0</v>
      </c>
      <c r="BL291" s="19" t="s">
        <v>256</v>
      </c>
      <c r="BM291" s="218" t="s">
        <v>425</v>
      </c>
    </row>
    <row r="292" s="2" customFormat="1">
      <c r="A292" s="40"/>
      <c r="B292" s="41"/>
      <c r="C292" s="42"/>
      <c r="D292" s="220" t="s">
        <v>134</v>
      </c>
      <c r="E292" s="42"/>
      <c r="F292" s="221" t="s">
        <v>426</v>
      </c>
      <c r="G292" s="42"/>
      <c r="H292" s="42"/>
      <c r="I292" s="222"/>
      <c r="J292" s="42"/>
      <c r="K292" s="42"/>
      <c r="L292" s="46"/>
      <c r="M292" s="223"/>
      <c r="N292" s="224"/>
      <c r="O292" s="87"/>
      <c r="P292" s="87"/>
      <c r="Q292" s="87"/>
      <c r="R292" s="87"/>
      <c r="S292" s="87"/>
      <c r="T292" s="88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134</v>
      </c>
      <c r="AU292" s="19" t="s">
        <v>86</v>
      </c>
    </row>
    <row r="293" s="13" customFormat="1">
      <c r="A293" s="13"/>
      <c r="B293" s="227"/>
      <c r="C293" s="228"/>
      <c r="D293" s="220" t="s">
        <v>138</v>
      </c>
      <c r="E293" s="229" t="s">
        <v>74</v>
      </c>
      <c r="F293" s="230" t="s">
        <v>235</v>
      </c>
      <c r="G293" s="228"/>
      <c r="H293" s="229" t="s">
        <v>74</v>
      </c>
      <c r="I293" s="231"/>
      <c r="J293" s="228"/>
      <c r="K293" s="228"/>
      <c r="L293" s="232"/>
      <c r="M293" s="233"/>
      <c r="N293" s="234"/>
      <c r="O293" s="234"/>
      <c r="P293" s="234"/>
      <c r="Q293" s="234"/>
      <c r="R293" s="234"/>
      <c r="S293" s="234"/>
      <c r="T293" s="23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6" t="s">
        <v>138</v>
      </c>
      <c r="AU293" s="236" t="s">
        <v>86</v>
      </c>
      <c r="AV293" s="13" t="s">
        <v>84</v>
      </c>
      <c r="AW293" s="13" t="s">
        <v>36</v>
      </c>
      <c r="AX293" s="13" t="s">
        <v>76</v>
      </c>
      <c r="AY293" s="236" t="s">
        <v>125</v>
      </c>
    </row>
    <row r="294" s="13" customFormat="1">
      <c r="A294" s="13"/>
      <c r="B294" s="227"/>
      <c r="C294" s="228"/>
      <c r="D294" s="220" t="s">
        <v>138</v>
      </c>
      <c r="E294" s="229" t="s">
        <v>74</v>
      </c>
      <c r="F294" s="230" t="s">
        <v>427</v>
      </c>
      <c r="G294" s="228"/>
      <c r="H294" s="229" t="s">
        <v>74</v>
      </c>
      <c r="I294" s="231"/>
      <c r="J294" s="228"/>
      <c r="K294" s="228"/>
      <c r="L294" s="232"/>
      <c r="M294" s="233"/>
      <c r="N294" s="234"/>
      <c r="O294" s="234"/>
      <c r="P294" s="234"/>
      <c r="Q294" s="234"/>
      <c r="R294" s="234"/>
      <c r="S294" s="234"/>
      <c r="T294" s="23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6" t="s">
        <v>138</v>
      </c>
      <c r="AU294" s="236" t="s">
        <v>86</v>
      </c>
      <c r="AV294" s="13" t="s">
        <v>84</v>
      </c>
      <c r="AW294" s="13" t="s">
        <v>36</v>
      </c>
      <c r="AX294" s="13" t="s">
        <v>76</v>
      </c>
      <c r="AY294" s="236" t="s">
        <v>125</v>
      </c>
    </row>
    <row r="295" s="13" customFormat="1">
      <c r="A295" s="13"/>
      <c r="B295" s="227"/>
      <c r="C295" s="228"/>
      <c r="D295" s="220" t="s">
        <v>138</v>
      </c>
      <c r="E295" s="229" t="s">
        <v>74</v>
      </c>
      <c r="F295" s="230" t="s">
        <v>428</v>
      </c>
      <c r="G295" s="228"/>
      <c r="H295" s="229" t="s">
        <v>74</v>
      </c>
      <c r="I295" s="231"/>
      <c r="J295" s="228"/>
      <c r="K295" s="228"/>
      <c r="L295" s="232"/>
      <c r="M295" s="233"/>
      <c r="N295" s="234"/>
      <c r="O295" s="234"/>
      <c r="P295" s="234"/>
      <c r="Q295" s="234"/>
      <c r="R295" s="234"/>
      <c r="S295" s="234"/>
      <c r="T295" s="23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6" t="s">
        <v>138</v>
      </c>
      <c r="AU295" s="236" t="s">
        <v>86</v>
      </c>
      <c r="AV295" s="13" t="s">
        <v>84</v>
      </c>
      <c r="AW295" s="13" t="s">
        <v>36</v>
      </c>
      <c r="AX295" s="13" t="s">
        <v>76</v>
      </c>
      <c r="AY295" s="236" t="s">
        <v>125</v>
      </c>
    </row>
    <row r="296" s="14" customFormat="1">
      <c r="A296" s="14"/>
      <c r="B296" s="237"/>
      <c r="C296" s="238"/>
      <c r="D296" s="220" t="s">
        <v>138</v>
      </c>
      <c r="E296" s="239" t="s">
        <v>74</v>
      </c>
      <c r="F296" s="240" t="s">
        <v>429</v>
      </c>
      <c r="G296" s="238"/>
      <c r="H296" s="241">
        <v>3.0129999999999999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7" t="s">
        <v>138</v>
      </c>
      <c r="AU296" s="247" t="s">
        <v>86</v>
      </c>
      <c r="AV296" s="14" t="s">
        <v>86</v>
      </c>
      <c r="AW296" s="14" t="s">
        <v>36</v>
      </c>
      <c r="AX296" s="14" t="s">
        <v>76</v>
      </c>
      <c r="AY296" s="247" t="s">
        <v>125</v>
      </c>
    </row>
    <row r="297" s="13" customFormat="1">
      <c r="A297" s="13"/>
      <c r="B297" s="227"/>
      <c r="C297" s="228"/>
      <c r="D297" s="220" t="s">
        <v>138</v>
      </c>
      <c r="E297" s="229" t="s">
        <v>74</v>
      </c>
      <c r="F297" s="230" t="s">
        <v>430</v>
      </c>
      <c r="G297" s="228"/>
      <c r="H297" s="229" t="s">
        <v>74</v>
      </c>
      <c r="I297" s="231"/>
      <c r="J297" s="228"/>
      <c r="K297" s="228"/>
      <c r="L297" s="232"/>
      <c r="M297" s="233"/>
      <c r="N297" s="234"/>
      <c r="O297" s="234"/>
      <c r="P297" s="234"/>
      <c r="Q297" s="234"/>
      <c r="R297" s="234"/>
      <c r="S297" s="234"/>
      <c r="T297" s="23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6" t="s">
        <v>138</v>
      </c>
      <c r="AU297" s="236" t="s">
        <v>86</v>
      </c>
      <c r="AV297" s="13" t="s">
        <v>84</v>
      </c>
      <c r="AW297" s="13" t="s">
        <v>36</v>
      </c>
      <c r="AX297" s="13" t="s">
        <v>76</v>
      </c>
      <c r="AY297" s="236" t="s">
        <v>125</v>
      </c>
    </row>
    <row r="298" s="14" customFormat="1">
      <c r="A298" s="14"/>
      <c r="B298" s="237"/>
      <c r="C298" s="238"/>
      <c r="D298" s="220" t="s">
        <v>138</v>
      </c>
      <c r="E298" s="239" t="s">
        <v>74</v>
      </c>
      <c r="F298" s="240" t="s">
        <v>431</v>
      </c>
      <c r="G298" s="238"/>
      <c r="H298" s="241">
        <v>4.3239999999999998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7" t="s">
        <v>138</v>
      </c>
      <c r="AU298" s="247" t="s">
        <v>86</v>
      </c>
      <c r="AV298" s="14" t="s">
        <v>86</v>
      </c>
      <c r="AW298" s="14" t="s">
        <v>36</v>
      </c>
      <c r="AX298" s="14" t="s">
        <v>76</v>
      </c>
      <c r="AY298" s="247" t="s">
        <v>125</v>
      </c>
    </row>
    <row r="299" s="13" customFormat="1">
      <c r="A299" s="13"/>
      <c r="B299" s="227"/>
      <c r="C299" s="228"/>
      <c r="D299" s="220" t="s">
        <v>138</v>
      </c>
      <c r="E299" s="229" t="s">
        <v>74</v>
      </c>
      <c r="F299" s="230" t="s">
        <v>432</v>
      </c>
      <c r="G299" s="228"/>
      <c r="H299" s="229" t="s">
        <v>74</v>
      </c>
      <c r="I299" s="231"/>
      <c r="J299" s="228"/>
      <c r="K299" s="228"/>
      <c r="L299" s="232"/>
      <c r="M299" s="233"/>
      <c r="N299" s="234"/>
      <c r="O299" s="234"/>
      <c r="P299" s="234"/>
      <c r="Q299" s="234"/>
      <c r="R299" s="234"/>
      <c r="S299" s="234"/>
      <c r="T299" s="23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6" t="s">
        <v>138</v>
      </c>
      <c r="AU299" s="236" t="s">
        <v>86</v>
      </c>
      <c r="AV299" s="13" t="s">
        <v>84</v>
      </c>
      <c r="AW299" s="13" t="s">
        <v>36</v>
      </c>
      <c r="AX299" s="13" t="s">
        <v>76</v>
      </c>
      <c r="AY299" s="236" t="s">
        <v>125</v>
      </c>
    </row>
    <row r="300" s="14" customFormat="1">
      <c r="A300" s="14"/>
      <c r="B300" s="237"/>
      <c r="C300" s="238"/>
      <c r="D300" s="220" t="s">
        <v>138</v>
      </c>
      <c r="E300" s="239" t="s">
        <v>74</v>
      </c>
      <c r="F300" s="240" t="s">
        <v>433</v>
      </c>
      <c r="G300" s="238"/>
      <c r="H300" s="241">
        <v>1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7" t="s">
        <v>138</v>
      </c>
      <c r="AU300" s="247" t="s">
        <v>86</v>
      </c>
      <c r="AV300" s="14" t="s">
        <v>86</v>
      </c>
      <c r="AW300" s="14" t="s">
        <v>36</v>
      </c>
      <c r="AX300" s="14" t="s">
        <v>76</v>
      </c>
      <c r="AY300" s="247" t="s">
        <v>125</v>
      </c>
    </row>
    <row r="301" s="15" customFormat="1">
      <c r="A301" s="15"/>
      <c r="B301" s="248"/>
      <c r="C301" s="249"/>
      <c r="D301" s="220" t="s">
        <v>138</v>
      </c>
      <c r="E301" s="250" t="s">
        <v>74</v>
      </c>
      <c r="F301" s="251" t="s">
        <v>173</v>
      </c>
      <c r="G301" s="249"/>
      <c r="H301" s="252">
        <v>8.3369999999999997</v>
      </c>
      <c r="I301" s="253"/>
      <c r="J301" s="249"/>
      <c r="K301" s="249"/>
      <c r="L301" s="254"/>
      <c r="M301" s="255"/>
      <c r="N301" s="256"/>
      <c r="O301" s="256"/>
      <c r="P301" s="256"/>
      <c r="Q301" s="256"/>
      <c r="R301" s="256"/>
      <c r="S301" s="256"/>
      <c r="T301" s="257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58" t="s">
        <v>138</v>
      </c>
      <c r="AU301" s="258" t="s">
        <v>86</v>
      </c>
      <c r="AV301" s="15" t="s">
        <v>132</v>
      </c>
      <c r="AW301" s="15" t="s">
        <v>36</v>
      </c>
      <c r="AX301" s="15" t="s">
        <v>84</v>
      </c>
      <c r="AY301" s="258" t="s">
        <v>125</v>
      </c>
    </row>
    <row r="302" s="2" customFormat="1" ht="16.5" customHeight="1">
      <c r="A302" s="40"/>
      <c r="B302" s="41"/>
      <c r="C302" s="259" t="s">
        <v>434</v>
      </c>
      <c r="D302" s="259" t="s">
        <v>199</v>
      </c>
      <c r="E302" s="260" t="s">
        <v>435</v>
      </c>
      <c r="F302" s="261" t="s">
        <v>436</v>
      </c>
      <c r="G302" s="262" t="s">
        <v>277</v>
      </c>
      <c r="H302" s="263">
        <v>2.2999999999999998</v>
      </c>
      <c r="I302" s="264"/>
      <c r="J302" s="265">
        <f>ROUND(I302*H302,2)</f>
        <v>0</v>
      </c>
      <c r="K302" s="261" t="s">
        <v>74</v>
      </c>
      <c r="L302" s="266"/>
      <c r="M302" s="267" t="s">
        <v>74</v>
      </c>
      <c r="N302" s="268" t="s">
        <v>48</v>
      </c>
      <c r="O302" s="87"/>
      <c r="P302" s="216">
        <f>O302*H302</f>
        <v>0</v>
      </c>
      <c r="Q302" s="216">
        <v>0.93999999999999995</v>
      </c>
      <c r="R302" s="216">
        <f>Q302*H302</f>
        <v>2.1619999999999999</v>
      </c>
      <c r="S302" s="216">
        <v>0</v>
      </c>
      <c r="T302" s="217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8" t="s">
        <v>371</v>
      </c>
      <c r="AT302" s="218" t="s">
        <v>199</v>
      </c>
      <c r="AU302" s="218" t="s">
        <v>86</v>
      </c>
      <c r="AY302" s="19" t="s">
        <v>125</v>
      </c>
      <c r="BE302" s="219">
        <f>IF(N302="základní",J302,0)</f>
        <v>0</v>
      </c>
      <c r="BF302" s="219">
        <f>IF(N302="snížená",J302,0)</f>
        <v>0</v>
      </c>
      <c r="BG302" s="219">
        <f>IF(N302="zákl. přenesená",J302,0)</f>
        <v>0</v>
      </c>
      <c r="BH302" s="219">
        <f>IF(N302="sníž. přenesená",J302,0)</f>
        <v>0</v>
      </c>
      <c r="BI302" s="219">
        <f>IF(N302="nulová",J302,0)</f>
        <v>0</v>
      </c>
      <c r="BJ302" s="19" t="s">
        <v>132</v>
      </c>
      <c r="BK302" s="219">
        <f>ROUND(I302*H302,2)</f>
        <v>0</v>
      </c>
      <c r="BL302" s="19" t="s">
        <v>256</v>
      </c>
      <c r="BM302" s="218" t="s">
        <v>437</v>
      </c>
    </row>
    <row r="303" s="2" customFormat="1">
      <c r="A303" s="40"/>
      <c r="B303" s="41"/>
      <c r="C303" s="42"/>
      <c r="D303" s="220" t="s">
        <v>134</v>
      </c>
      <c r="E303" s="42"/>
      <c r="F303" s="221" t="s">
        <v>436</v>
      </c>
      <c r="G303" s="42"/>
      <c r="H303" s="42"/>
      <c r="I303" s="222"/>
      <c r="J303" s="42"/>
      <c r="K303" s="42"/>
      <c r="L303" s="46"/>
      <c r="M303" s="223"/>
      <c r="N303" s="224"/>
      <c r="O303" s="87"/>
      <c r="P303" s="87"/>
      <c r="Q303" s="87"/>
      <c r="R303" s="87"/>
      <c r="S303" s="87"/>
      <c r="T303" s="88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134</v>
      </c>
      <c r="AU303" s="19" t="s">
        <v>86</v>
      </c>
    </row>
    <row r="304" s="13" customFormat="1">
      <c r="A304" s="13"/>
      <c r="B304" s="227"/>
      <c r="C304" s="228"/>
      <c r="D304" s="220" t="s">
        <v>138</v>
      </c>
      <c r="E304" s="229" t="s">
        <v>74</v>
      </c>
      <c r="F304" s="230" t="s">
        <v>438</v>
      </c>
      <c r="G304" s="228"/>
      <c r="H304" s="229" t="s">
        <v>74</v>
      </c>
      <c r="I304" s="231"/>
      <c r="J304" s="228"/>
      <c r="K304" s="228"/>
      <c r="L304" s="232"/>
      <c r="M304" s="233"/>
      <c r="N304" s="234"/>
      <c r="O304" s="234"/>
      <c r="P304" s="234"/>
      <c r="Q304" s="234"/>
      <c r="R304" s="234"/>
      <c r="S304" s="234"/>
      <c r="T304" s="23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6" t="s">
        <v>138</v>
      </c>
      <c r="AU304" s="236" t="s">
        <v>86</v>
      </c>
      <c r="AV304" s="13" t="s">
        <v>84</v>
      </c>
      <c r="AW304" s="13" t="s">
        <v>36</v>
      </c>
      <c r="AX304" s="13" t="s">
        <v>76</v>
      </c>
      <c r="AY304" s="236" t="s">
        <v>125</v>
      </c>
    </row>
    <row r="305" s="13" customFormat="1">
      <c r="A305" s="13"/>
      <c r="B305" s="227"/>
      <c r="C305" s="228"/>
      <c r="D305" s="220" t="s">
        <v>138</v>
      </c>
      <c r="E305" s="229" t="s">
        <v>74</v>
      </c>
      <c r="F305" s="230" t="s">
        <v>439</v>
      </c>
      <c r="G305" s="228"/>
      <c r="H305" s="229" t="s">
        <v>74</v>
      </c>
      <c r="I305" s="231"/>
      <c r="J305" s="228"/>
      <c r="K305" s="228"/>
      <c r="L305" s="232"/>
      <c r="M305" s="233"/>
      <c r="N305" s="234"/>
      <c r="O305" s="234"/>
      <c r="P305" s="234"/>
      <c r="Q305" s="234"/>
      <c r="R305" s="234"/>
      <c r="S305" s="234"/>
      <c r="T305" s="23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6" t="s">
        <v>138</v>
      </c>
      <c r="AU305" s="236" t="s">
        <v>86</v>
      </c>
      <c r="AV305" s="13" t="s">
        <v>84</v>
      </c>
      <c r="AW305" s="13" t="s">
        <v>36</v>
      </c>
      <c r="AX305" s="13" t="s">
        <v>76</v>
      </c>
      <c r="AY305" s="236" t="s">
        <v>125</v>
      </c>
    </row>
    <row r="306" s="14" customFormat="1">
      <c r="A306" s="14"/>
      <c r="B306" s="237"/>
      <c r="C306" s="238"/>
      <c r="D306" s="220" t="s">
        <v>138</v>
      </c>
      <c r="E306" s="239" t="s">
        <v>74</v>
      </c>
      <c r="F306" s="240" t="s">
        <v>440</v>
      </c>
      <c r="G306" s="238"/>
      <c r="H306" s="241">
        <v>2.2999999999999998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7" t="s">
        <v>138</v>
      </c>
      <c r="AU306" s="247" t="s">
        <v>86</v>
      </c>
      <c r="AV306" s="14" t="s">
        <v>86</v>
      </c>
      <c r="AW306" s="14" t="s">
        <v>36</v>
      </c>
      <c r="AX306" s="14" t="s">
        <v>84</v>
      </c>
      <c r="AY306" s="247" t="s">
        <v>125</v>
      </c>
    </row>
    <row r="307" s="2" customFormat="1" ht="16.5" customHeight="1">
      <c r="A307" s="40"/>
      <c r="B307" s="41"/>
      <c r="C307" s="259" t="s">
        <v>441</v>
      </c>
      <c r="D307" s="259" t="s">
        <v>199</v>
      </c>
      <c r="E307" s="260" t="s">
        <v>442</v>
      </c>
      <c r="F307" s="261" t="s">
        <v>443</v>
      </c>
      <c r="G307" s="262" t="s">
        <v>277</v>
      </c>
      <c r="H307" s="263">
        <v>4.8600000000000003</v>
      </c>
      <c r="I307" s="264"/>
      <c r="J307" s="265">
        <f>ROUND(I307*H307,2)</f>
        <v>0</v>
      </c>
      <c r="K307" s="261" t="s">
        <v>74</v>
      </c>
      <c r="L307" s="266"/>
      <c r="M307" s="267" t="s">
        <v>74</v>
      </c>
      <c r="N307" s="268" t="s">
        <v>48</v>
      </c>
      <c r="O307" s="87"/>
      <c r="P307" s="216">
        <f>O307*H307</f>
        <v>0</v>
      </c>
      <c r="Q307" s="216">
        <v>0.62</v>
      </c>
      <c r="R307" s="216">
        <f>Q307*H307</f>
        <v>3.0132000000000003</v>
      </c>
      <c r="S307" s="216">
        <v>0</v>
      </c>
      <c r="T307" s="217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8" t="s">
        <v>371</v>
      </c>
      <c r="AT307" s="218" t="s">
        <v>199</v>
      </c>
      <c r="AU307" s="218" t="s">
        <v>86</v>
      </c>
      <c r="AY307" s="19" t="s">
        <v>125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19" t="s">
        <v>132</v>
      </c>
      <c r="BK307" s="219">
        <f>ROUND(I307*H307,2)</f>
        <v>0</v>
      </c>
      <c r="BL307" s="19" t="s">
        <v>256</v>
      </c>
      <c r="BM307" s="218" t="s">
        <v>444</v>
      </c>
    </row>
    <row r="308" s="2" customFormat="1">
      <c r="A308" s="40"/>
      <c r="B308" s="41"/>
      <c r="C308" s="42"/>
      <c r="D308" s="220" t="s">
        <v>134</v>
      </c>
      <c r="E308" s="42"/>
      <c r="F308" s="221" t="s">
        <v>443</v>
      </c>
      <c r="G308" s="42"/>
      <c r="H308" s="42"/>
      <c r="I308" s="222"/>
      <c r="J308" s="42"/>
      <c r="K308" s="42"/>
      <c r="L308" s="46"/>
      <c r="M308" s="223"/>
      <c r="N308" s="224"/>
      <c r="O308" s="87"/>
      <c r="P308" s="87"/>
      <c r="Q308" s="87"/>
      <c r="R308" s="87"/>
      <c r="S308" s="87"/>
      <c r="T308" s="88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134</v>
      </c>
      <c r="AU308" s="19" t="s">
        <v>86</v>
      </c>
    </row>
    <row r="309" s="13" customFormat="1">
      <c r="A309" s="13"/>
      <c r="B309" s="227"/>
      <c r="C309" s="228"/>
      <c r="D309" s="220" t="s">
        <v>138</v>
      </c>
      <c r="E309" s="229" t="s">
        <v>74</v>
      </c>
      <c r="F309" s="230" t="s">
        <v>445</v>
      </c>
      <c r="G309" s="228"/>
      <c r="H309" s="229" t="s">
        <v>74</v>
      </c>
      <c r="I309" s="231"/>
      <c r="J309" s="228"/>
      <c r="K309" s="228"/>
      <c r="L309" s="232"/>
      <c r="M309" s="233"/>
      <c r="N309" s="234"/>
      <c r="O309" s="234"/>
      <c r="P309" s="234"/>
      <c r="Q309" s="234"/>
      <c r="R309" s="234"/>
      <c r="S309" s="234"/>
      <c r="T309" s="23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6" t="s">
        <v>138</v>
      </c>
      <c r="AU309" s="236" t="s">
        <v>86</v>
      </c>
      <c r="AV309" s="13" t="s">
        <v>84</v>
      </c>
      <c r="AW309" s="13" t="s">
        <v>36</v>
      </c>
      <c r="AX309" s="13" t="s">
        <v>76</v>
      </c>
      <c r="AY309" s="236" t="s">
        <v>125</v>
      </c>
    </row>
    <row r="310" s="13" customFormat="1">
      <c r="A310" s="13"/>
      <c r="B310" s="227"/>
      <c r="C310" s="228"/>
      <c r="D310" s="220" t="s">
        <v>138</v>
      </c>
      <c r="E310" s="229" t="s">
        <v>74</v>
      </c>
      <c r="F310" s="230" t="s">
        <v>428</v>
      </c>
      <c r="G310" s="228"/>
      <c r="H310" s="229" t="s">
        <v>74</v>
      </c>
      <c r="I310" s="231"/>
      <c r="J310" s="228"/>
      <c r="K310" s="228"/>
      <c r="L310" s="232"/>
      <c r="M310" s="233"/>
      <c r="N310" s="234"/>
      <c r="O310" s="234"/>
      <c r="P310" s="234"/>
      <c r="Q310" s="234"/>
      <c r="R310" s="234"/>
      <c r="S310" s="234"/>
      <c r="T310" s="23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6" t="s">
        <v>138</v>
      </c>
      <c r="AU310" s="236" t="s">
        <v>86</v>
      </c>
      <c r="AV310" s="13" t="s">
        <v>84</v>
      </c>
      <c r="AW310" s="13" t="s">
        <v>36</v>
      </c>
      <c r="AX310" s="13" t="s">
        <v>76</v>
      </c>
      <c r="AY310" s="236" t="s">
        <v>125</v>
      </c>
    </row>
    <row r="311" s="14" customFormat="1">
      <c r="A311" s="14"/>
      <c r="B311" s="237"/>
      <c r="C311" s="238"/>
      <c r="D311" s="220" t="s">
        <v>138</v>
      </c>
      <c r="E311" s="239" t="s">
        <v>74</v>
      </c>
      <c r="F311" s="240" t="s">
        <v>446</v>
      </c>
      <c r="G311" s="238"/>
      <c r="H311" s="241">
        <v>4.8600000000000003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7" t="s">
        <v>138</v>
      </c>
      <c r="AU311" s="247" t="s">
        <v>86</v>
      </c>
      <c r="AV311" s="14" t="s">
        <v>86</v>
      </c>
      <c r="AW311" s="14" t="s">
        <v>36</v>
      </c>
      <c r="AX311" s="14" t="s">
        <v>84</v>
      </c>
      <c r="AY311" s="247" t="s">
        <v>125</v>
      </c>
    </row>
    <row r="312" s="2" customFormat="1" ht="24.15" customHeight="1">
      <c r="A312" s="40"/>
      <c r="B312" s="41"/>
      <c r="C312" s="259" t="s">
        <v>447</v>
      </c>
      <c r="D312" s="259" t="s">
        <v>199</v>
      </c>
      <c r="E312" s="260" t="s">
        <v>448</v>
      </c>
      <c r="F312" s="261" t="s">
        <v>449</v>
      </c>
      <c r="G312" s="262" t="s">
        <v>450</v>
      </c>
      <c r="H312" s="263">
        <v>0.059999999999999998</v>
      </c>
      <c r="I312" s="264"/>
      <c r="J312" s="265">
        <f>ROUND(I312*H312,2)</f>
        <v>0</v>
      </c>
      <c r="K312" s="261" t="s">
        <v>74</v>
      </c>
      <c r="L312" s="266"/>
      <c r="M312" s="267" t="s">
        <v>74</v>
      </c>
      <c r="N312" s="268" t="s">
        <v>48</v>
      </c>
      <c r="O312" s="87"/>
      <c r="P312" s="216">
        <f>O312*H312</f>
        <v>0</v>
      </c>
      <c r="Q312" s="216">
        <v>0.0055799999999999999</v>
      </c>
      <c r="R312" s="216">
        <f>Q312*H312</f>
        <v>0.00033480000000000001</v>
      </c>
      <c r="S312" s="216">
        <v>0</v>
      </c>
      <c r="T312" s="217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8" t="s">
        <v>371</v>
      </c>
      <c r="AT312" s="218" t="s">
        <v>199</v>
      </c>
      <c r="AU312" s="218" t="s">
        <v>86</v>
      </c>
      <c r="AY312" s="19" t="s">
        <v>125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19" t="s">
        <v>132</v>
      </c>
      <c r="BK312" s="219">
        <f>ROUND(I312*H312,2)</f>
        <v>0</v>
      </c>
      <c r="BL312" s="19" t="s">
        <v>256</v>
      </c>
      <c r="BM312" s="218" t="s">
        <v>451</v>
      </c>
    </row>
    <row r="313" s="2" customFormat="1">
      <c r="A313" s="40"/>
      <c r="B313" s="41"/>
      <c r="C313" s="42"/>
      <c r="D313" s="220" t="s">
        <v>134</v>
      </c>
      <c r="E313" s="42"/>
      <c r="F313" s="221" t="s">
        <v>449</v>
      </c>
      <c r="G313" s="42"/>
      <c r="H313" s="42"/>
      <c r="I313" s="222"/>
      <c r="J313" s="42"/>
      <c r="K313" s="42"/>
      <c r="L313" s="46"/>
      <c r="M313" s="223"/>
      <c r="N313" s="224"/>
      <c r="O313" s="87"/>
      <c r="P313" s="87"/>
      <c r="Q313" s="87"/>
      <c r="R313" s="87"/>
      <c r="S313" s="87"/>
      <c r="T313" s="88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134</v>
      </c>
      <c r="AU313" s="19" t="s">
        <v>86</v>
      </c>
    </row>
    <row r="314" s="13" customFormat="1">
      <c r="A314" s="13"/>
      <c r="B314" s="227"/>
      <c r="C314" s="228"/>
      <c r="D314" s="220" t="s">
        <v>138</v>
      </c>
      <c r="E314" s="229" t="s">
        <v>74</v>
      </c>
      <c r="F314" s="230" t="s">
        <v>452</v>
      </c>
      <c r="G314" s="228"/>
      <c r="H314" s="229" t="s">
        <v>74</v>
      </c>
      <c r="I314" s="231"/>
      <c r="J314" s="228"/>
      <c r="K314" s="228"/>
      <c r="L314" s="232"/>
      <c r="M314" s="233"/>
      <c r="N314" s="234"/>
      <c r="O314" s="234"/>
      <c r="P314" s="234"/>
      <c r="Q314" s="234"/>
      <c r="R314" s="234"/>
      <c r="S314" s="234"/>
      <c r="T314" s="23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6" t="s">
        <v>138</v>
      </c>
      <c r="AU314" s="236" t="s">
        <v>86</v>
      </c>
      <c r="AV314" s="13" t="s">
        <v>84</v>
      </c>
      <c r="AW314" s="13" t="s">
        <v>36</v>
      </c>
      <c r="AX314" s="13" t="s">
        <v>76</v>
      </c>
      <c r="AY314" s="236" t="s">
        <v>125</v>
      </c>
    </row>
    <row r="315" s="14" customFormat="1">
      <c r="A315" s="14"/>
      <c r="B315" s="237"/>
      <c r="C315" s="238"/>
      <c r="D315" s="220" t="s">
        <v>138</v>
      </c>
      <c r="E315" s="239" t="s">
        <v>74</v>
      </c>
      <c r="F315" s="240" t="s">
        <v>453</v>
      </c>
      <c r="G315" s="238"/>
      <c r="H315" s="241">
        <v>0.059999999999999998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7" t="s">
        <v>138</v>
      </c>
      <c r="AU315" s="247" t="s">
        <v>86</v>
      </c>
      <c r="AV315" s="14" t="s">
        <v>86</v>
      </c>
      <c r="AW315" s="14" t="s">
        <v>36</v>
      </c>
      <c r="AX315" s="14" t="s">
        <v>84</v>
      </c>
      <c r="AY315" s="247" t="s">
        <v>125</v>
      </c>
    </row>
    <row r="316" s="2" customFormat="1" ht="24.15" customHeight="1">
      <c r="A316" s="40"/>
      <c r="B316" s="41"/>
      <c r="C316" s="259" t="s">
        <v>454</v>
      </c>
      <c r="D316" s="259" t="s">
        <v>199</v>
      </c>
      <c r="E316" s="260" t="s">
        <v>455</v>
      </c>
      <c r="F316" s="261" t="s">
        <v>456</v>
      </c>
      <c r="G316" s="262" t="s">
        <v>450</v>
      </c>
      <c r="H316" s="263">
        <v>0.059999999999999998</v>
      </c>
      <c r="I316" s="264"/>
      <c r="J316" s="265">
        <f>ROUND(I316*H316,2)</f>
        <v>0</v>
      </c>
      <c r="K316" s="261" t="s">
        <v>131</v>
      </c>
      <c r="L316" s="266"/>
      <c r="M316" s="267" t="s">
        <v>74</v>
      </c>
      <c r="N316" s="268" t="s">
        <v>48</v>
      </c>
      <c r="O316" s="87"/>
      <c r="P316" s="216">
        <f>O316*H316</f>
        <v>0</v>
      </c>
      <c r="Q316" s="216">
        <v>0.00098999999999999999</v>
      </c>
      <c r="R316" s="216">
        <f>Q316*H316</f>
        <v>5.94E-05</v>
      </c>
      <c r="S316" s="216">
        <v>0</v>
      </c>
      <c r="T316" s="217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8" t="s">
        <v>371</v>
      </c>
      <c r="AT316" s="218" t="s">
        <v>199</v>
      </c>
      <c r="AU316" s="218" t="s">
        <v>86</v>
      </c>
      <c r="AY316" s="19" t="s">
        <v>125</v>
      </c>
      <c r="BE316" s="219">
        <f>IF(N316="základní",J316,0)</f>
        <v>0</v>
      </c>
      <c r="BF316" s="219">
        <f>IF(N316="snížená",J316,0)</f>
        <v>0</v>
      </c>
      <c r="BG316" s="219">
        <f>IF(N316="zákl. přenesená",J316,0)</f>
        <v>0</v>
      </c>
      <c r="BH316" s="219">
        <f>IF(N316="sníž. přenesená",J316,0)</f>
        <v>0</v>
      </c>
      <c r="BI316" s="219">
        <f>IF(N316="nulová",J316,0)</f>
        <v>0</v>
      </c>
      <c r="BJ316" s="19" t="s">
        <v>132</v>
      </c>
      <c r="BK316" s="219">
        <f>ROUND(I316*H316,2)</f>
        <v>0</v>
      </c>
      <c r="BL316" s="19" t="s">
        <v>256</v>
      </c>
      <c r="BM316" s="218" t="s">
        <v>457</v>
      </c>
    </row>
    <row r="317" s="2" customFormat="1">
      <c r="A317" s="40"/>
      <c r="B317" s="41"/>
      <c r="C317" s="42"/>
      <c r="D317" s="220" t="s">
        <v>134</v>
      </c>
      <c r="E317" s="42"/>
      <c r="F317" s="221" t="s">
        <v>456</v>
      </c>
      <c r="G317" s="42"/>
      <c r="H317" s="42"/>
      <c r="I317" s="222"/>
      <c r="J317" s="42"/>
      <c r="K317" s="42"/>
      <c r="L317" s="46"/>
      <c r="M317" s="223"/>
      <c r="N317" s="224"/>
      <c r="O317" s="87"/>
      <c r="P317" s="87"/>
      <c r="Q317" s="87"/>
      <c r="R317" s="87"/>
      <c r="S317" s="87"/>
      <c r="T317" s="88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134</v>
      </c>
      <c r="AU317" s="19" t="s">
        <v>86</v>
      </c>
    </row>
    <row r="318" s="13" customFormat="1">
      <c r="A318" s="13"/>
      <c r="B318" s="227"/>
      <c r="C318" s="228"/>
      <c r="D318" s="220" t="s">
        <v>138</v>
      </c>
      <c r="E318" s="229" t="s">
        <v>74</v>
      </c>
      <c r="F318" s="230" t="s">
        <v>452</v>
      </c>
      <c r="G318" s="228"/>
      <c r="H318" s="229" t="s">
        <v>74</v>
      </c>
      <c r="I318" s="231"/>
      <c r="J318" s="228"/>
      <c r="K318" s="228"/>
      <c r="L318" s="232"/>
      <c r="M318" s="233"/>
      <c r="N318" s="234"/>
      <c r="O318" s="234"/>
      <c r="P318" s="234"/>
      <c r="Q318" s="234"/>
      <c r="R318" s="234"/>
      <c r="S318" s="234"/>
      <c r="T318" s="23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6" t="s">
        <v>138</v>
      </c>
      <c r="AU318" s="236" t="s">
        <v>86</v>
      </c>
      <c r="AV318" s="13" t="s">
        <v>84</v>
      </c>
      <c r="AW318" s="13" t="s">
        <v>36</v>
      </c>
      <c r="AX318" s="13" t="s">
        <v>76</v>
      </c>
      <c r="AY318" s="236" t="s">
        <v>125</v>
      </c>
    </row>
    <row r="319" s="14" customFormat="1">
      <c r="A319" s="14"/>
      <c r="B319" s="237"/>
      <c r="C319" s="238"/>
      <c r="D319" s="220" t="s">
        <v>138</v>
      </c>
      <c r="E319" s="239" t="s">
        <v>74</v>
      </c>
      <c r="F319" s="240" t="s">
        <v>453</v>
      </c>
      <c r="G319" s="238"/>
      <c r="H319" s="241">
        <v>0.059999999999999998</v>
      </c>
      <c r="I319" s="242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7" t="s">
        <v>138</v>
      </c>
      <c r="AU319" s="247" t="s">
        <v>86</v>
      </c>
      <c r="AV319" s="14" t="s">
        <v>86</v>
      </c>
      <c r="AW319" s="14" t="s">
        <v>36</v>
      </c>
      <c r="AX319" s="14" t="s">
        <v>84</v>
      </c>
      <c r="AY319" s="247" t="s">
        <v>125</v>
      </c>
    </row>
    <row r="320" s="2" customFormat="1" ht="16.5" customHeight="1">
      <c r="A320" s="40"/>
      <c r="B320" s="41"/>
      <c r="C320" s="207" t="s">
        <v>458</v>
      </c>
      <c r="D320" s="207" t="s">
        <v>127</v>
      </c>
      <c r="E320" s="208" t="s">
        <v>459</v>
      </c>
      <c r="F320" s="209" t="s">
        <v>460</v>
      </c>
      <c r="G320" s="210" t="s">
        <v>202</v>
      </c>
      <c r="H320" s="211">
        <v>5.194</v>
      </c>
      <c r="I320" s="212"/>
      <c r="J320" s="213">
        <f>ROUND(I320*H320,2)</f>
        <v>0</v>
      </c>
      <c r="K320" s="209" t="s">
        <v>131</v>
      </c>
      <c r="L320" s="46"/>
      <c r="M320" s="214" t="s">
        <v>74</v>
      </c>
      <c r="N320" s="215" t="s">
        <v>48</v>
      </c>
      <c r="O320" s="87"/>
      <c r="P320" s="216">
        <f>O320*H320</f>
        <v>0</v>
      </c>
      <c r="Q320" s="216">
        <v>0</v>
      </c>
      <c r="R320" s="216">
        <f>Q320*H320</f>
        <v>0</v>
      </c>
      <c r="S320" s="216">
        <v>0</v>
      </c>
      <c r="T320" s="217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8" t="s">
        <v>256</v>
      </c>
      <c r="AT320" s="218" t="s">
        <v>127</v>
      </c>
      <c r="AU320" s="218" t="s">
        <v>86</v>
      </c>
      <c r="AY320" s="19" t="s">
        <v>125</v>
      </c>
      <c r="BE320" s="219">
        <f>IF(N320="základní",J320,0)</f>
        <v>0</v>
      </c>
      <c r="BF320" s="219">
        <f>IF(N320="snížená",J320,0)</f>
        <v>0</v>
      </c>
      <c r="BG320" s="219">
        <f>IF(N320="zákl. přenesená",J320,0)</f>
        <v>0</v>
      </c>
      <c r="BH320" s="219">
        <f>IF(N320="sníž. přenesená",J320,0)</f>
        <v>0</v>
      </c>
      <c r="BI320" s="219">
        <f>IF(N320="nulová",J320,0)</f>
        <v>0</v>
      </c>
      <c r="BJ320" s="19" t="s">
        <v>132</v>
      </c>
      <c r="BK320" s="219">
        <f>ROUND(I320*H320,2)</f>
        <v>0</v>
      </c>
      <c r="BL320" s="19" t="s">
        <v>256</v>
      </c>
      <c r="BM320" s="218" t="s">
        <v>461</v>
      </c>
    </row>
    <row r="321" s="2" customFormat="1">
      <c r="A321" s="40"/>
      <c r="B321" s="41"/>
      <c r="C321" s="42"/>
      <c r="D321" s="220" t="s">
        <v>134</v>
      </c>
      <c r="E321" s="42"/>
      <c r="F321" s="221" t="s">
        <v>462</v>
      </c>
      <c r="G321" s="42"/>
      <c r="H321" s="42"/>
      <c r="I321" s="222"/>
      <c r="J321" s="42"/>
      <c r="K321" s="42"/>
      <c r="L321" s="46"/>
      <c r="M321" s="223"/>
      <c r="N321" s="224"/>
      <c r="O321" s="87"/>
      <c r="P321" s="87"/>
      <c r="Q321" s="87"/>
      <c r="R321" s="87"/>
      <c r="S321" s="87"/>
      <c r="T321" s="88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134</v>
      </c>
      <c r="AU321" s="19" t="s">
        <v>86</v>
      </c>
    </row>
    <row r="322" s="2" customFormat="1">
      <c r="A322" s="40"/>
      <c r="B322" s="41"/>
      <c r="C322" s="42"/>
      <c r="D322" s="225" t="s">
        <v>136</v>
      </c>
      <c r="E322" s="42"/>
      <c r="F322" s="226" t="s">
        <v>463</v>
      </c>
      <c r="G322" s="42"/>
      <c r="H322" s="42"/>
      <c r="I322" s="222"/>
      <c r="J322" s="42"/>
      <c r="K322" s="42"/>
      <c r="L322" s="46"/>
      <c r="M322" s="223"/>
      <c r="N322" s="224"/>
      <c r="O322" s="87"/>
      <c r="P322" s="87"/>
      <c r="Q322" s="87"/>
      <c r="R322" s="87"/>
      <c r="S322" s="87"/>
      <c r="T322" s="88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136</v>
      </c>
      <c r="AU322" s="19" t="s">
        <v>86</v>
      </c>
    </row>
    <row r="323" s="12" customFormat="1" ht="25.92" customHeight="1">
      <c r="A323" s="12"/>
      <c r="B323" s="191"/>
      <c r="C323" s="192"/>
      <c r="D323" s="193" t="s">
        <v>75</v>
      </c>
      <c r="E323" s="194" t="s">
        <v>199</v>
      </c>
      <c r="F323" s="194" t="s">
        <v>464</v>
      </c>
      <c r="G323" s="192"/>
      <c r="H323" s="192"/>
      <c r="I323" s="195"/>
      <c r="J323" s="196">
        <f>BK323</f>
        <v>0</v>
      </c>
      <c r="K323" s="192"/>
      <c r="L323" s="197"/>
      <c r="M323" s="198"/>
      <c r="N323" s="199"/>
      <c r="O323" s="199"/>
      <c r="P323" s="200">
        <f>P324</f>
        <v>0</v>
      </c>
      <c r="Q323" s="199"/>
      <c r="R323" s="200">
        <f>R324</f>
        <v>1.94556</v>
      </c>
      <c r="S323" s="199"/>
      <c r="T323" s="201">
        <f>T324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2" t="s">
        <v>148</v>
      </c>
      <c r="AT323" s="203" t="s">
        <v>75</v>
      </c>
      <c r="AU323" s="203" t="s">
        <v>76</v>
      </c>
      <c r="AY323" s="202" t="s">
        <v>125</v>
      </c>
      <c r="BK323" s="204">
        <f>BK324</f>
        <v>0</v>
      </c>
    </row>
    <row r="324" s="12" customFormat="1" ht="22.8" customHeight="1">
      <c r="A324" s="12"/>
      <c r="B324" s="191"/>
      <c r="C324" s="192"/>
      <c r="D324" s="193" t="s">
        <v>75</v>
      </c>
      <c r="E324" s="205" t="s">
        <v>465</v>
      </c>
      <c r="F324" s="205" t="s">
        <v>466</v>
      </c>
      <c r="G324" s="192"/>
      <c r="H324" s="192"/>
      <c r="I324" s="195"/>
      <c r="J324" s="206">
        <f>BK324</f>
        <v>0</v>
      </c>
      <c r="K324" s="192"/>
      <c r="L324" s="197"/>
      <c r="M324" s="198"/>
      <c r="N324" s="199"/>
      <c r="O324" s="199"/>
      <c r="P324" s="200">
        <f>SUM(P325:P353)</f>
        <v>0</v>
      </c>
      <c r="Q324" s="199"/>
      <c r="R324" s="200">
        <f>SUM(R325:R353)</f>
        <v>1.94556</v>
      </c>
      <c r="S324" s="199"/>
      <c r="T324" s="201">
        <f>SUM(T325:T353)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2" t="s">
        <v>148</v>
      </c>
      <c r="AT324" s="203" t="s">
        <v>75</v>
      </c>
      <c r="AU324" s="203" t="s">
        <v>84</v>
      </c>
      <c r="AY324" s="202" t="s">
        <v>125</v>
      </c>
      <c r="BK324" s="204">
        <f>SUM(BK325:BK353)</f>
        <v>0</v>
      </c>
    </row>
    <row r="325" s="2" customFormat="1" ht="16.5" customHeight="1">
      <c r="A325" s="40"/>
      <c r="B325" s="41"/>
      <c r="C325" s="207" t="s">
        <v>467</v>
      </c>
      <c r="D325" s="207" t="s">
        <v>127</v>
      </c>
      <c r="E325" s="208" t="s">
        <v>468</v>
      </c>
      <c r="F325" s="209" t="s">
        <v>469</v>
      </c>
      <c r="G325" s="210" t="s">
        <v>277</v>
      </c>
      <c r="H325" s="211">
        <v>31</v>
      </c>
      <c r="I325" s="212"/>
      <c r="J325" s="213">
        <f>ROUND(I325*H325,2)</f>
        <v>0</v>
      </c>
      <c r="K325" s="209" t="s">
        <v>470</v>
      </c>
      <c r="L325" s="46"/>
      <c r="M325" s="214" t="s">
        <v>74</v>
      </c>
      <c r="N325" s="215" t="s">
        <v>48</v>
      </c>
      <c r="O325" s="87"/>
      <c r="P325" s="216">
        <f>O325*H325</f>
        <v>0</v>
      </c>
      <c r="Q325" s="216">
        <v>0.00035</v>
      </c>
      <c r="R325" s="216">
        <f>Q325*H325</f>
        <v>0.01085</v>
      </c>
      <c r="S325" s="216">
        <v>0</v>
      </c>
      <c r="T325" s="217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8" t="s">
        <v>471</v>
      </c>
      <c r="AT325" s="218" t="s">
        <v>127</v>
      </c>
      <c r="AU325" s="218" t="s">
        <v>86</v>
      </c>
      <c r="AY325" s="19" t="s">
        <v>125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19" t="s">
        <v>132</v>
      </c>
      <c r="BK325" s="219">
        <f>ROUND(I325*H325,2)</f>
        <v>0</v>
      </c>
      <c r="BL325" s="19" t="s">
        <v>471</v>
      </c>
      <c r="BM325" s="218" t="s">
        <v>472</v>
      </c>
    </row>
    <row r="326" s="2" customFormat="1">
      <c r="A326" s="40"/>
      <c r="B326" s="41"/>
      <c r="C326" s="42"/>
      <c r="D326" s="220" t="s">
        <v>134</v>
      </c>
      <c r="E326" s="42"/>
      <c r="F326" s="221" t="s">
        <v>473</v>
      </c>
      <c r="G326" s="42"/>
      <c r="H326" s="42"/>
      <c r="I326" s="222"/>
      <c r="J326" s="42"/>
      <c r="K326" s="42"/>
      <c r="L326" s="46"/>
      <c r="M326" s="223"/>
      <c r="N326" s="224"/>
      <c r="O326" s="87"/>
      <c r="P326" s="87"/>
      <c r="Q326" s="87"/>
      <c r="R326" s="87"/>
      <c r="S326" s="87"/>
      <c r="T326" s="88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134</v>
      </c>
      <c r="AU326" s="19" t="s">
        <v>86</v>
      </c>
    </row>
    <row r="327" s="2" customFormat="1">
      <c r="A327" s="40"/>
      <c r="B327" s="41"/>
      <c r="C327" s="42"/>
      <c r="D327" s="225" t="s">
        <v>136</v>
      </c>
      <c r="E327" s="42"/>
      <c r="F327" s="226" t="s">
        <v>474</v>
      </c>
      <c r="G327" s="42"/>
      <c r="H327" s="42"/>
      <c r="I327" s="222"/>
      <c r="J327" s="42"/>
      <c r="K327" s="42"/>
      <c r="L327" s="46"/>
      <c r="M327" s="223"/>
      <c r="N327" s="224"/>
      <c r="O327" s="87"/>
      <c r="P327" s="87"/>
      <c r="Q327" s="87"/>
      <c r="R327" s="87"/>
      <c r="S327" s="87"/>
      <c r="T327" s="88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136</v>
      </c>
      <c r="AU327" s="19" t="s">
        <v>86</v>
      </c>
    </row>
    <row r="328" s="13" customFormat="1">
      <c r="A328" s="13"/>
      <c r="B328" s="227"/>
      <c r="C328" s="228"/>
      <c r="D328" s="220" t="s">
        <v>138</v>
      </c>
      <c r="E328" s="229" t="s">
        <v>74</v>
      </c>
      <c r="F328" s="230" t="s">
        <v>475</v>
      </c>
      <c r="G328" s="228"/>
      <c r="H328" s="229" t="s">
        <v>74</v>
      </c>
      <c r="I328" s="231"/>
      <c r="J328" s="228"/>
      <c r="K328" s="228"/>
      <c r="L328" s="232"/>
      <c r="M328" s="233"/>
      <c r="N328" s="234"/>
      <c r="O328" s="234"/>
      <c r="P328" s="234"/>
      <c r="Q328" s="234"/>
      <c r="R328" s="234"/>
      <c r="S328" s="234"/>
      <c r="T328" s="23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6" t="s">
        <v>138</v>
      </c>
      <c r="AU328" s="236" t="s">
        <v>86</v>
      </c>
      <c r="AV328" s="13" t="s">
        <v>84</v>
      </c>
      <c r="AW328" s="13" t="s">
        <v>36</v>
      </c>
      <c r="AX328" s="13" t="s">
        <v>76</v>
      </c>
      <c r="AY328" s="236" t="s">
        <v>125</v>
      </c>
    </row>
    <row r="329" s="14" customFormat="1">
      <c r="A329" s="14"/>
      <c r="B329" s="237"/>
      <c r="C329" s="238"/>
      <c r="D329" s="220" t="s">
        <v>138</v>
      </c>
      <c r="E329" s="239" t="s">
        <v>74</v>
      </c>
      <c r="F329" s="240" t="s">
        <v>476</v>
      </c>
      <c r="G329" s="238"/>
      <c r="H329" s="241">
        <v>31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7" t="s">
        <v>138</v>
      </c>
      <c r="AU329" s="247" t="s">
        <v>86</v>
      </c>
      <c r="AV329" s="14" t="s">
        <v>86</v>
      </c>
      <c r="AW329" s="14" t="s">
        <v>36</v>
      </c>
      <c r="AX329" s="14" t="s">
        <v>84</v>
      </c>
      <c r="AY329" s="247" t="s">
        <v>125</v>
      </c>
    </row>
    <row r="330" s="2" customFormat="1" ht="16.5" customHeight="1">
      <c r="A330" s="40"/>
      <c r="B330" s="41"/>
      <c r="C330" s="207" t="s">
        <v>477</v>
      </c>
      <c r="D330" s="207" t="s">
        <v>127</v>
      </c>
      <c r="E330" s="208" t="s">
        <v>478</v>
      </c>
      <c r="F330" s="209" t="s">
        <v>479</v>
      </c>
      <c r="G330" s="210" t="s">
        <v>277</v>
      </c>
      <c r="H330" s="211">
        <v>60</v>
      </c>
      <c r="I330" s="212"/>
      <c r="J330" s="213">
        <f>ROUND(I330*H330,2)</f>
        <v>0</v>
      </c>
      <c r="K330" s="209" t="s">
        <v>131</v>
      </c>
      <c r="L330" s="46"/>
      <c r="M330" s="214" t="s">
        <v>74</v>
      </c>
      <c r="N330" s="215" t="s">
        <v>48</v>
      </c>
      <c r="O330" s="87"/>
      <c r="P330" s="216">
        <f>O330*H330</f>
        <v>0</v>
      </c>
      <c r="Q330" s="216">
        <v>0</v>
      </c>
      <c r="R330" s="216">
        <f>Q330*H330</f>
        <v>0</v>
      </c>
      <c r="S330" s="216">
        <v>0</v>
      </c>
      <c r="T330" s="217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8" t="s">
        <v>471</v>
      </c>
      <c r="AT330" s="218" t="s">
        <v>127</v>
      </c>
      <c r="AU330" s="218" t="s">
        <v>86</v>
      </c>
      <c r="AY330" s="19" t="s">
        <v>125</v>
      </c>
      <c r="BE330" s="219">
        <f>IF(N330="základní",J330,0)</f>
        <v>0</v>
      </c>
      <c r="BF330" s="219">
        <f>IF(N330="snížená",J330,0)</f>
        <v>0</v>
      </c>
      <c r="BG330" s="219">
        <f>IF(N330="zákl. přenesená",J330,0)</f>
        <v>0</v>
      </c>
      <c r="BH330" s="219">
        <f>IF(N330="sníž. přenesená",J330,0)</f>
        <v>0</v>
      </c>
      <c r="BI330" s="219">
        <f>IF(N330="nulová",J330,0)</f>
        <v>0</v>
      </c>
      <c r="BJ330" s="19" t="s">
        <v>132</v>
      </c>
      <c r="BK330" s="219">
        <f>ROUND(I330*H330,2)</f>
        <v>0</v>
      </c>
      <c r="BL330" s="19" t="s">
        <v>471</v>
      </c>
      <c r="BM330" s="218" t="s">
        <v>480</v>
      </c>
    </row>
    <row r="331" s="2" customFormat="1">
      <c r="A331" s="40"/>
      <c r="B331" s="41"/>
      <c r="C331" s="42"/>
      <c r="D331" s="220" t="s">
        <v>134</v>
      </c>
      <c r="E331" s="42"/>
      <c r="F331" s="221" t="s">
        <v>479</v>
      </c>
      <c r="G331" s="42"/>
      <c r="H331" s="42"/>
      <c r="I331" s="222"/>
      <c r="J331" s="42"/>
      <c r="K331" s="42"/>
      <c r="L331" s="46"/>
      <c r="M331" s="223"/>
      <c r="N331" s="224"/>
      <c r="O331" s="87"/>
      <c r="P331" s="87"/>
      <c r="Q331" s="87"/>
      <c r="R331" s="87"/>
      <c r="S331" s="87"/>
      <c r="T331" s="88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134</v>
      </c>
      <c r="AU331" s="19" t="s">
        <v>86</v>
      </c>
    </row>
    <row r="332" s="2" customFormat="1">
      <c r="A332" s="40"/>
      <c r="B332" s="41"/>
      <c r="C332" s="42"/>
      <c r="D332" s="225" t="s">
        <v>136</v>
      </c>
      <c r="E332" s="42"/>
      <c r="F332" s="226" t="s">
        <v>481</v>
      </c>
      <c r="G332" s="42"/>
      <c r="H332" s="42"/>
      <c r="I332" s="222"/>
      <c r="J332" s="42"/>
      <c r="K332" s="42"/>
      <c r="L332" s="46"/>
      <c r="M332" s="223"/>
      <c r="N332" s="224"/>
      <c r="O332" s="87"/>
      <c r="P332" s="87"/>
      <c r="Q332" s="87"/>
      <c r="R332" s="87"/>
      <c r="S332" s="87"/>
      <c r="T332" s="88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136</v>
      </c>
      <c r="AU332" s="19" t="s">
        <v>86</v>
      </c>
    </row>
    <row r="333" s="13" customFormat="1">
      <c r="A333" s="13"/>
      <c r="B333" s="227"/>
      <c r="C333" s="228"/>
      <c r="D333" s="220" t="s">
        <v>138</v>
      </c>
      <c r="E333" s="229" t="s">
        <v>74</v>
      </c>
      <c r="F333" s="230" t="s">
        <v>346</v>
      </c>
      <c r="G333" s="228"/>
      <c r="H333" s="229" t="s">
        <v>74</v>
      </c>
      <c r="I333" s="231"/>
      <c r="J333" s="228"/>
      <c r="K333" s="228"/>
      <c r="L333" s="232"/>
      <c r="M333" s="233"/>
      <c r="N333" s="234"/>
      <c r="O333" s="234"/>
      <c r="P333" s="234"/>
      <c r="Q333" s="234"/>
      <c r="R333" s="234"/>
      <c r="S333" s="234"/>
      <c r="T333" s="23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6" t="s">
        <v>138</v>
      </c>
      <c r="AU333" s="236" t="s">
        <v>86</v>
      </c>
      <c r="AV333" s="13" t="s">
        <v>84</v>
      </c>
      <c r="AW333" s="13" t="s">
        <v>36</v>
      </c>
      <c r="AX333" s="13" t="s">
        <v>76</v>
      </c>
      <c r="AY333" s="236" t="s">
        <v>125</v>
      </c>
    </row>
    <row r="334" s="13" customFormat="1">
      <c r="A334" s="13"/>
      <c r="B334" s="227"/>
      <c r="C334" s="228"/>
      <c r="D334" s="220" t="s">
        <v>138</v>
      </c>
      <c r="E334" s="229" t="s">
        <v>74</v>
      </c>
      <c r="F334" s="230" t="s">
        <v>281</v>
      </c>
      <c r="G334" s="228"/>
      <c r="H334" s="229" t="s">
        <v>74</v>
      </c>
      <c r="I334" s="231"/>
      <c r="J334" s="228"/>
      <c r="K334" s="228"/>
      <c r="L334" s="232"/>
      <c r="M334" s="233"/>
      <c r="N334" s="234"/>
      <c r="O334" s="234"/>
      <c r="P334" s="234"/>
      <c r="Q334" s="234"/>
      <c r="R334" s="234"/>
      <c r="S334" s="234"/>
      <c r="T334" s="23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6" t="s">
        <v>138</v>
      </c>
      <c r="AU334" s="236" t="s">
        <v>86</v>
      </c>
      <c r="AV334" s="13" t="s">
        <v>84</v>
      </c>
      <c r="AW334" s="13" t="s">
        <v>36</v>
      </c>
      <c r="AX334" s="13" t="s">
        <v>76</v>
      </c>
      <c r="AY334" s="236" t="s">
        <v>125</v>
      </c>
    </row>
    <row r="335" s="14" customFormat="1">
      <c r="A335" s="14"/>
      <c r="B335" s="237"/>
      <c r="C335" s="238"/>
      <c r="D335" s="220" t="s">
        <v>138</v>
      </c>
      <c r="E335" s="239" t="s">
        <v>74</v>
      </c>
      <c r="F335" s="240" t="s">
        <v>282</v>
      </c>
      <c r="G335" s="238"/>
      <c r="H335" s="241">
        <v>60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7" t="s">
        <v>138</v>
      </c>
      <c r="AU335" s="247" t="s">
        <v>86</v>
      </c>
      <c r="AV335" s="14" t="s">
        <v>86</v>
      </c>
      <c r="AW335" s="14" t="s">
        <v>36</v>
      </c>
      <c r="AX335" s="14" t="s">
        <v>84</v>
      </c>
      <c r="AY335" s="247" t="s">
        <v>125</v>
      </c>
    </row>
    <row r="336" s="2" customFormat="1" ht="16.5" customHeight="1">
      <c r="A336" s="40"/>
      <c r="B336" s="41"/>
      <c r="C336" s="207" t="s">
        <v>482</v>
      </c>
      <c r="D336" s="207" t="s">
        <v>127</v>
      </c>
      <c r="E336" s="208" t="s">
        <v>483</v>
      </c>
      <c r="F336" s="209" t="s">
        <v>484</v>
      </c>
      <c r="G336" s="210" t="s">
        <v>277</v>
      </c>
      <c r="H336" s="211">
        <v>47</v>
      </c>
      <c r="I336" s="212"/>
      <c r="J336" s="213">
        <f>ROUND(I336*H336,2)</f>
        <v>0</v>
      </c>
      <c r="K336" s="209" t="s">
        <v>131</v>
      </c>
      <c r="L336" s="46"/>
      <c r="M336" s="214" t="s">
        <v>74</v>
      </c>
      <c r="N336" s="215" t="s">
        <v>48</v>
      </c>
      <c r="O336" s="87"/>
      <c r="P336" s="216">
        <f>O336*H336</f>
        <v>0</v>
      </c>
      <c r="Q336" s="216">
        <v>0</v>
      </c>
      <c r="R336" s="216">
        <f>Q336*H336</f>
        <v>0</v>
      </c>
      <c r="S336" s="216">
        <v>0</v>
      </c>
      <c r="T336" s="217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8" t="s">
        <v>471</v>
      </c>
      <c r="AT336" s="218" t="s">
        <v>127</v>
      </c>
      <c r="AU336" s="218" t="s">
        <v>86</v>
      </c>
      <c r="AY336" s="19" t="s">
        <v>125</v>
      </c>
      <c r="BE336" s="219">
        <f>IF(N336="základní",J336,0)</f>
        <v>0</v>
      </c>
      <c r="BF336" s="219">
        <f>IF(N336="snížená",J336,0)</f>
        <v>0</v>
      </c>
      <c r="BG336" s="219">
        <f>IF(N336="zákl. přenesená",J336,0)</f>
        <v>0</v>
      </c>
      <c r="BH336" s="219">
        <f>IF(N336="sníž. přenesená",J336,0)</f>
        <v>0</v>
      </c>
      <c r="BI336" s="219">
        <f>IF(N336="nulová",J336,0)</f>
        <v>0</v>
      </c>
      <c r="BJ336" s="19" t="s">
        <v>132</v>
      </c>
      <c r="BK336" s="219">
        <f>ROUND(I336*H336,2)</f>
        <v>0</v>
      </c>
      <c r="BL336" s="19" t="s">
        <v>471</v>
      </c>
      <c r="BM336" s="218" t="s">
        <v>485</v>
      </c>
    </row>
    <row r="337" s="2" customFormat="1">
      <c r="A337" s="40"/>
      <c r="B337" s="41"/>
      <c r="C337" s="42"/>
      <c r="D337" s="220" t="s">
        <v>134</v>
      </c>
      <c r="E337" s="42"/>
      <c r="F337" s="221" t="s">
        <v>484</v>
      </c>
      <c r="G337" s="42"/>
      <c r="H337" s="42"/>
      <c r="I337" s="222"/>
      <c r="J337" s="42"/>
      <c r="K337" s="42"/>
      <c r="L337" s="46"/>
      <c r="M337" s="223"/>
      <c r="N337" s="224"/>
      <c r="O337" s="87"/>
      <c r="P337" s="87"/>
      <c r="Q337" s="87"/>
      <c r="R337" s="87"/>
      <c r="S337" s="87"/>
      <c r="T337" s="88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134</v>
      </c>
      <c r="AU337" s="19" t="s">
        <v>86</v>
      </c>
    </row>
    <row r="338" s="2" customFormat="1">
      <c r="A338" s="40"/>
      <c r="B338" s="41"/>
      <c r="C338" s="42"/>
      <c r="D338" s="225" t="s">
        <v>136</v>
      </c>
      <c r="E338" s="42"/>
      <c r="F338" s="226" t="s">
        <v>486</v>
      </c>
      <c r="G338" s="42"/>
      <c r="H338" s="42"/>
      <c r="I338" s="222"/>
      <c r="J338" s="42"/>
      <c r="K338" s="42"/>
      <c r="L338" s="46"/>
      <c r="M338" s="223"/>
      <c r="N338" s="224"/>
      <c r="O338" s="87"/>
      <c r="P338" s="87"/>
      <c r="Q338" s="87"/>
      <c r="R338" s="87"/>
      <c r="S338" s="87"/>
      <c r="T338" s="88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136</v>
      </c>
      <c r="AU338" s="19" t="s">
        <v>86</v>
      </c>
    </row>
    <row r="339" s="13" customFormat="1">
      <c r="A339" s="13"/>
      <c r="B339" s="227"/>
      <c r="C339" s="228"/>
      <c r="D339" s="220" t="s">
        <v>138</v>
      </c>
      <c r="E339" s="229" t="s">
        <v>74</v>
      </c>
      <c r="F339" s="230" t="s">
        <v>346</v>
      </c>
      <c r="G339" s="228"/>
      <c r="H339" s="229" t="s">
        <v>74</v>
      </c>
      <c r="I339" s="231"/>
      <c r="J339" s="228"/>
      <c r="K339" s="228"/>
      <c r="L339" s="232"/>
      <c r="M339" s="233"/>
      <c r="N339" s="234"/>
      <c r="O339" s="234"/>
      <c r="P339" s="234"/>
      <c r="Q339" s="234"/>
      <c r="R339" s="234"/>
      <c r="S339" s="234"/>
      <c r="T339" s="23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6" t="s">
        <v>138</v>
      </c>
      <c r="AU339" s="236" t="s">
        <v>86</v>
      </c>
      <c r="AV339" s="13" t="s">
        <v>84</v>
      </c>
      <c r="AW339" s="13" t="s">
        <v>36</v>
      </c>
      <c r="AX339" s="13" t="s">
        <v>76</v>
      </c>
      <c r="AY339" s="236" t="s">
        <v>125</v>
      </c>
    </row>
    <row r="340" s="13" customFormat="1">
      <c r="A340" s="13"/>
      <c r="B340" s="227"/>
      <c r="C340" s="228"/>
      <c r="D340" s="220" t="s">
        <v>138</v>
      </c>
      <c r="E340" s="229" t="s">
        <v>74</v>
      </c>
      <c r="F340" s="230" t="s">
        <v>306</v>
      </c>
      <c r="G340" s="228"/>
      <c r="H340" s="229" t="s">
        <v>74</v>
      </c>
      <c r="I340" s="231"/>
      <c r="J340" s="228"/>
      <c r="K340" s="228"/>
      <c r="L340" s="232"/>
      <c r="M340" s="233"/>
      <c r="N340" s="234"/>
      <c r="O340" s="234"/>
      <c r="P340" s="234"/>
      <c r="Q340" s="234"/>
      <c r="R340" s="234"/>
      <c r="S340" s="234"/>
      <c r="T340" s="23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6" t="s">
        <v>138</v>
      </c>
      <c r="AU340" s="236" t="s">
        <v>86</v>
      </c>
      <c r="AV340" s="13" t="s">
        <v>84</v>
      </c>
      <c r="AW340" s="13" t="s">
        <v>36</v>
      </c>
      <c r="AX340" s="13" t="s">
        <v>76</v>
      </c>
      <c r="AY340" s="236" t="s">
        <v>125</v>
      </c>
    </row>
    <row r="341" s="14" customFormat="1">
      <c r="A341" s="14"/>
      <c r="B341" s="237"/>
      <c r="C341" s="238"/>
      <c r="D341" s="220" t="s">
        <v>138</v>
      </c>
      <c r="E341" s="239" t="s">
        <v>74</v>
      </c>
      <c r="F341" s="240" t="s">
        <v>307</v>
      </c>
      <c r="G341" s="238"/>
      <c r="H341" s="241">
        <v>16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7" t="s">
        <v>138</v>
      </c>
      <c r="AU341" s="247" t="s">
        <v>86</v>
      </c>
      <c r="AV341" s="14" t="s">
        <v>86</v>
      </c>
      <c r="AW341" s="14" t="s">
        <v>36</v>
      </c>
      <c r="AX341" s="14" t="s">
        <v>76</v>
      </c>
      <c r="AY341" s="247" t="s">
        <v>125</v>
      </c>
    </row>
    <row r="342" s="13" customFormat="1">
      <c r="A342" s="13"/>
      <c r="B342" s="227"/>
      <c r="C342" s="228"/>
      <c r="D342" s="220" t="s">
        <v>138</v>
      </c>
      <c r="E342" s="229" t="s">
        <v>74</v>
      </c>
      <c r="F342" s="230" t="s">
        <v>308</v>
      </c>
      <c r="G342" s="228"/>
      <c r="H342" s="229" t="s">
        <v>74</v>
      </c>
      <c r="I342" s="231"/>
      <c r="J342" s="228"/>
      <c r="K342" s="228"/>
      <c r="L342" s="232"/>
      <c r="M342" s="233"/>
      <c r="N342" s="234"/>
      <c r="O342" s="234"/>
      <c r="P342" s="234"/>
      <c r="Q342" s="234"/>
      <c r="R342" s="234"/>
      <c r="S342" s="234"/>
      <c r="T342" s="23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6" t="s">
        <v>138</v>
      </c>
      <c r="AU342" s="236" t="s">
        <v>86</v>
      </c>
      <c r="AV342" s="13" t="s">
        <v>84</v>
      </c>
      <c r="AW342" s="13" t="s">
        <v>36</v>
      </c>
      <c r="AX342" s="13" t="s">
        <v>76</v>
      </c>
      <c r="AY342" s="236" t="s">
        <v>125</v>
      </c>
    </row>
    <row r="343" s="14" customFormat="1">
      <c r="A343" s="14"/>
      <c r="B343" s="237"/>
      <c r="C343" s="238"/>
      <c r="D343" s="220" t="s">
        <v>138</v>
      </c>
      <c r="E343" s="239" t="s">
        <v>74</v>
      </c>
      <c r="F343" s="240" t="s">
        <v>309</v>
      </c>
      <c r="G343" s="238"/>
      <c r="H343" s="241">
        <v>31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7" t="s">
        <v>138</v>
      </c>
      <c r="AU343" s="247" t="s">
        <v>86</v>
      </c>
      <c r="AV343" s="14" t="s">
        <v>86</v>
      </c>
      <c r="AW343" s="14" t="s">
        <v>36</v>
      </c>
      <c r="AX343" s="14" t="s">
        <v>76</v>
      </c>
      <c r="AY343" s="247" t="s">
        <v>125</v>
      </c>
    </row>
    <row r="344" s="15" customFormat="1">
      <c r="A344" s="15"/>
      <c r="B344" s="248"/>
      <c r="C344" s="249"/>
      <c r="D344" s="220" t="s">
        <v>138</v>
      </c>
      <c r="E344" s="250" t="s">
        <v>74</v>
      </c>
      <c r="F344" s="251" t="s">
        <v>173</v>
      </c>
      <c r="G344" s="249"/>
      <c r="H344" s="252">
        <v>47</v>
      </c>
      <c r="I344" s="253"/>
      <c r="J344" s="249"/>
      <c r="K344" s="249"/>
      <c r="L344" s="254"/>
      <c r="M344" s="255"/>
      <c r="N344" s="256"/>
      <c r="O344" s="256"/>
      <c r="P344" s="256"/>
      <c r="Q344" s="256"/>
      <c r="R344" s="256"/>
      <c r="S344" s="256"/>
      <c r="T344" s="257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58" t="s">
        <v>138</v>
      </c>
      <c r="AU344" s="258" t="s">
        <v>86</v>
      </c>
      <c r="AV344" s="15" t="s">
        <v>132</v>
      </c>
      <c r="AW344" s="15" t="s">
        <v>36</v>
      </c>
      <c r="AX344" s="15" t="s">
        <v>84</v>
      </c>
      <c r="AY344" s="258" t="s">
        <v>125</v>
      </c>
    </row>
    <row r="345" s="2" customFormat="1" ht="16.5" customHeight="1">
      <c r="A345" s="40"/>
      <c r="B345" s="41"/>
      <c r="C345" s="207" t="s">
        <v>487</v>
      </c>
      <c r="D345" s="207" t="s">
        <v>127</v>
      </c>
      <c r="E345" s="208" t="s">
        <v>488</v>
      </c>
      <c r="F345" s="209" t="s">
        <v>489</v>
      </c>
      <c r="G345" s="210" t="s">
        <v>277</v>
      </c>
      <c r="H345" s="211">
        <v>31</v>
      </c>
      <c r="I345" s="212"/>
      <c r="J345" s="213">
        <f>ROUND(I345*H345,2)</f>
        <v>0</v>
      </c>
      <c r="K345" s="209" t="s">
        <v>131</v>
      </c>
      <c r="L345" s="46"/>
      <c r="M345" s="214" t="s">
        <v>74</v>
      </c>
      <c r="N345" s="215" t="s">
        <v>48</v>
      </c>
      <c r="O345" s="87"/>
      <c r="P345" s="216">
        <f>O345*H345</f>
        <v>0</v>
      </c>
      <c r="Q345" s="216">
        <v>1.0000000000000001E-05</v>
      </c>
      <c r="R345" s="216">
        <f>Q345*H345</f>
        <v>0.00031</v>
      </c>
      <c r="S345" s="216">
        <v>0</v>
      </c>
      <c r="T345" s="217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8" t="s">
        <v>471</v>
      </c>
      <c r="AT345" s="218" t="s">
        <v>127</v>
      </c>
      <c r="AU345" s="218" t="s">
        <v>86</v>
      </c>
      <c r="AY345" s="19" t="s">
        <v>125</v>
      </c>
      <c r="BE345" s="219">
        <f>IF(N345="základní",J345,0)</f>
        <v>0</v>
      </c>
      <c r="BF345" s="219">
        <f>IF(N345="snížená",J345,0)</f>
        <v>0</v>
      </c>
      <c r="BG345" s="219">
        <f>IF(N345="zákl. přenesená",J345,0)</f>
        <v>0</v>
      </c>
      <c r="BH345" s="219">
        <f>IF(N345="sníž. přenesená",J345,0)</f>
        <v>0</v>
      </c>
      <c r="BI345" s="219">
        <f>IF(N345="nulová",J345,0)</f>
        <v>0</v>
      </c>
      <c r="BJ345" s="19" t="s">
        <v>132</v>
      </c>
      <c r="BK345" s="219">
        <f>ROUND(I345*H345,2)</f>
        <v>0</v>
      </c>
      <c r="BL345" s="19" t="s">
        <v>471</v>
      </c>
      <c r="BM345" s="218" t="s">
        <v>490</v>
      </c>
    </row>
    <row r="346" s="2" customFormat="1">
      <c r="A346" s="40"/>
      <c r="B346" s="41"/>
      <c r="C346" s="42"/>
      <c r="D346" s="220" t="s">
        <v>134</v>
      </c>
      <c r="E346" s="42"/>
      <c r="F346" s="221" t="s">
        <v>491</v>
      </c>
      <c r="G346" s="42"/>
      <c r="H346" s="42"/>
      <c r="I346" s="222"/>
      <c r="J346" s="42"/>
      <c r="K346" s="42"/>
      <c r="L346" s="46"/>
      <c r="M346" s="223"/>
      <c r="N346" s="224"/>
      <c r="O346" s="87"/>
      <c r="P346" s="87"/>
      <c r="Q346" s="87"/>
      <c r="R346" s="87"/>
      <c r="S346" s="87"/>
      <c r="T346" s="88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134</v>
      </c>
      <c r="AU346" s="19" t="s">
        <v>86</v>
      </c>
    </row>
    <row r="347" s="2" customFormat="1">
      <c r="A347" s="40"/>
      <c r="B347" s="41"/>
      <c r="C347" s="42"/>
      <c r="D347" s="225" t="s">
        <v>136</v>
      </c>
      <c r="E347" s="42"/>
      <c r="F347" s="226" t="s">
        <v>492</v>
      </c>
      <c r="G347" s="42"/>
      <c r="H347" s="42"/>
      <c r="I347" s="222"/>
      <c r="J347" s="42"/>
      <c r="K347" s="42"/>
      <c r="L347" s="46"/>
      <c r="M347" s="223"/>
      <c r="N347" s="224"/>
      <c r="O347" s="87"/>
      <c r="P347" s="87"/>
      <c r="Q347" s="87"/>
      <c r="R347" s="87"/>
      <c r="S347" s="87"/>
      <c r="T347" s="88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136</v>
      </c>
      <c r="AU347" s="19" t="s">
        <v>86</v>
      </c>
    </row>
    <row r="348" s="13" customFormat="1">
      <c r="A348" s="13"/>
      <c r="B348" s="227"/>
      <c r="C348" s="228"/>
      <c r="D348" s="220" t="s">
        <v>138</v>
      </c>
      <c r="E348" s="229" t="s">
        <v>74</v>
      </c>
      <c r="F348" s="230" t="s">
        <v>493</v>
      </c>
      <c r="G348" s="228"/>
      <c r="H348" s="229" t="s">
        <v>74</v>
      </c>
      <c r="I348" s="231"/>
      <c r="J348" s="228"/>
      <c r="K348" s="228"/>
      <c r="L348" s="232"/>
      <c r="M348" s="233"/>
      <c r="N348" s="234"/>
      <c r="O348" s="234"/>
      <c r="P348" s="234"/>
      <c r="Q348" s="234"/>
      <c r="R348" s="234"/>
      <c r="S348" s="234"/>
      <c r="T348" s="23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6" t="s">
        <v>138</v>
      </c>
      <c r="AU348" s="236" t="s">
        <v>86</v>
      </c>
      <c r="AV348" s="13" t="s">
        <v>84</v>
      </c>
      <c r="AW348" s="13" t="s">
        <v>36</v>
      </c>
      <c r="AX348" s="13" t="s">
        <v>76</v>
      </c>
      <c r="AY348" s="236" t="s">
        <v>125</v>
      </c>
    </row>
    <row r="349" s="14" customFormat="1">
      <c r="A349" s="14"/>
      <c r="B349" s="237"/>
      <c r="C349" s="238"/>
      <c r="D349" s="220" t="s">
        <v>138</v>
      </c>
      <c r="E349" s="239" t="s">
        <v>74</v>
      </c>
      <c r="F349" s="240" t="s">
        <v>476</v>
      </c>
      <c r="G349" s="238"/>
      <c r="H349" s="241">
        <v>31</v>
      </c>
      <c r="I349" s="242"/>
      <c r="J349" s="238"/>
      <c r="K349" s="238"/>
      <c r="L349" s="243"/>
      <c r="M349" s="244"/>
      <c r="N349" s="245"/>
      <c r="O349" s="245"/>
      <c r="P349" s="245"/>
      <c r="Q349" s="245"/>
      <c r="R349" s="245"/>
      <c r="S349" s="245"/>
      <c r="T349" s="24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7" t="s">
        <v>138</v>
      </c>
      <c r="AU349" s="247" t="s">
        <v>86</v>
      </c>
      <c r="AV349" s="14" t="s">
        <v>86</v>
      </c>
      <c r="AW349" s="14" t="s">
        <v>36</v>
      </c>
      <c r="AX349" s="14" t="s">
        <v>84</v>
      </c>
      <c r="AY349" s="247" t="s">
        <v>125</v>
      </c>
    </row>
    <row r="350" s="2" customFormat="1" ht="16.5" customHeight="1">
      <c r="A350" s="40"/>
      <c r="B350" s="41"/>
      <c r="C350" s="259" t="s">
        <v>494</v>
      </c>
      <c r="D350" s="259" t="s">
        <v>199</v>
      </c>
      <c r="E350" s="260" t="s">
        <v>495</v>
      </c>
      <c r="F350" s="261" t="s">
        <v>496</v>
      </c>
      <c r="G350" s="262" t="s">
        <v>277</v>
      </c>
      <c r="H350" s="263">
        <v>31</v>
      </c>
      <c r="I350" s="264"/>
      <c r="J350" s="265">
        <f>ROUND(I350*H350,2)</f>
        <v>0</v>
      </c>
      <c r="K350" s="261" t="s">
        <v>74</v>
      </c>
      <c r="L350" s="266"/>
      <c r="M350" s="267" t="s">
        <v>74</v>
      </c>
      <c r="N350" s="268" t="s">
        <v>48</v>
      </c>
      <c r="O350" s="87"/>
      <c r="P350" s="216">
        <f>O350*H350</f>
        <v>0</v>
      </c>
      <c r="Q350" s="216">
        <v>0.062399999999999997</v>
      </c>
      <c r="R350" s="216">
        <f>Q350*H350</f>
        <v>1.9343999999999999</v>
      </c>
      <c r="S350" s="216">
        <v>0</v>
      </c>
      <c r="T350" s="217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8" t="s">
        <v>497</v>
      </c>
      <c r="AT350" s="218" t="s">
        <v>199</v>
      </c>
      <c r="AU350" s="218" t="s">
        <v>86</v>
      </c>
      <c r="AY350" s="19" t="s">
        <v>125</v>
      </c>
      <c r="BE350" s="219">
        <f>IF(N350="základní",J350,0)</f>
        <v>0</v>
      </c>
      <c r="BF350" s="219">
        <f>IF(N350="snížená",J350,0)</f>
        <v>0</v>
      </c>
      <c r="BG350" s="219">
        <f>IF(N350="zákl. přenesená",J350,0)</f>
        <v>0</v>
      </c>
      <c r="BH350" s="219">
        <f>IF(N350="sníž. přenesená",J350,0)</f>
        <v>0</v>
      </c>
      <c r="BI350" s="219">
        <f>IF(N350="nulová",J350,0)</f>
        <v>0</v>
      </c>
      <c r="BJ350" s="19" t="s">
        <v>132</v>
      </c>
      <c r="BK350" s="219">
        <f>ROUND(I350*H350,2)</f>
        <v>0</v>
      </c>
      <c r="BL350" s="19" t="s">
        <v>471</v>
      </c>
      <c r="BM350" s="218" t="s">
        <v>498</v>
      </c>
    </row>
    <row r="351" s="2" customFormat="1">
      <c r="A351" s="40"/>
      <c r="B351" s="41"/>
      <c r="C351" s="42"/>
      <c r="D351" s="220" t="s">
        <v>134</v>
      </c>
      <c r="E351" s="42"/>
      <c r="F351" s="221" t="s">
        <v>496</v>
      </c>
      <c r="G351" s="42"/>
      <c r="H351" s="42"/>
      <c r="I351" s="222"/>
      <c r="J351" s="42"/>
      <c r="K351" s="42"/>
      <c r="L351" s="46"/>
      <c r="M351" s="223"/>
      <c r="N351" s="224"/>
      <c r="O351" s="87"/>
      <c r="P351" s="87"/>
      <c r="Q351" s="87"/>
      <c r="R351" s="87"/>
      <c r="S351" s="87"/>
      <c r="T351" s="88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134</v>
      </c>
      <c r="AU351" s="19" t="s">
        <v>86</v>
      </c>
    </row>
    <row r="352" s="13" customFormat="1">
      <c r="A352" s="13"/>
      <c r="B352" s="227"/>
      <c r="C352" s="228"/>
      <c r="D352" s="220" t="s">
        <v>138</v>
      </c>
      <c r="E352" s="229" t="s">
        <v>74</v>
      </c>
      <c r="F352" s="230" t="s">
        <v>499</v>
      </c>
      <c r="G352" s="228"/>
      <c r="H352" s="229" t="s">
        <v>74</v>
      </c>
      <c r="I352" s="231"/>
      <c r="J352" s="228"/>
      <c r="K352" s="228"/>
      <c r="L352" s="232"/>
      <c r="M352" s="233"/>
      <c r="N352" s="234"/>
      <c r="O352" s="234"/>
      <c r="P352" s="234"/>
      <c r="Q352" s="234"/>
      <c r="R352" s="234"/>
      <c r="S352" s="234"/>
      <c r="T352" s="23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6" t="s">
        <v>138</v>
      </c>
      <c r="AU352" s="236" t="s">
        <v>86</v>
      </c>
      <c r="AV352" s="13" t="s">
        <v>84</v>
      </c>
      <c r="AW352" s="13" t="s">
        <v>36</v>
      </c>
      <c r="AX352" s="13" t="s">
        <v>76</v>
      </c>
      <c r="AY352" s="236" t="s">
        <v>125</v>
      </c>
    </row>
    <row r="353" s="14" customFormat="1">
      <c r="A353" s="14"/>
      <c r="B353" s="237"/>
      <c r="C353" s="238"/>
      <c r="D353" s="220" t="s">
        <v>138</v>
      </c>
      <c r="E353" s="239" t="s">
        <v>74</v>
      </c>
      <c r="F353" s="240" t="s">
        <v>476</v>
      </c>
      <c r="G353" s="238"/>
      <c r="H353" s="241">
        <v>31</v>
      </c>
      <c r="I353" s="242"/>
      <c r="J353" s="238"/>
      <c r="K353" s="238"/>
      <c r="L353" s="243"/>
      <c r="M353" s="269"/>
      <c r="N353" s="270"/>
      <c r="O353" s="270"/>
      <c r="P353" s="270"/>
      <c r="Q353" s="270"/>
      <c r="R353" s="270"/>
      <c r="S353" s="270"/>
      <c r="T353" s="27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7" t="s">
        <v>138</v>
      </c>
      <c r="AU353" s="247" t="s">
        <v>86</v>
      </c>
      <c r="AV353" s="14" t="s">
        <v>86</v>
      </c>
      <c r="AW353" s="14" t="s">
        <v>36</v>
      </c>
      <c r="AX353" s="14" t="s">
        <v>84</v>
      </c>
      <c r="AY353" s="247" t="s">
        <v>125</v>
      </c>
    </row>
    <row r="354" s="2" customFormat="1" ht="6.96" customHeight="1">
      <c r="A354" s="40"/>
      <c r="B354" s="62"/>
      <c r="C354" s="63"/>
      <c r="D354" s="63"/>
      <c r="E354" s="63"/>
      <c r="F354" s="63"/>
      <c r="G354" s="63"/>
      <c r="H354" s="63"/>
      <c r="I354" s="63"/>
      <c r="J354" s="63"/>
      <c r="K354" s="63"/>
      <c r="L354" s="46"/>
      <c r="M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</row>
  </sheetData>
  <sheetProtection sheet="1" autoFilter="0" formatColumns="0" formatRows="0" objects="1" scenarios="1" spinCount="100000" saltValue="YVFBwaAbVzRILgH1xsOUE/SDxPQEcVRAgWS+WFjxULThdzOZhaF50CyLE+68nGlXlyInJGt74BJ3Ms/SVyREYA==" hashValue="RE3719QdA6GbD2X0GkL6moogyT+tGgGYhRgmYMw3hDsEP196IakDVEiPLmybFqW+DKgbO7HHE3Fua75CxXVvLw==" algorithmName="SHA-512" password="CC35"/>
  <autoFilter ref="C91:K353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5_02/114203104"/>
    <hyperlink ref="F102" r:id="rId2" display="https://podminky.urs.cz/item/CS_URS_2025_02/122251101"/>
    <hyperlink ref="F107" r:id="rId3" display="https://podminky.urs.cz/item/CS_URS_2025_02/127751111"/>
    <hyperlink ref="F112" r:id="rId4" display="https://podminky.urs.cz/item/CS_URS_2025_02/132251251"/>
    <hyperlink ref="F117" r:id="rId5" display="https://podminky.urs.cz/item/CS_URS_2025_02/162251102"/>
    <hyperlink ref="F125" r:id="rId6" display="https://podminky.urs.cz/item/CS_URS_2025_02/162251142"/>
    <hyperlink ref="F130" r:id="rId7" display="https://podminky.urs.cz/item/CS_URS_2025_02/171151131"/>
    <hyperlink ref="F135" r:id="rId8" display="https://podminky.urs.cz/item/CS_URS_2025_02/175151101"/>
    <hyperlink ref="F159" r:id="rId9" display="https://podminky.urs.cz/item/CS_URS_2025_02/462511270"/>
    <hyperlink ref="F173" r:id="rId10" display="https://podminky.urs.cz/item/CS_URS_2025_02/462519002"/>
    <hyperlink ref="F178" r:id="rId11" display="https://podminky.urs.cz/item/CS_URS_2025_02/465511327"/>
    <hyperlink ref="F184" r:id="rId12" display="https://podminky.urs.cz/item/CS_URS_2025_02/564761101"/>
    <hyperlink ref="F190" r:id="rId13" display="https://podminky.urs.cz/item/CS_URS_2025_02/871184201"/>
    <hyperlink ref="F199" r:id="rId14" display="https://podminky.urs.cz/item/CS_URS_2025_02/877175201"/>
    <hyperlink ref="F208" r:id="rId15" display="https://podminky.urs.cz/item/CS_URS_2025_02/871313120"/>
    <hyperlink ref="F226" r:id="rId16" display="https://podminky.urs.cz/item/CS_URS_2025_02/877310310"/>
    <hyperlink ref="F267" r:id="rId17" display="https://podminky.urs.cz/item/CS_URS_2025_02/997321511"/>
    <hyperlink ref="F272" r:id="rId18" display="https://podminky.urs.cz/item/CS_URS_2025_02/997321611"/>
    <hyperlink ref="F278" r:id="rId19" display="https://podminky.urs.cz/item/CS_URS_2025_02/998332011"/>
    <hyperlink ref="F283" r:id="rId20" display="https://podminky.urs.cz/item/CS_URS_2025_02/724121812"/>
    <hyperlink ref="F322" r:id="rId21" display="https://podminky.urs.cz/item/CS_URS_2025_02/998767101"/>
    <hyperlink ref="F327" r:id="rId22" display="https://podminky.urs.cz/item/CS_URS_2024_02/230082350R"/>
    <hyperlink ref="F332" r:id="rId23" display="https://podminky.urs.cz/item/CS_URS_2025_02/230086115"/>
    <hyperlink ref="F338" r:id="rId24" display="https://podminky.urs.cz/item/CS_URS_2025_02/230086143"/>
    <hyperlink ref="F347" r:id="rId25" display="https://podminky.urs.cz/item/CS_URS_2025_02/230140108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86</v>
      </c>
    </row>
    <row r="4" s="1" customFormat="1" ht="24.96" customHeight="1">
      <c r="B4" s="22"/>
      <c r="D4" s="133" t="s">
        <v>90</v>
      </c>
      <c r="L4" s="22"/>
      <c r="M4" s="134" t="s">
        <v>10</v>
      </c>
      <c r="AT4" s="19" t="s">
        <v>36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Labe, měřiicí stanice Obříství – oprava odběrného objektu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91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500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74</v>
      </c>
      <c r="G11" s="40"/>
      <c r="H11" s="40"/>
      <c r="I11" s="135" t="s">
        <v>20</v>
      </c>
      <c r="J11" s="139" t="s">
        <v>21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27. 8. 2025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31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32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34</v>
      </c>
      <c r="E20" s="40"/>
      <c r="F20" s="40"/>
      <c r="G20" s="40"/>
      <c r="H20" s="40"/>
      <c r="I20" s="135" t="s">
        <v>27</v>
      </c>
      <c r="J20" s="139" t="s">
        <v>28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35</v>
      </c>
      <c r="F21" s="40"/>
      <c r="G21" s="40"/>
      <c r="H21" s="40"/>
      <c r="I21" s="135" t="s">
        <v>30</v>
      </c>
      <c r="J21" s="139" t="s">
        <v>31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37</v>
      </c>
      <c r="E23" s="40"/>
      <c r="F23" s="40"/>
      <c r="G23" s="40"/>
      <c r="H23" s="40"/>
      <c r="I23" s="135" t="s">
        <v>27</v>
      </c>
      <c r="J23" s="139" t="s">
        <v>28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38</v>
      </c>
      <c r="F24" s="40"/>
      <c r="G24" s="40"/>
      <c r="H24" s="40"/>
      <c r="I24" s="135" t="s">
        <v>30</v>
      </c>
      <c r="J24" s="139" t="s">
        <v>31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39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1"/>
      <c r="B27" s="142"/>
      <c r="C27" s="141"/>
      <c r="D27" s="141"/>
      <c r="E27" s="143" t="s">
        <v>40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41</v>
      </c>
      <c r="E30" s="40"/>
      <c r="F30" s="40"/>
      <c r="G30" s="40"/>
      <c r="H30" s="40"/>
      <c r="I30" s="40"/>
      <c r="J30" s="147">
        <f>ROUND(J84,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43</v>
      </c>
      <c r="G32" s="40"/>
      <c r="H32" s="40"/>
      <c r="I32" s="148" t="s">
        <v>42</v>
      </c>
      <c r="J32" s="148" t="s">
        <v>44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149" t="s">
        <v>45</v>
      </c>
      <c r="E33" s="135" t="s">
        <v>46</v>
      </c>
      <c r="F33" s="150">
        <f>ROUND((SUM(BE84:BE178)),  2)</f>
        <v>0</v>
      </c>
      <c r="G33" s="40"/>
      <c r="H33" s="40"/>
      <c r="I33" s="151">
        <v>0.20999999999999999</v>
      </c>
      <c r="J33" s="150">
        <f>ROUND(((SUM(BE84:BE178))*I33),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5" t="s">
        <v>47</v>
      </c>
      <c r="F34" s="150">
        <f>ROUND((SUM(BF84:BF178)),  2)</f>
        <v>0</v>
      </c>
      <c r="G34" s="40"/>
      <c r="H34" s="40"/>
      <c r="I34" s="151">
        <v>0.12</v>
      </c>
      <c r="J34" s="150">
        <f>ROUND(((SUM(BF84:BF178))*I34),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35" t="s">
        <v>45</v>
      </c>
      <c r="E35" s="135" t="s">
        <v>48</v>
      </c>
      <c r="F35" s="150">
        <f>ROUND((SUM(BG84:BG178)),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35" t="s">
        <v>49</v>
      </c>
      <c r="F36" s="150">
        <f>ROUND((SUM(BH84:BH178)),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50</v>
      </c>
      <c r="F37" s="150">
        <f>ROUND((SUM(BI84:BI178)),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Labe, měřiicí stanice Obříství – oprava odběrného objektu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2" t="str">
        <f>E9</f>
        <v>VON - Vedlejší a ostatní náklady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Kly, Obříství</v>
      </c>
      <c r="G52" s="42"/>
      <c r="H52" s="42"/>
      <c r="I52" s="34" t="s">
        <v>24</v>
      </c>
      <c r="J52" s="75" t="str">
        <f>IF(J12="","",J12)</f>
        <v>27. 8. 2025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Povodí Labe, státní podnik</v>
      </c>
      <c r="G54" s="42"/>
      <c r="H54" s="42"/>
      <c r="I54" s="34" t="s">
        <v>34</v>
      </c>
      <c r="J54" s="38" t="str">
        <f>E21</f>
        <v>Povodí Labe, státní podnik, OIČ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Ing. Eva Morkesová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94</v>
      </c>
      <c r="D57" s="165"/>
      <c r="E57" s="165"/>
      <c r="F57" s="165"/>
      <c r="G57" s="165"/>
      <c r="H57" s="165"/>
      <c r="I57" s="165"/>
      <c r="J57" s="166" t="s">
        <v>95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73</v>
      </c>
      <c r="D59" s="42"/>
      <c r="E59" s="42"/>
      <c r="F59" s="42"/>
      <c r="G59" s="42"/>
      <c r="H59" s="42"/>
      <c r="I59" s="42"/>
      <c r="J59" s="105">
        <f>J84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8"/>
      <c r="C60" s="169"/>
      <c r="D60" s="170" t="s">
        <v>501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502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503</v>
      </c>
      <c r="E62" s="177"/>
      <c r="F62" s="177"/>
      <c r="G62" s="177"/>
      <c r="H62" s="177"/>
      <c r="I62" s="177"/>
      <c r="J62" s="178">
        <f>J109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504</v>
      </c>
      <c r="E63" s="177"/>
      <c r="F63" s="177"/>
      <c r="G63" s="177"/>
      <c r="H63" s="177"/>
      <c r="I63" s="177"/>
      <c r="J63" s="178">
        <f>J118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505</v>
      </c>
      <c r="E64" s="177"/>
      <c r="F64" s="177"/>
      <c r="G64" s="177"/>
      <c r="H64" s="177"/>
      <c r="I64" s="177"/>
      <c r="J64" s="178">
        <f>J125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110</v>
      </c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3" t="str">
        <f>E7</f>
        <v>Labe, měřiicí stanice Obříství – oprava odběrného objektu</v>
      </c>
      <c r="F74" s="34"/>
      <c r="G74" s="34"/>
      <c r="H74" s="34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91</v>
      </c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2" t="str">
        <f>E9</f>
        <v>VON - Vedlejší a ostatní náklady</v>
      </c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22</v>
      </c>
      <c r="D78" s="42"/>
      <c r="E78" s="42"/>
      <c r="F78" s="29" t="str">
        <f>F12</f>
        <v>Kly, Obříství</v>
      </c>
      <c r="G78" s="42"/>
      <c r="H78" s="42"/>
      <c r="I78" s="34" t="s">
        <v>24</v>
      </c>
      <c r="J78" s="75" t="str">
        <f>IF(J12="","",J12)</f>
        <v>27. 8. 2025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4" t="s">
        <v>26</v>
      </c>
      <c r="D80" s="42"/>
      <c r="E80" s="42"/>
      <c r="F80" s="29" t="str">
        <f>E15</f>
        <v>Povodí Labe, státní podnik</v>
      </c>
      <c r="G80" s="42"/>
      <c r="H80" s="42"/>
      <c r="I80" s="34" t="s">
        <v>34</v>
      </c>
      <c r="J80" s="38" t="str">
        <f>E21</f>
        <v>Povodí Labe, státní podnik, OIČ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32</v>
      </c>
      <c r="D81" s="42"/>
      <c r="E81" s="42"/>
      <c r="F81" s="29" t="str">
        <f>IF(E18="","",E18)</f>
        <v>Vyplň údaj</v>
      </c>
      <c r="G81" s="42"/>
      <c r="H81" s="42"/>
      <c r="I81" s="34" t="s">
        <v>37</v>
      </c>
      <c r="J81" s="38" t="str">
        <f>E24</f>
        <v>Ing. Eva Morkesová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0"/>
      <c r="B83" s="181"/>
      <c r="C83" s="182" t="s">
        <v>111</v>
      </c>
      <c r="D83" s="183" t="s">
        <v>60</v>
      </c>
      <c r="E83" s="183" t="s">
        <v>56</v>
      </c>
      <c r="F83" s="183" t="s">
        <v>57</v>
      </c>
      <c r="G83" s="183" t="s">
        <v>112</v>
      </c>
      <c r="H83" s="183" t="s">
        <v>113</v>
      </c>
      <c r="I83" s="183" t="s">
        <v>114</v>
      </c>
      <c r="J83" s="183" t="s">
        <v>95</v>
      </c>
      <c r="K83" s="184" t="s">
        <v>115</v>
      </c>
      <c r="L83" s="185"/>
      <c r="M83" s="95" t="s">
        <v>74</v>
      </c>
      <c r="N83" s="96" t="s">
        <v>45</v>
      </c>
      <c r="O83" s="96" t="s">
        <v>116</v>
      </c>
      <c r="P83" s="96" t="s">
        <v>117</v>
      </c>
      <c r="Q83" s="96" t="s">
        <v>118</v>
      </c>
      <c r="R83" s="96" t="s">
        <v>119</v>
      </c>
      <c r="S83" s="96" t="s">
        <v>120</v>
      </c>
      <c r="T83" s="97" t="s">
        <v>121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0"/>
      <c r="B84" s="41"/>
      <c r="C84" s="102" t="s">
        <v>122</v>
      </c>
      <c r="D84" s="42"/>
      <c r="E84" s="42"/>
      <c r="F84" s="42"/>
      <c r="G84" s="42"/>
      <c r="H84" s="42"/>
      <c r="I84" s="42"/>
      <c r="J84" s="186">
        <f>BK84</f>
        <v>0</v>
      </c>
      <c r="K84" s="42"/>
      <c r="L84" s="46"/>
      <c r="M84" s="98"/>
      <c r="N84" s="187"/>
      <c r="O84" s="99"/>
      <c r="P84" s="188">
        <f>P85</f>
        <v>0</v>
      </c>
      <c r="Q84" s="99"/>
      <c r="R84" s="188">
        <f>R85</f>
        <v>0</v>
      </c>
      <c r="S84" s="99"/>
      <c r="T84" s="189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75</v>
      </c>
      <c r="AU84" s="19" t="s">
        <v>96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75</v>
      </c>
      <c r="E85" s="194" t="s">
        <v>506</v>
      </c>
      <c r="F85" s="194" t="s">
        <v>507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P86+P109+P118+P125</f>
        <v>0</v>
      </c>
      <c r="Q85" s="199"/>
      <c r="R85" s="200">
        <f>R86+R109+R118+R125</f>
        <v>0</v>
      </c>
      <c r="S85" s="199"/>
      <c r="T85" s="201">
        <f>T86+T109+T118+T125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132</v>
      </c>
      <c r="AT85" s="203" t="s">
        <v>75</v>
      </c>
      <c r="AU85" s="203" t="s">
        <v>76</v>
      </c>
      <c r="AY85" s="202" t="s">
        <v>125</v>
      </c>
      <c r="BK85" s="204">
        <f>BK86+BK109+BK118+BK125</f>
        <v>0</v>
      </c>
    </row>
    <row r="86" s="12" customFormat="1" ht="22.8" customHeight="1">
      <c r="A86" s="12"/>
      <c r="B86" s="191"/>
      <c r="C86" s="192"/>
      <c r="D86" s="193" t="s">
        <v>75</v>
      </c>
      <c r="E86" s="205" t="s">
        <v>508</v>
      </c>
      <c r="F86" s="205" t="s">
        <v>509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SUM(P87:P108)</f>
        <v>0</v>
      </c>
      <c r="Q86" s="199"/>
      <c r="R86" s="200">
        <f>SUM(R87:R108)</f>
        <v>0</v>
      </c>
      <c r="S86" s="199"/>
      <c r="T86" s="201">
        <f>SUM(T87:T108)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132</v>
      </c>
      <c r="AT86" s="203" t="s">
        <v>75</v>
      </c>
      <c r="AU86" s="203" t="s">
        <v>84</v>
      </c>
      <c r="AY86" s="202" t="s">
        <v>125</v>
      </c>
      <c r="BK86" s="204">
        <f>SUM(BK87:BK108)</f>
        <v>0</v>
      </c>
    </row>
    <row r="87" s="2" customFormat="1" ht="16.5" customHeight="1">
      <c r="A87" s="40"/>
      <c r="B87" s="41"/>
      <c r="C87" s="207" t="s">
        <v>84</v>
      </c>
      <c r="D87" s="207" t="s">
        <v>127</v>
      </c>
      <c r="E87" s="208" t="s">
        <v>510</v>
      </c>
      <c r="F87" s="209" t="s">
        <v>511</v>
      </c>
      <c r="G87" s="210" t="s">
        <v>408</v>
      </c>
      <c r="H87" s="211">
        <v>1</v>
      </c>
      <c r="I87" s="212"/>
      <c r="J87" s="213">
        <f>ROUND(I87*H87,2)</f>
        <v>0</v>
      </c>
      <c r="K87" s="209" t="s">
        <v>74</v>
      </c>
      <c r="L87" s="46"/>
      <c r="M87" s="214" t="s">
        <v>74</v>
      </c>
      <c r="N87" s="215" t="s">
        <v>48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8" t="s">
        <v>512</v>
      </c>
      <c r="AT87" s="218" t="s">
        <v>127</v>
      </c>
      <c r="AU87" s="218" t="s">
        <v>86</v>
      </c>
      <c r="AY87" s="19" t="s">
        <v>125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9" t="s">
        <v>132</v>
      </c>
      <c r="BK87" s="219">
        <f>ROUND(I87*H87,2)</f>
        <v>0</v>
      </c>
      <c r="BL87" s="19" t="s">
        <v>512</v>
      </c>
      <c r="BM87" s="218" t="s">
        <v>513</v>
      </c>
    </row>
    <row r="88" s="2" customFormat="1">
      <c r="A88" s="40"/>
      <c r="B88" s="41"/>
      <c r="C88" s="42"/>
      <c r="D88" s="220" t="s">
        <v>134</v>
      </c>
      <c r="E88" s="42"/>
      <c r="F88" s="221" t="s">
        <v>511</v>
      </c>
      <c r="G88" s="42"/>
      <c r="H88" s="42"/>
      <c r="I88" s="222"/>
      <c r="J88" s="42"/>
      <c r="K88" s="42"/>
      <c r="L88" s="46"/>
      <c r="M88" s="223"/>
      <c r="N88" s="224"/>
      <c r="O88" s="87"/>
      <c r="P88" s="87"/>
      <c r="Q88" s="87"/>
      <c r="R88" s="87"/>
      <c r="S88" s="87"/>
      <c r="T88" s="88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134</v>
      </c>
      <c r="AU88" s="19" t="s">
        <v>86</v>
      </c>
    </row>
    <row r="89" s="13" customFormat="1">
      <c r="A89" s="13"/>
      <c r="B89" s="227"/>
      <c r="C89" s="228"/>
      <c r="D89" s="220" t="s">
        <v>138</v>
      </c>
      <c r="E89" s="229" t="s">
        <v>74</v>
      </c>
      <c r="F89" s="230" t="s">
        <v>514</v>
      </c>
      <c r="G89" s="228"/>
      <c r="H89" s="229" t="s">
        <v>74</v>
      </c>
      <c r="I89" s="231"/>
      <c r="J89" s="228"/>
      <c r="K89" s="228"/>
      <c r="L89" s="232"/>
      <c r="M89" s="233"/>
      <c r="N89" s="234"/>
      <c r="O89" s="234"/>
      <c r="P89" s="234"/>
      <c r="Q89" s="234"/>
      <c r="R89" s="234"/>
      <c r="S89" s="234"/>
      <c r="T89" s="23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6" t="s">
        <v>138</v>
      </c>
      <c r="AU89" s="236" t="s">
        <v>86</v>
      </c>
      <c r="AV89" s="13" t="s">
        <v>84</v>
      </c>
      <c r="AW89" s="13" t="s">
        <v>36</v>
      </c>
      <c r="AX89" s="13" t="s">
        <v>76</v>
      </c>
      <c r="AY89" s="236" t="s">
        <v>125</v>
      </c>
    </row>
    <row r="90" s="13" customFormat="1">
      <c r="A90" s="13"/>
      <c r="B90" s="227"/>
      <c r="C90" s="228"/>
      <c r="D90" s="220" t="s">
        <v>138</v>
      </c>
      <c r="E90" s="229" t="s">
        <v>74</v>
      </c>
      <c r="F90" s="230" t="s">
        <v>515</v>
      </c>
      <c r="G90" s="228"/>
      <c r="H90" s="229" t="s">
        <v>74</v>
      </c>
      <c r="I90" s="231"/>
      <c r="J90" s="228"/>
      <c r="K90" s="228"/>
      <c r="L90" s="232"/>
      <c r="M90" s="233"/>
      <c r="N90" s="234"/>
      <c r="O90" s="234"/>
      <c r="P90" s="234"/>
      <c r="Q90" s="234"/>
      <c r="R90" s="234"/>
      <c r="S90" s="234"/>
      <c r="T90" s="23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6" t="s">
        <v>138</v>
      </c>
      <c r="AU90" s="236" t="s">
        <v>86</v>
      </c>
      <c r="AV90" s="13" t="s">
        <v>84</v>
      </c>
      <c r="AW90" s="13" t="s">
        <v>36</v>
      </c>
      <c r="AX90" s="13" t="s">
        <v>76</v>
      </c>
      <c r="AY90" s="236" t="s">
        <v>125</v>
      </c>
    </row>
    <row r="91" s="13" customFormat="1">
      <c r="A91" s="13"/>
      <c r="B91" s="227"/>
      <c r="C91" s="228"/>
      <c r="D91" s="220" t="s">
        <v>138</v>
      </c>
      <c r="E91" s="229" t="s">
        <v>74</v>
      </c>
      <c r="F91" s="230" t="s">
        <v>516</v>
      </c>
      <c r="G91" s="228"/>
      <c r="H91" s="229" t="s">
        <v>74</v>
      </c>
      <c r="I91" s="231"/>
      <c r="J91" s="228"/>
      <c r="K91" s="228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138</v>
      </c>
      <c r="AU91" s="236" t="s">
        <v>86</v>
      </c>
      <c r="AV91" s="13" t="s">
        <v>84</v>
      </c>
      <c r="AW91" s="13" t="s">
        <v>36</v>
      </c>
      <c r="AX91" s="13" t="s">
        <v>76</v>
      </c>
      <c r="AY91" s="236" t="s">
        <v>125</v>
      </c>
    </row>
    <row r="92" s="13" customFormat="1">
      <c r="A92" s="13"/>
      <c r="B92" s="227"/>
      <c r="C92" s="228"/>
      <c r="D92" s="220" t="s">
        <v>138</v>
      </c>
      <c r="E92" s="229" t="s">
        <v>74</v>
      </c>
      <c r="F92" s="230" t="s">
        <v>517</v>
      </c>
      <c r="G92" s="228"/>
      <c r="H92" s="229" t="s">
        <v>74</v>
      </c>
      <c r="I92" s="231"/>
      <c r="J92" s="228"/>
      <c r="K92" s="228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138</v>
      </c>
      <c r="AU92" s="236" t="s">
        <v>86</v>
      </c>
      <c r="AV92" s="13" t="s">
        <v>84</v>
      </c>
      <c r="AW92" s="13" t="s">
        <v>36</v>
      </c>
      <c r="AX92" s="13" t="s">
        <v>76</v>
      </c>
      <c r="AY92" s="236" t="s">
        <v>125</v>
      </c>
    </row>
    <row r="93" s="13" customFormat="1">
      <c r="A93" s="13"/>
      <c r="B93" s="227"/>
      <c r="C93" s="228"/>
      <c r="D93" s="220" t="s">
        <v>138</v>
      </c>
      <c r="E93" s="229" t="s">
        <v>74</v>
      </c>
      <c r="F93" s="230" t="s">
        <v>518</v>
      </c>
      <c r="G93" s="228"/>
      <c r="H93" s="229" t="s">
        <v>74</v>
      </c>
      <c r="I93" s="231"/>
      <c r="J93" s="228"/>
      <c r="K93" s="228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138</v>
      </c>
      <c r="AU93" s="236" t="s">
        <v>86</v>
      </c>
      <c r="AV93" s="13" t="s">
        <v>84</v>
      </c>
      <c r="AW93" s="13" t="s">
        <v>36</v>
      </c>
      <c r="AX93" s="13" t="s">
        <v>76</v>
      </c>
      <c r="AY93" s="236" t="s">
        <v>125</v>
      </c>
    </row>
    <row r="94" s="13" customFormat="1">
      <c r="A94" s="13"/>
      <c r="B94" s="227"/>
      <c r="C94" s="228"/>
      <c r="D94" s="220" t="s">
        <v>138</v>
      </c>
      <c r="E94" s="229" t="s">
        <v>74</v>
      </c>
      <c r="F94" s="230" t="s">
        <v>519</v>
      </c>
      <c r="G94" s="228"/>
      <c r="H94" s="229" t="s">
        <v>74</v>
      </c>
      <c r="I94" s="231"/>
      <c r="J94" s="228"/>
      <c r="K94" s="228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138</v>
      </c>
      <c r="AU94" s="236" t="s">
        <v>86</v>
      </c>
      <c r="AV94" s="13" t="s">
        <v>84</v>
      </c>
      <c r="AW94" s="13" t="s">
        <v>36</v>
      </c>
      <c r="AX94" s="13" t="s">
        <v>76</v>
      </c>
      <c r="AY94" s="236" t="s">
        <v>125</v>
      </c>
    </row>
    <row r="95" s="13" customFormat="1">
      <c r="A95" s="13"/>
      <c r="B95" s="227"/>
      <c r="C95" s="228"/>
      <c r="D95" s="220" t="s">
        <v>138</v>
      </c>
      <c r="E95" s="229" t="s">
        <v>74</v>
      </c>
      <c r="F95" s="230" t="s">
        <v>520</v>
      </c>
      <c r="G95" s="228"/>
      <c r="H95" s="229" t="s">
        <v>74</v>
      </c>
      <c r="I95" s="231"/>
      <c r="J95" s="228"/>
      <c r="K95" s="228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138</v>
      </c>
      <c r="AU95" s="236" t="s">
        <v>86</v>
      </c>
      <c r="AV95" s="13" t="s">
        <v>84</v>
      </c>
      <c r="AW95" s="13" t="s">
        <v>36</v>
      </c>
      <c r="AX95" s="13" t="s">
        <v>76</v>
      </c>
      <c r="AY95" s="236" t="s">
        <v>125</v>
      </c>
    </row>
    <row r="96" s="14" customFormat="1">
      <c r="A96" s="14"/>
      <c r="B96" s="237"/>
      <c r="C96" s="238"/>
      <c r="D96" s="220" t="s">
        <v>138</v>
      </c>
      <c r="E96" s="239" t="s">
        <v>74</v>
      </c>
      <c r="F96" s="240" t="s">
        <v>84</v>
      </c>
      <c r="G96" s="238"/>
      <c r="H96" s="241">
        <v>1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138</v>
      </c>
      <c r="AU96" s="247" t="s">
        <v>86</v>
      </c>
      <c r="AV96" s="14" t="s">
        <v>86</v>
      </c>
      <c r="AW96" s="14" t="s">
        <v>36</v>
      </c>
      <c r="AX96" s="14" t="s">
        <v>84</v>
      </c>
      <c r="AY96" s="247" t="s">
        <v>125</v>
      </c>
    </row>
    <row r="97" s="2" customFormat="1" ht="16.5" customHeight="1">
      <c r="A97" s="40"/>
      <c r="B97" s="41"/>
      <c r="C97" s="207" t="s">
        <v>86</v>
      </c>
      <c r="D97" s="207" t="s">
        <v>127</v>
      </c>
      <c r="E97" s="208" t="s">
        <v>521</v>
      </c>
      <c r="F97" s="209" t="s">
        <v>522</v>
      </c>
      <c r="G97" s="210" t="s">
        <v>408</v>
      </c>
      <c r="H97" s="211">
        <v>1</v>
      </c>
      <c r="I97" s="212"/>
      <c r="J97" s="213">
        <f>ROUND(I97*H97,2)</f>
        <v>0</v>
      </c>
      <c r="K97" s="209" t="s">
        <v>74</v>
      </c>
      <c r="L97" s="46"/>
      <c r="M97" s="214" t="s">
        <v>74</v>
      </c>
      <c r="N97" s="215" t="s">
        <v>48</v>
      </c>
      <c r="O97" s="87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512</v>
      </c>
      <c r="AT97" s="218" t="s">
        <v>127</v>
      </c>
      <c r="AU97" s="218" t="s">
        <v>86</v>
      </c>
      <c r="AY97" s="19" t="s">
        <v>125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132</v>
      </c>
      <c r="BK97" s="219">
        <f>ROUND(I97*H97,2)</f>
        <v>0</v>
      </c>
      <c r="BL97" s="19" t="s">
        <v>512</v>
      </c>
      <c r="BM97" s="218" t="s">
        <v>523</v>
      </c>
    </row>
    <row r="98" s="2" customFormat="1">
      <c r="A98" s="40"/>
      <c r="B98" s="41"/>
      <c r="C98" s="42"/>
      <c r="D98" s="220" t="s">
        <v>134</v>
      </c>
      <c r="E98" s="42"/>
      <c r="F98" s="221" t="s">
        <v>524</v>
      </c>
      <c r="G98" s="42"/>
      <c r="H98" s="42"/>
      <c r="I98" s="222"/>
      <c r="J98" s="42"/>
      <c r="K98" s="42"/>
      <c r="L98" s="46"/>
      <c r="M98" s="223"/>
      <c r="N98" s="224"/>
      <c r="O98" s="87"/>
      <c r="P98" s="87"/>
      <c r="Q98" s="87"/>
      <c r="R98" s="87"/>
      <c r="S98" s="87"/>
      <c r="T98" s="88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134</v>
      </c>
      <c r="AU98" s="19" t="s">
        <v>86</v>
      </c>
    </row>
    <row r="99" s="13" customFormat="1">
      <c r="A99" s="13"/>
      <c r="B99" s="227"/>
      <c r="C99" s="228"/>
      <c r="D99" s="220" t="s">
        <v>138</v>
      </c>
      <c r="E99" s="229" t="s">
        <v>74</v>
      </c>
      <c r="F99" s="230" t="s">
        <v>525</v>
      </c>
      <c r="G99" s="228"/>
      <c r="H99" s="229" t="s">
        <v>74</v>
      </c>
      <c r="I99" s="231"/>
      <c r="J99" s="228"/>
      <c r="K99" s="228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138</v>
      </c>
      <c r="AU99" s="236" t="s">
        <v>86</v>
      </c>
      <c r="AV99" s="13" t="s">
        <v>84</v>
      </c>
      <c r="AW99" s="13" t="s">
        <v>36</v>
      </c>
      <c r="AX99" s="13" t="s">
        <v>76</v>
      </c>
      <c r="AY99" s="236" t="s">
        <v>125</v>
      </c>
    </row>
    <row r="100" s="14" customFormat="1">
      <c r="A100" s="14"/>
      <c r="B100" s="237"/>
      <c r="C100" s="238"/>
      <c r="D100" s="220" t="s">
        <v>138</v>
      </c>
      <c r="E100" s="239" t="s">
        <v>74</v>
      </c>
      <c r="F100" s="240" t="s">
        <v>84</v>
      </c>
      <c r="G100" s="238"/>
      <c r="H100" s="241">
        <v>1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138</v>
      </c>
      <c r="AU100" s="247" t="s">
        <v>86</v>
      </c>
      <c r="AV100" s="14" t="s">
        <v>86</v>
      </c>
      <c r="AW100" s="14" t="s">
        <v>36</v>
      </c>
      <c r="AX100" s="14" t="s">
        <v>84</v>
      </c>
      <c r="AY100" s="247" t="s">
        <v>125</v>
      </c>
    </row>
    <row r="101" s="2" customFormat="1" ht="16.5" customHeight="1">
      <c r="A101" s="40"/>
      <c r="B101" s="41"/>
      <c r="C101" s="207" t="s">
        <v>148</v>
      </c>
      <c r="D101" s="207" t="s">
        <v>127</v>
      </c>
      <c r="E101" s="208" t="s">
        <v>526</v>
      </c>
      <c r="F101" s="209" t="s">
        <v>527</v>
      </c>
      <c r="G101" s="210" t="s">
        <v>408</v>
      </c>
      <c r="H101" s="211">
        <v>1</v>
      </c>
      <c r="I101" s="212"/>
      <c r="J101" s="213">
        <f>ROUND(I101*H101,2)</f>
        <v>0</v>
      </c>
      <c r="K101" s="209" t="s">
        <v>74</v>
      </c>
      <c r="L101" s="46"/>
      <c r="M101" s="214" t="s">
        <v>74</v>
      </c>
      <c r="N101" s="215" t="s">
        <v>48</v>
      </c>
      <c r="O101" s="87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512</v>
      </c>
      <c r="AT101" s="218" t="s">
        <v>127</v>
      </c>
      <c r="AU101" s="218" t="s">
        <v>86</v>
      </c>
      <c r="AY101" s="19" t="s">
        <v>125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132</v>
      </c>
      <c r="BK101" s="219">
        <f>ROUND(I101*H101,2)</f>
        <v>0</v>
      </c>
      <c r="BL101" s="19" t="s">
        <v>512</v>
      </c>
      <c r="BM101" s="218" t="s">
        <v>528</v>
      </c>
    </row>
    <row r="102" s="2" customFormat="1">
      <c r="A102" s="40"/>
      <c r="B102" s="41"/>
      <c r="C102" s="42"/>
      <c r="D102" s="220" t="s">
        <v>134</v>
      </c>
      <c r="E102" s="42"/>
      <c r="F102" s="221" t="s">
        <v>529</v>
      </c>
      <c r="G102" s="42"/>
      <c r="H102" s="42"/>
      <c r="I102" s="222"/>
      <c r="J102" s="42"/>
      <c r="K102" s="42"/>
      <c r="L102" s="46"/>
      <c r="M102" s="223"/>
      <c r="N102" s="224"/>
      <c r="O102" s="87"/>
      <c r="P102" s="87"/>
      <c r="Q102" s="87"/>
      <c r="R102" s="87"/>
      <c r="S102" s="87"/>
      <c r="T102" s="88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134</v>
      </c>
      <c r="AU102" s="19" t="s">
        <v>86</v>
      </c>
    </row>
    <row r="103" s="13" customFormat="1">
      <c r="A103" s="13"/>
      <c r="B103" s="227"/>
      <c r="C103" s="228"/>
      <c r="D103" s="220" t="s">
        <v>138</v>
      </c>
      <c r="E103" s="229" t="s">
        <v>74</v>
      </c>
      <c r="F103" s="230" t="s">
        <v>530</v>
      </c>
      <c r="G103" s="228"/>
      <c r="H103" s="229" t="s">
        <v>74</v>
      </c>
      <c r="I103" s="231"/>
      <c r="J103" s="228"/>
      <c r="K103" s="228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138</v>
      </c>
      <c r="AU103" s="236" t="s">
        <v>86</v>
      </c>
      <c r="AV103" s="13" t="s">
        <v>84</v>
      </c>
      <c r="AW103" s="13" t="s">
        <v>36</v>
      </c>
      <c r="AX103" s="13" t="s">
        <v>76</v>
      </c>
      <c r="AY103" s="236" t="s">
        <v>125</v>
      </c>
    </row>
    <row r="104" s="14" customFormat="1">
      <c r="A104" s="14"/>
      <c r="B104" s="237"/>
      <c r="C104" s="238"/>
      <c r="D104" s="220" t="s">
        <v>138</v>
      </c>
      <c r="E104" s="239" t="s">
        <v>74</v>
      </c>
      <c r="F104" s="240" t="s">
        <v>84</v>
      </c>
      <c r="G104" s="238"/>
      <c r="H104" s="241">
        <v>1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138</v>
      </c>
      <c r="AU104" s="247" t="s">
        <v>86</v>
      </c>
      <c r="AV104" s="14" t="s">
        <v>86</v>
      </c>
      <c r="AW104" s="14" t="s">
        <v>36</v>
      </c>
      <c r="AX104" s="14" t="s">
        <v>84</v>
      </c>
      <c r="AY104" s="247" t="s">
        <v>125</v>
      </c>
    </row>
    <row r="105" s="2" customFormat="1" ht="16.5" customHeight="1">
      <c r="A105" s="40"/>
      <c r="B105" s="41"/>
      <c r="C105" s="207" t="s">
        <v>132</v>
      </c>
      <c r="D105" s="207" t="s">
        <v>127</v>
      </c>
      <c r="E105" s="208" t="s">
        <v>531</v>
      </c>
      <c r="F105" s="209" t="s">
        <v>532</v>
      </c>
      <c r="G105" s="210" t="s">
        <v>224</v>
      </c>
      <c r="H105" s="211">
        <v>24</v>
      </c>
      <c r="I105" s="212"/>
      <c r="J105" s="213">
        <f>ROUND(I105*H105,2)</f>
        <v>0</v>
      </c>
      <c r="K105" s="209" t="s">
        <v>74</v>
      </c>
      <c r="L105" s="46"/>
      <c r="M105" s="214" t="s">
        <v>74</v>
      </c>
      <c r="N105" s="215" t="s">
        <v>48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8" t="s">
        <v>132</v>
      </c>
      <c r="AT105" s="218" t="s">
        <v>127</v>
      </c>
      <c r="AU105" s="218" t="s">
        <v>86</v>
      </c>
      <c r="AY105" s="19" t="s">
        <v>125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132</v>
      </c>
      <c r="BK105" s="219">
        <f>ROUND(I105*H105,2)</f>
        <v>0</v>
      </c>
      <c r="BL105" s="19" t="s">
        <v>132</v>
      </c>
      <c r="BM105" s="218" t="s">
        <v>533</v>
      </c>
    </row>
    <row r="106" s="2" customFormat="1">
      <c r="A106" s="40"/>
      <c r="B106" s="41"/>
      <c r="C106" s="42"/>
      <c r="D106" s="220" t="s">
        <v>134</v>
      </c>
      <c r="E106" s="42"/>
      <c r="F106" s="221" t="s">
        <v>532</v>
      </c>
      <c r="G106" s="42"/>
      <c r="H106" s="42"/>
      <c r="I106" s="222"/>
      <c r="J106" s="42"/>
      <c r="K106" s="42"/>
      <c r="L106" s="46"/>
      <c r="M106" s="223"/>
      <c r="N106" s="224"/>
      <c r="O106" s="87"/>
      <c r="P106" s="87"/>
      <c r="Q106" s="87"/>
      <c r="R106" s="87"/>
      <c r="S106" s="87"/>
      <c r="T106" s="88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134</v>
      </c>
      <c r="AU106" s="19" t="s">
        <v>86</v>
      </c>
    </row>
    <row r="107" s="13" customFormat="1">
      <c r="A107" s="13"/>
      <c r="B107" s="227"/>
      <c r="C107" s="228"/>
      <c r="D107" s="220" t="s">
        <v>138</v>
      </c>
      <c r="E107" s="229" t="s">
        <v>74</v>
      </c>
      <c r="F107" s="230" t="s">
        <v>534</v>
      </c>
      <c r="G107" s="228"/>
      <c r="H107" s="229" t="s">
        <v>74</v>
      </c>
      <c r="I107" s="231"/>
      <c r="J107" s="228"/>
      <c r="K107" s="228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138</v>
      </c>
      <c r="AU107" s="236" t="s">
        <v>86</v>
      </c>
      <c r="AV107" s="13" t="s">
        <v>84</v>
      </c>
      <c r="AW107" s="13" t="s">
        <v>36</v>
      </c>
      <c r="AX107" s="13" t="s">
        <v>76</v>
      </c>
      <c r="AY107" s="236" t="s">
        <v>125</v>
      </c>
    </row>
    <row r="108" s="14" customFormat="1">
      <c r="A108" s="14"/>
      <c r="B108" s="237"/>
      <c r="C108" s="238"/>
      <c r="D108" s="220" t="s">
        <v>138</v>
      </c>
      <c r="E108" s="239" t="s">
        <v>74</v>
      </c>
      <c r="F108" s="240" t="s">
        <v>535</v>
      </c>
      <c r="G108" s="238"/>
      <c r="H108" s="241">
        <v>24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138</v>
      </c>
      <c r="AU108" s="247" t="s">
        <v>86</v>
      </c>
      <c r="AV108" s="14" t="s">
        <v>86</v>
      </c>
      <c r="AW108" s="14" t="s">
        <v>36</v>
      </c>
      <c r="AX108" s="14" t="s">
        <v>84</v>
      </c>
      <c r="AY108" s="247" t="s">
        <v>125</v>
      </c>
    </row>
    <row r="109" s="12" customFormat="1" ht="22.8" customHeight="1">
      <c r="A109" s="12"/>
      <c r="B109" s="191"/>
      <c r="C109" s="192"/>
      <c r="D109" s="193" t="s">
        <v>75</v>
      </c>
      <c r="E109" s="205" t="s">
        <v>536</v>
      </c>
      <c r="F109" s="205" t="s">
        <v>537</v>
      </c>
      <c r="G109" s="192"/>
      <c r="H109" s="192"/>
      <c r="I109" s="195"/>
      <c r="J109" s="206">
        <f>BK109</f>
        <v>0</v>
      </c>
      <c r="K109" s="192"/>
      <c r="L109" s="197"/>
      <c r="M109" s="198"/>
      <c r="N109" s="199"/>
      <c r="O109" s="199"/>
      <c r="P109" s="200">
        <f>SUM(P110:P117)</f>
        <v>0</v>
      </c>
      <c r="Q109" s="199"/>
      <c r="R109" s="200">
        <f>SUM(R110:R117)</f>
        <v>0</v>
      </c>
      <c r="S109" s="199"/>
      <c r="T109" s="201">
        <f>SUM(T110:T117)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2" t="s">
        <v>132</v>
      </c>
      <c r="AT109" s="203" t="s">
        <v>75</v>
      </c>
      <c r="AU109" s="203" t="s">
        <v>84</v>
      </c>
      <c r="AY109" s="202" t="s">
        <v>125</v>
      </c>
      <c r="BK109" s="204">
        <f>SUM(BK110:BK117)</f>
        <v>0</v>
      </c>
    </row>
    <row r="110" s="2" customFormat="1" ht="16.5" customHeight="1">
      <c r="A110" s="40"/>
      <c r="B110" s="41"/>
      <c r="C110" s="207" t="s">
        <v>163</v>
      </c>
      <c r="D110" s="207" t="s">
        <v>127</v>
      </c>
      <c r="E110" s="208" t="s">
        <v>538</v>
      </c>
      <c r="F110" s="209" t="s">
        <v>539</v>
      </c>
      <c r="G110" s="210" t="s">
        <v>218</v>
      </c>
      <c r="H110" s="211">
        <v>1</v>
      </c>
      <c r="I110" s="212"/>
      <c r="J110" s="213">
        <f>ROUND(I110*H110,2)</f>
        <v>0</v>
      </c>
      <c r="K110" s="209" t="s">
        <v>74</v>
      </c>
      <c r="L110" s="46"/>
      <c r="M110" s="214" t="s">
        <v>74</v>
      </c>
      <c r="N110" s="215" t="s">
        <v>48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8" t="s">
        <v>540</v>
      </c>
      <c r="AT110" s="218" t="s">
        <v>127</v>
      </c>
      <c r="AU110" s="218" t="s">
        <v>86</v>
      </c>
      <c r="AY110" s="19" t="s">
        <v>125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9" t="s">
        <v>132</v>
      </c>
      <c r="BK110" s="219">
        <f>ROUND(I110*H110,2)</f>
        <v>0</v>
      </c>
      <c r="BL110" s="19" t="s">
        <v>540</v>
      </c>
      <c r="BM110" s="218" t="s">
        <v>541</v>
      </c>
    </row>
    <row r="111" s="2" customFormat="1">
      <c r="A111" s="40"/>
      <c r="B111" s="41"/>
      <c r="C111" s="42"/>
      <c r="D111" s="220" t="s">
        <v>134</v>
      </c>
      <c r="E111" s="42"/>
      <c r="F111" s="221" t="s">
        <v>542</v>
      </c>
      <c r="G111" s="42"/>
      <c r="H111" s="42"/>
      <c r="I111" s="222"/>
      <c r="J111" s="42"/>
      <c r="K111" s="42"/>
      <c r="L111" s="46"/>
      <c r="M111" s="223"/>
      <c r="N111" s="224"/>
      <c r="O111" s="87"/>
      <c r="P111" s="87"/>
      <c r="Q111" s="87"/>
      <c r="R111" s="87"/>
      <c r="S111" s="87"/>
      <c r="T111" s="88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134</v>
      </c>
      <c r="AU111" s="19" t="s">
        <v>86</v>
      </c>
    </row>
    <row r="112" s="2" customFormat="1" ht="24.15" customHeight="1">
      <c r="A112" s="40"/>
      <c r="B112" s="41"/>
      <c r="C112" s="207" t="s">
        <v>174</v>
      </c>
      <c r="D112" s="207" t="s">
        <v>127</v>
      </c>
      <c r="E112" s="208" t="s">
        <v>543</v>
      </c>
      <c r="F112" s="209" t="s">
        <v>544</v>
      </c>
      <c r="G112" s="210" t="s">
        <v>218</v>
      </c>
      <c r="H112" s="211">
        <v>1</v>
      </c>
      <c r="I112" s="212"/>
      <c r="J112" s="213">
        <f>ROUND(I112*H112,2)</f>
        <v>0</v>
      </c>
      <c r="K112" s="209" t="s">
        <v>74</v>
      </c>
      <c r="L112" s="46"/>
      <c r="M112" s="214" t="s">
        <v>74</v>
      </c>
      <c r="N112" s="215" t="s">
        <v>48</v>
      </c>
      <c r="O112" s="87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8" t="s">
        <v>540</v>
      </c>
      <c r="AT112" s="218" t="s">
        <v>127</v>
      </c>
      <c r="AU112" s="218" t="s">
        <v>86</v>
      </c>
      <c r="AY112" s="19" t="s">
        <v>125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9" t="s">
        <v>132</v>
      </c>
      <c r="BK112" s="219">
        <f>ROUND(I112*H112,2)</f>
        <v>0</v>
      </c>
      <c r="BL112" s="19" t="s">
        <v>540</v>
      </c>
      <c r="BM112" s="218" t="s">
        <v>545</v>
      </c>
    </row>
    <row r="113" s="2" customFormat="1">
      <c r="A113" s="40"/>
      <c r="B113" s="41"/>
      <c r="C113" s="42"/>
      <c r="D113" s="220" t="s">
        <v>134</v>
      </c>
      <c r="E113" s="42"/>
      <c r="F113" s="221" t="s">
        <v>544</v>
      </c>
      <c r="G113" s="42"/>
      <c r="H113" s="42"/>
      <c r="I113" s="222"/>
      <c r="J113" s="42"/>
      <c r="K113" s="42"/>
      <c r="L113" s="46"/>
      <c r="M113" s="223"/>
      <c r="N113" s="224"/>
      <c r="O113" s="87"/>
      <c r="P113" s="87"/>
      <c r="Q113" s="87"/>
      <c r="R113" s="87"/>
      <c r="S113" s="87"/>
      <c r="T113" s="88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134</v>
      </c>
      <c r="AU113" s="19" t="s">
        <v>86</v>
      </c>
    </row>
    <row r="114" s="2" customFormat="1" ht="16.5" customHeight="1">
      <c r="A114" s="40"/>
      <c r="B114" s="41"/>
      <c r="C114" s="207" t="s">
        <v>182</v>
      </c>
      <c r="D114" s="207" t="s">
        <v>127</v>
      </c>
      <c r="E114" s="208" t="s">
        <v>546</v>
      </c>
      <c r="F114" s="209" t="s">
        <v>547</v>
      </c>
      <c r="G114" s="210" t="s">
        <v>408</v>
      </c>
      <c r="H114" s="211">
        <v>1</v>
      </c>
      <c r="I114" s="212"/>
      <c r="J114" s="213">
        <f>ROUND(I114*H114,2)</f>
        <v>0</v>
      </c>
      <c r="K114" s="209" t="s">
        <v>74</v>
      </c>
      <c r="L114" s="46"/>
      <c r="M114" s="214" t="s">
        <v>74</v>
      </c>
      <c r="N114" s="215" t="s">
        <v>48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8" t="s">
        <v>512</v>
      </c>
      <c r="AT114" s="218" t="s">
        <v>127</v>
      </c>
      <c r="AU114" s="218" t="s">
        <v>86</v>
      </c>
      <c r="AY114" s="19" t="s">
        <v>125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132</v>
      </c>
      <c r="BK114" s="219">
        <f>ROUND(I114*H114,2)</f>
        <v>0</v>
      </c>
      <c r="BL114" s="19" t="s">
        <v>512</v>
      </c>
      <c r="BM114" s="218" t="s">
        <v>548</v>
      </c>
    </row>
    <row r="115" s="2" customFormat="1">
      <c r="A115" s="40"/>
      <c r="B115" s="41"/>
      <c r="C115" s="42"/>
      <c r="D115" s="220" t="s">
        <v>134</v>
      </c>
      <c r="E115" s="42"/>
      <c r="F115" s="221" t="s">
        <v>547</v>
      </c>
      <c r="G115" s="42"/>
      <c r="H115" s="42"/>
      <c r="I115" s="222"/>
      <c r="J115" s="42"/>
      <c r="K115" s="42"/>
      <c r="L115" s="46"/>
      <c r="M115" s="223"/>
      <c r="N115" s="224"/>
      <c r="O115" s="87"/>
      <c r="P115" s="87"/>
      <c r="Q115" s="87"/>
      <c r="R115" s="87"/>
      <c r="S115" s="87"/>
      <c r="T115" s="88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134</v>
      </c>
      <c r="AU115" s="19" t="s">
        <v>86</v>
      </c>
    </row>
    <row r="116" s="13" customFormat="1">
      <c r="A116" s="13"/>
      <c r="B116" s="227"/>
      <c r="C116" s="228"/>
      <c r="D116" s="220" t="s">
        <v>138</v>
      </c>
      <c r="E116" s="229" t="s">
        <v>74</v>
      </c>
      <c r="F116" s="230" t="s">
        <v>549</v>
      </c>
      <c r="G116" s="228"/>
      <c r="H116" s="229" t="s">
        <v>74</v>
      </c>
      <c r="I116" s="231"/>
      <c r="J116" s="228"/>
      <c r="K116" s="228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138</v>
      </c>
      <c r="AU116" s="236" t="s">
        <v>86</v>
      </c>
      <c r="AV116" s="13" t="s">
        <v>84</v>
      </c>
      <c r="AW116" s="13" t="s">
        <v>36</v>
      </c>
      <c r="AX116" s="13" t="s">
        <v>76</v>
      </c>
      <c r="AY116" s="236" t="s">
        <v>125</v>
      </c>
    </row>
    <row r="117" s="14" customFormat="1">
      <c r="A117" s="14"/>
      <c r="B117" s="237"/>
      <c r="C117" s="238"/>
      <c r="D117" s="220" t="s">
        <v>138</v>
      </c>
      <c r="E117" s="239" t="s">
        <v>74</v>
      </c>
      <c r="F117" s="240" t="s">
        <v>84</v>
      </c>
      <c r="G117" s="238"/>
      <c r="H117" s="241">
        <v>1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138</v>
      </c>
      <c r="AU117" s="247" t="s">
        <v>86</v>
      </c>
      <c r="AV117" s="14" t="s">
        <v>86</v>
      </c>
      <c r="AW117" s="14" t="s">
        <v>36</v>
      </c>
      <c r="AX117" s="14" t="s">
        <v>84</v>
      </c>
      <c r="AY117" s="247" t="s">
        <v>125</v>
      </c>
    </row>
    <row r="118" s="12" customFormat="1" ht="22.8" customHeight="1">
      <c r="A118" s="12"/>
      <c r="B118" s="191"/>
      <c r="C118" s="192"/>
      <c r="D118" s="193" t="s">
        <v>75</v>
      </c>
      <c r="E118" s="205" t="s">
        <v>550</v>
      </c>
      <c r="F118" s="205" t="s">
        <v>551</v>
      </c>
      <c r="G118" s="192"/>
      <c r="H118" s="192"/>
      <c r="I118" s="195"/>
      <c r="J118" s="206">
        <f>BK118</f>
        <v>0</v>
      </c>
      <c r="K118" s="192"/>
      <c r="L118" s="197"/>
      <c r="M118" s="198"/>
      <c r="N118" s="199"/>
      <c r="O118" s="199"/>
      <c r="P118" s="200">
        <f>SUM(P119:P124)</f>
        <v>0</v>
      </c>
      <c r="Q118" s="199"/>
      <c r="R118" s="200">
        <f>SUM(R119:R124)</f>
        <v>0</v>
      </c>
      <c r="S118" s="199"/>
      <c r="T118" s="201">
        <f>SUM(T119:T124)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2" t="s">
        <v>132</v>
      </c>
      <c r="AT118" s="203" t="s">
        <v>75</v>
      </c>
      <c r="AU118" s="203" t="s">
        <v>84</v>
      </c>
      <c r="AY118" s="202" t="s">
        <v>125</v>
      </c>
      <c r="BK118" s="204">
        <f>SUM(BK119:BK124)</f>
        <v>0</v>
      </c>
    </row>
    <row r="119" s="2" customFormat="1" ht="16.5" customHeight="1">
      <c r="A119" s="40"/>
      <c r="B119" s="41"/>
      <c r="C119" s="207" t="s">
        <v>190</v>
      </c>
      <c r="D119" s="207" t="s">
        <v>127</v>
      </c>
      <c r="E119" s="208" t="s">
        <v>552</v>
      </c>
      <c r="F119" s="209" t="s">
        <v>553</v>
      </c>
      <c r="G119" s="210" t="s">
        <v>408</v>
      </c>
      <c r="H119" s="211">
        <v>1</v>
      </c>
      <c r="I119" s="212"/>
      <c r="J119" s="213">
        <f>ROUND(I119*H119,2)</f>
        <v>0</v>
      </c>
      <c r="K119" s="209" t="s">
        <v>74</v>
      </c>
      <c r="L119" s="46"/>
      <c r="M119" s="214" t="s">
        <v>74</v>
      </c>
      <c r="N119" s="215" t="s">
        <v>48</v>
      </c>
      <c r="O119" s="87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8" t="s">
        <v>554</v>
      </c>
      <c r="AT119" s="218" t="s">
        <v>127</v>
      </c>
      <c r="AU119" s="218" t="s">
        <v>86</v>
      </c>
      <c r="AY119" s="19" t="s">
        <v>125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9" t="s">
        <v>132</v>
      </c>
      <c r="BK119" s="219">
        <f>ROUND(I119*H119,2)</f>
        <v>0</v>
      </c>
      <c r="BL119" s="19" t="s">
        <v>554</v>
      </c>
      <c r="BM119" s="218" t="s">
        <v>555</v>
      </c>
    </row>
    <row r="120" s="2" customFormat="1">
      <c r="A120" s="40"/>
      <c r="B120" s="41"/>
      <c r="C120" s="42"/>
      <c r="D120" s="220" t="s">
        <v>134</v>
      </c>
      <c r="E120" s="42"/>
      <c r="F120" s="221" t="s">
        <v>553</v>
      </c>
      <c r="G120" s="42"/>
      <c r="H120" s="42"/>
      <c r="I120" s="222"/>
      <c r="J120" s="42"/>
      <c r="K120" s="42"/>
      <c r="L120" s="46"/>
      <c r="M120" s="223"/>
      <c r="N120" s="224"/>
      <c r="O120" s="87"/>
      <c r="P120" s="87"/>
      <c r="Q120" s="87"/>
      <c r="R120" s="87"/>
      <c r="S120" s="87"/>
      <c r="T120" s="88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134</v>
      </c>
      <c r="AU120" s="19" t="s">
        <v>86</v>
      </c>
    </row>
    <row r="121" s="13" customFormat="1">
      <c r="A121" s="13"/>
      <c r="B121" s="227"/>
      <c r="C121" s="228"/>
      <c r="D121" s="220" t="s">
        <v>138</v>
      </c>
      <c r="E121" s="229" t="s">
        <v>74</v>
      </c>
      <c r="F121" s="230" t="s">
        <v>556</v>
      </c>
      <c r="G121" s="228"/>
      <c r="H121" s="229" t="s">
        <v>74</v>
      </c>
      <c r="I121" s="231"/>
      <c r="J121" s="228"/>
      <c r="K121" s="228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138</v>
      </c>
      <c r="AU121" s="236" t="s">
        <v>86</v>
      </c>
      <c r="AV121" s="13" t="s">
        <v>84</v>
      </c>
      <c r="AW121" s="13" t="s">
        <v>36</v>
      </c>
      <c r="AX121" s="13" t="s">
        <v>76</v>
      </c>
      <c r="AY121" s="236" t="s">
        <v>125</v>
      </c>
    </row>
    <row r="122" s="14" customFormat="1">
      <c r="A122" s="14"/>
      <c r="B122" s="237"/>
      <c r="C122" s="238"/>
      <c r="D122" s="220" t="s">
        <v>138</v>
      </c>
      <c r="E122" s="239" t="s">
        <v>74</v>
      </c>
      <c r="F122" s="240" t="s">
        <v>84</v>
      </c>
      <c r="G122" s="238"/>
      <c r="H122" s="241">
        <v>1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138</v>
      </c>
      <c r="AU122" s="247" t="s">
        <v>86</v>
      </c>
      <c r="AV122" s="14" t="s">
        <v>86</v>
      </c>
      <c r="AW122" s="14" t="s">
        <v>36</v>
      </c>
      <c r="AX122" s="14" t="s">
        <v>84</v>
      </c>
      <c r="AY122" s="247" t="s">
        <v>125</v>
      </c>
    </row>
    <row r="123" s="2" customFormat="1" ht="16.5" customHeight="1">
      <c r="A123" s="40"/>
      <c r="B123" s="41"/>
      <c r="C123" s="207" t="s">
        <v>198</v>
      </c>
      <c r="D123" s="207" t="s">
        <v>127</v>
      </c>
      <c r="E123" s="208" t="s">
        <v>557</v>
      </c>
      <c r="F123" s="209" t="s">
        <v>558</v>
      </c>
      <c r="G123" s="210" t="s">
        <v>408</v>
      </c>
      <c r="H123" s="211">
        <v>1</v>
      </c>
      <c r="I123" s="212"/>
      <c r="J123" s="213">
        <f>ROUND(I123*H123,2)</f>
        <v>0</v>
      </c>
      <c r="K123" s="209" t="s">
        <v>74</v>
      </c>
      <c r="L123" s="46"/>
      <c r="M123" s="214" t="s">
        <v>74</v>
      </c>
      <c r="N123" s="215" t="s">
        <v>48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8" t="s">
        <v>554</v>
      </c>
      <c r="AT123" s="218" t="s">
        <v>127</v>
      </c>
      <c r="AU123" s="218" t="s">
        <v>86</v>
      </c>
      <c r="AY123" s="19" t="s">
        <v>125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9" t="s">
        <v>132</v>
      </c>
      <c r="BK123" s="219">
        <f>ROUND(I123*H123,2)</f>
        <v>0</v>
      </c>
      <c r="BL123" s="19" t="s">
        <v>554</v>
      </c>
      <c r="BM123" s="218" t="s">
        <v>559</v>
      </c>
    </row>
    <row r="124" s="2" customFormat="1">
      <c r="A124" s="40"/>
      <c r="B124" s="41"/>
      <c r="C124" s="42"/>
      <c r="D124" s="220" t="s">
        <v>134</v>
      </c>
      <c r="E124" s="42"/>
      <c r="F124" s="221" t="s">
        <v>558</v>
      </c>
      <c r="G124" s="42"/>
      <c r="H124" s="42"/>
      <c r="I124" s="222"/>
      <c r="J124" s="42"/>
      <c r="K124" s="42"/>
      <c r="L124" s="46"/>
      <c r="M124" s="223"/>
      <c r="N124" s="224"/>
      <c r="O124" s="87"/>
      <c r="P124" s="87"/>
      <c r="Q124" s="87"/>
      <c r="R124" s="87"/>
      <c r="S124" s="87"/>
      <c r="T124" s="88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134</v>
      </c>
      <c r="AU124" s="19" t="s">
        <v>86</v>
      </c>
    </row>
    <row r="125" s="12" customFormat="1" ht="22.8" customHeight="1">
      <c r="A125" s="12"/>
      <c r="B125" s="191"/>
      <c r="C125" s="192"/>
      <c r="D125" s="193" t="s">
        <v>75</v>
      </c>
      <c r="E125" s="205" t="s">
        <v>560</v>
      </c>
      <c r="F125" s="205" t="s">
        <v>561</v>
      </c>
      <c r="G125" s="192"/>
      <c r="H125" s="192"/>
      <c r="I125" s="195"/>
      <c r="J125" s="206">
        <f>BK125</f>
        <v>0</v>
      </c>
      <c r="K125" s="192"/>
      <c r="L125" s="197"/>
      <c r="M125" s="198"/>
      <c r="N125" s="199"/>
      <c r="O125" s="199"/>
      <c r="P125" s="200">
        <f>SUM(P126:P178)</f>
        <v>0</v>
      </c>
      <c r="Q125" s="199"/>
      <c r="R125" s="200">
        <f>SUM(R126:R178)</f>
        <v>0</v>
      </c>
      <c r="S125" s="199"/>
      <c r="T125" s="201">
        <f>SUM(T126:T178)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2" t="s">
        <v>132</v>
      </c>
      <c r="AT125" s="203" t="s">
        <v>75</v>
      </c>
      <c r="AU125" s="203" t="s">
        <v>84</v>
      </c>
      <c r="AY125" s="202" t="s">
        <v>125</v>
      </c>
      <c r="BK125" s="204">
        <f>SUM(BK126:BK178)</f>
        <v>0</v>
      </c>
    </row>
    <row r="126" s="2" customFormat="1" ht="24.15" customHeight="1">
      <c r="A126" s="40"/>
      <c r="B126" s="41"/>
      <c r="C126" s="207" t="s">
        <v>207</v>
      </c>
      <c r="D126" s="207" t="s">
        <v>127</v>
      </c>
      <c r="E126" s="208" t="s">
        <v>562</v>
      </c>
      <c r="F126" s="209" t="s">
        <v>563</v>
      </c>
      <c r="G126" s="210" t="s">
        <v>408</v>
      </c>
      <c r="H126" s="211">
        <v>1</v>
      </c>
      <c r="I126" s="212"/>
      <c r="J126" s="213">
        <f>ROUND(I126*H126,2)</f>
        <v>0</v>
      </c>
      <c r="K126" s="209" t="s">
        <v>74</v>
      </c>
      <c r="L126" s="46"/>
      <c r="M126" s="214" t="s">
        <v>74</v>
      </c>
      <c r="N126" s="215" t="s">
        <v>48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8" t="s">
        <v>554</v>
      </c>
      <c r="AT126" s="218" t="s">
        <v>127</v>
      </c>
      <c r="AU126" s="218" t="s">
        <v>86</v>
      </c>
      <c r="AY126" s="19" t="s">
        <v>125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9" t="s">
        <v>132</v>
      </c>
      <c r="BK126" s="219">
        <f>ROUND(I126*H126,2)</f>
        <v>0</v>
      </c>
      <c r="BL126" s="19" t="s">
        <v>554</v>
      </c>
      <c r="BM126" s="218" t="s">
        <v>564</v>
      </c>
    </row>
    <row r="127" s="2" customFormat="1">
      <c r="A127" s="40"/>
      <c r="B127" s="41"/>
      <c r="C127" s="42"/>
      <c r="D127" s="220" t="s">
        <v>134</v>
      </c>
      <c r="E127" s="42"/>
      <c r="F127" s="221" t="s">
        <v>563</v>
      </c>
      <c r="G127" s="42"/>
      <c r="H127" s="42"/>
      <c r="I127" s="222"/>
      <c r="J127" s="42"/>
      <c r="K127" s="42"/>
      <c r="L127" s="46"/>
      <c r="M127" s="223"/>
      <c r="N127" s="224"/>
      <c r="O127" s="87"/>
      <c r="P127" s="87"/>
      <c r="Q127" s="87"/>
      <c r="R127" s="87"/>
      <c r="S127" s="87"/>
      <c r="T127" s="88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134</v>
      </c>
      <c r="AU127" s="19" t="s">
        <v>86</v>
      </c>
    </row>
    <row r="128" s="2" customFormat="1" ht="16.5" customHeight="1">
      <c r="A128" s="40"/>
      <c r="B128" s="41"/>
      <c r="C128" s="207" t="s">
        <v>215</v>
      </c>
      <c r="D128" s="207" t="s">
        <v>127</v>
      </c>
      <c r="E128" s="208" t="s">
        <v>565</v>
      </c>
      <c r="F128" s="209" t="s">
        <v>566</v>
      </c>
      <c r="G128" s="210" t="s">
        <v>408</v>
      </c>
      <c r="H128" s="211">
        <v>1</v>
      </c>
      <c r="I128" s="212"/>
      <c r="J128" s="213">
        <f>ROUND(I128*H128,2)</f>
        <v>0</v>
      </c>
      <c r="K128" s="209" t="s">
        <v>74</v>
      </c>
      <c r="L128" s="46"/>
      <c r="M128" s="214" t="s">
        <v>74</v>
      </c>
      <c r="N128" s="215" t="s">
        <v>48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8" t="s">
        <v>554</v>
      </c>
      <c r="AT128" s="218" t="s">
        <v>127</v>
      </c>
      <c r="AU128" s="218" t="s">
        <v>86</v>
      </c>
      <c r="AY128" s="19" t="s">
        <v>125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9" t="s">
        <v>132</v>
      </c>
      <c r="BK128" s="219">
        <f>ROUND(I128*H128,2)</f>
        <v>0</v>
      </c>
      <c r="BL128" s="19" t="s">
        <v>554</v>
      </c>
      <c r="BM128" s="218" t="s">
        <v>567</v>
      </c>
    </row>
    <row r="129" s="2" customFormat="1">
      <c r="A129" s="40"/>
      <c r="B129" s="41"/>
      <c r="C129" s="42"/>
      <c r="D129" s="220" t="s">
        <v>134</v>
      </c>
      <c r="E129" s="42"/>
      <c r="F129" s="221" t="s">
        <v>566</v>
      </c>
      <c r="G129" s="42"/>
      <c r="H129" s="42"/>
      <c r="I129" s="222"/>
      <c r="J129" s="42"/>
      <c r="K129" s="42"/>
      <c r="L129" s="46"/>
      <c r="M129" s="223"/>
      <c r="N129" s="224"/>
      <c r="O129" s="87"/>
      <c r="P129" s="87"/>
      <c r="Q129" s="87"/>
      <c r="R129" s="87"/>
      <c r="S129" s="87"/>
      <c r="T129" s="88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134</v>
      </c>
      <c r="AU129" s="19" t="s">
        <v>86</v>
      </c>
    </row>
    <row r="130" s="13" customFormat="1">
      <c r="A130" s="13"/>
      <c r="B130" s="227"/>
      <c r="C130" s="228"/>
      <c r="D130" s="220" t="s">
        <v>138</v>
      </c>
      <c r="E130" s="229" t="s">
        <v>74</v>
      </c>
      <c r="F130" s="230" t="s">
        <v>568</v>
      </c>
      <c r="G130" s="228"/>
      <c r="H130" s="229" t="s">
        <v>74</v>
      </c>
      <c r="I130" s="231"/>
      <c r="J130" s="228"/>
      <c r="K130" s="228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138</v>
      </c>
      <c r="AU130" s="236" t="s">
        <v>86</v>
      </c>
      <c r="AV130" s="13" t="s">
        <v>84</v>
      </c>
      <c r="AW130" s="13" t="s">
        <v>36</v>
      </c>
      <c r="AX130" s="13" t="s">
        <v>76</v>
      </c>
      <c r="AY130" s="236" t="s">
        <v>125</v>
      </c>
    </row>
    <row r="131" s="13" customFormat="1">
      <c r="A131" s="13"/>
      <c r="B131" s="227"/>
      <c r="C131" s="228"/>
      <c r="D131" s="220" t="s">
        <v>138</v>
      </c>
      <c r="E131" s="229" t="s">
        <v>74</v>
      </c>
      <c r="F131" s="230" t="s">
        <v>569</v>
      </c>
      <c r="G131" s="228"/>
      <c r="H131" s="229" t="s">
        <v>74</v>
      </c>
      <c r="I131" s="231"/>
      <c r="J131" s="228"/>
      <c r="K131" s="228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138</v>
      </c>
      <c r="AU131" s="236" t="s">
        <v>86</v>
      </c>
      <c r="AV131" s="13" t="s">
        <v>84</v>
      </c>
      <c r="AW131" s="13" t="s">
        <v>36</v>
      </c>
      <c r="AX131" s="13" t="s">
        <v>76</v>
      </c>
      <c r="AY131" s="236" t="s">
        <v>125</v>
      </c>
    </row>
    <row r="132" s="14" customFormat="1">
      <c r="A132" s="14"/>
      <c r="B132" s="237"/>
      <c r="C132" s="238"/>
      <c r="D132" s="220" t="s">
        <v>138</v>
      </c>
      <c r="E132" s="239" t="s">
        <v>74</v>
      </c>
      <c r="F132" s="240" t="s">
        <v>84</v>
      </c>
      <c r="G132" s="238"/>
      <c r="H132" s="241">
        <v>1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138</v>
      </c>
      <c r="AU132" s="247" t="s">
        <v>86</v>
      </c>
      <c r="AV132" s="14" t="s">
        <v>86</v>
      </c>
      <c r="AW132" s="14" t="s">
        <v>36</v>
      </c>
      <c r="AX132" s="14" t="s">
        <v>84</v>
      </c>
      <c r="AY132" s="247" t="s">
        <v>125</v>
      </c>
    </row>
    <row r="133" s="2" customFormat="1" ht="16.5" customHeight="1">
      <c r="A133" s="40"/>
      <c r="B133" s="41"/>
      <c r="C133" s="207" t="s">
        <v>8</v>
      </c>
      <c r="D133" s="207" t="s">
        <v>127</v>
      </c>
      <c r="E133" s="208" t="s">
        <v>570</v>
      </c>
      <c r="F133" s="209" t="s">
        <v>571</v>
      </c>
      <c r="G133" s="210" t="s">
        <v>408</v>
      </c>
      <c r="H133" s="211">
        <v>1</v>
      </c>
      <c r="I133" s="212"/>
      <c r="J133" s="213">
        <f>ROUND(I133*H133,2)</f>
        <v>0</v>
      </c>
      <c r="K133" s="209" t="s">
        <v>74</v>
      </c>
      <c r="L133" s="46"/>
      <c r="M133" s="214" t="s">
        <v>74</v>
      </c>
      <c r="N133" s="215" t="s">
        <v>48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8" t="s">
        <v>554</v>
      </c>
      <c r="AT133" s="218" t="s">
        <v>127</v>
      </c>
      <c r="AU133" s="218" t="s">
        <v>86</v>
      </c>
      <c r="AY133" s="19" t="s">
        <v>125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9" t="s">
        <v>132</v>
      </c>
      <c r="BK133" s="219">
        <f>ROUND(I133*H133,2)</f>
        <v>0</v>
      </c>
      <c r="BL133" s="19" t="s">
        <v>554</v>
      </c>
      <c r="BM133" s="218" t="s">
        <v>572</v>
      </c>
    </row>
    <row r="134" s="2" customFormat="1">
      <c r="A134" s="40"/>
      <c r="B134" s="41"/>
      <c r="C134" s="42"/>
      <c r="D134" s="220" t="s">
        <v>134</v>
      </c>
      <c r="E134" s="42"/>
      <c r="F134" s="221" t="s">
        <v>571</v>
      </c>
      <c r="G134" s="42"/>
      <c r="H134" s="42"/>
      <c r="I134" s="222"/>
      <c r="J134" s="42"/>
      <c r="K134" s="42"/>
      <c r="L134" s="46"/>
      <c r="M134" s="223"/>
      <c r="N134" s="224"/>
      <c r="O134" s="87"/>
      <c r="P134" s="87"/>
      <c r="Q134" s="87"/>
      <c r="R134" s="87"/>
      <c r="S134" s="87"/>
      <c r="T134" s="88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134</v>
      </c>
      <c r="AU134" s="19" t="s">
        <v>86</v>
      </c>
    </row>
    <row r="135" s="13" customFormat="1">
      <c r="A135" s="13"/>
      <c r="B135" s="227"/>
      <c r="C135" s="228"/>
      <c r="D135" s="220" t="s">
        <v>138</v>
      </c>
      <c r="E135" s="229" t="s">
        <v>74</v>
      </c>
      <c r="F135" s="230" t="s">
        <v>573</v>
      </c>
      <c r="G135" s="228"/>
      <c r="H135" s="229" t="s">
        <v>74</v>
      </c>
      <c r="I135" s="231"/>
      <c r="J135" s="228"/>
      <c r="K135" s="228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138</v>
      </c>
      <c r="AU135" s="236" t="s">
        <v>86</v>
      </c>
      <c r="AV135" s="13" t="s">
        <v>84</v>
      </c>
      <c r="AW135" s="13" t="s">
        <v>36</v>
      </c>
      <c r="AX135" s="13" t="s">
        <v>76</v>
      </c>
      <c r="AY135" s="236" t="s">
        <v>125</v>
      </c>
    </row>
    <row r="136" s="14" customFormat="1">
      <c r="A136" s="14"/>
      <c r="B136" s="237"/>
      <c r="C136" s="238"/>
      <c r="D136" s="220" t="s">
        <v>138</v>
      </c>
      <c r="E136" s="239" t="s">
        <v>74</v>
      </c>
      <c r="F136" s="240" t="s">
        <v>84</v>
      </c>
      <c r="G136" s="238"/>
      <c r="H136" s="241">
        <v>1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138</v>
      </c>
      <c r="AU136" s="247" t="s">
        <v>86</v>
      </c>
      <c r="AV136" s="14" t="s">
        <v>86</v>
      </c>
      <c r="AW136" s="14" t="s">
        <v>36</v>
      </c>
      <c r="AX136" s="14" t="s">
        <v>84</v>
      </c>
      <c r="AY136" s="247" t="s">
        <v>125</v>
      </c>
    </row>
    <row r="137" s="2" customFormat="1" ht="16.5" customHeight="1">
      <c r="A137" s="40"/>
      <c r="B137" s="41"/>
      <c r="C137" s="207" t="s">
        <v>229</v>
      </c>
      <c r="D137" s="207" t="s">
        <v>127</v>
      </c>
      <c r="E137" s="208" t="s">
        <v>574</v>
      </c>
      <c r="F137" s="209" t="s">
        <v>575</v>
      </c>
      <c r="G137" s="210" t="s">
        <v>408</v>
      </c>
      <c r="H137" s="211">
        <v>1</v>
      </c>
      <c r="I137" s="212"/>
      <c r="J137" s="213">
        <f>ROUND(I137*H137,2)</f>
        <v>0</v>
      </c>
      <c r="K137" s="209" t="s">
        <v>74</v>
      </c>
      <c r="L137" s="46"/>
      <c r="M137" s="214" t="s">
        <v>74</v>
      </c>
      <c r="N137" s="215" t="s">
        <v>48</v>
      </c>
      <c r="O137" s="87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8" t="s">
        <v>554</v>
      </c>
      <c r="AT137" s="218" t="s">
        <v>127</v>
      </c>
      <c r="AU137" s="218" t="s">
        <v>86</v>
      </c>
      <c r="AY137" s="19" t="s">
        <v>125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9" t="s">
        <v>132</v>
      </c>
      <c r="BK137" s="219">
        <f>ROUND(I137*H137,2)</f>
        <v>0</v>
      </c>
      <c r="BL137" s="19" t="s">
        <v>554</v>
      </c>
      <c r="BM137" s="218" t="s">
        <v>576</v>
      </c>
    </row>
    <row r="138" s="2" customFormat="1">
      <c r="A138" s="40"/>
      <c r="B138" s="41"/>
      <c r="C138" s="42"/>
      <c r="D138" s="220" t="s">
        <v>134</v>
      </c>
      <c r="E138" s="42"/>
      <c r="F138" s="221" t="s">
        <v>575</v>
      </c>
      <c r="G138" s="42"/>
      <c r="H138" s="42"/>
      <c r="I138" s="222"/>
      <c r="J138" s="42"/>
      <c r="K138" s="42"/>
      <c r="L138" s="46"/>
      <c r="M138" s="223"/>
      <c r="N138" s="224"/>
      <c r="O138" s="87"/>
      <c r="P138" s="87"/>
      <c r="Q138" s="87"/>
      <c r="R138" s="87"/>
      <c r="S138" s="87"/>
      <c r="T138" s="88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134</v>
      </c>
      <c r="AU138" s="19" t="s">
        <v>86</v>
      </c>
    </row>
    <row r="139" s="13" customFormat="1">
      <c r="A139" s="13"/>
      <c r="B139" s="227"/>
      <c r="C139" s="228"/>
      <c r="D139" s="220" t="s">
        <v>138</v>
      </c>
      <c r="E139" s="229" t="s">
        <v>74</v>
      </c>
      <c r="F139" s="230" t="s">
        <v>577</v>
      </c>
      <c r="G139" s="228"/>
      <c r="H139" s="229" t="s">
        <v>74</v>
      </c>
      <c r="I139" s="231"/>
      <c r="J139" s="228"/>
      <c r="K139" s="228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138</v>
      </c>
      <c r="AU139" s="236" t="s">
        <v>86</v>
      </c>
      <c r="AV139" s="13" t="s">
        <v>84</v>
      </c>
      <c r="AW139" s="13" t="s">
        <v>36</v>
      </c>
      <c r="AX139" s="13" t="s">
        <v>76</v>
      </c>
      <c r="AY139" s="236" t="s">
        <v>125</v>
      </c>
    </row>
    <row r="140" s="14" customFormat="1">
      <c r="A140" s="14"/>
      <c r="B140" s="237"/>
      <c r="C140" s="238"/>
      <c r="D140" s="220" t="s">
        <v>138</v>
      </c>
      <c r="E140" s="239" t="s">
        <v>74</v>
      </c>
      <c r="F140" s="240" t="s">
        <v>84</v>
      </c>
      <c r="G140" s="238"/>
      <c r="H140" s="241">
        <v>1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138</v>
      </c>
      <c r="AU140" s="247" t="s">
        <v>86</v>
      </c>
      <c r="AV140" s="14" t="s">
        <v>86</v>
      </c>
      <c r="AW140" s="14" t="s">
        <v>36</v>
      </c>
      <c r="AX140" s="14" t="s">
        <v>84</v>
      </c>
      <c r="AY140" s="247" t="s">
        <v>125</v>
      </c>
    </row>
    <row r="141" s="2" customFormat="1" ht="24.15" customHeight="1">
      <c r="A141" s="40"/>
      <c r="B141" s="41"/>
      <c r="C141" s="207" t="s">
        <v>241</v>
      </c>
      <c r="D141" s="207" t="s">
        <v>127</v>
      </c>
      <c r="E141" s="208" t="s">
        <v>578</v>
      </c>
      <c r="F141" s="209" t="s">
        <v>579</v>
      </c>
      <c r="G141" s="210" t="s">
        <v>408</v>
      </c>
      <c r="H141" s="211">
        <v>1</v>
      </c>
      <c r="I141" s="212"/>
      <c r="J141" s="213">
        <f>ROUND(I141*H141,2)</f>
        <v>0</v>
      </c>
      <c r="K141" s="209" t="s">
        <v>74</v>
      </c>
      <c r="L141" s="46"/>
      <c r="M141" s="214" t="s">
        <v>74</v>
      </c>
      <c r="N141" s="215" t="s">
        <v>48</v>
      </c>
      <c r="O141" s="87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8" t="s">
        <v>554</v>
      </c>
      <c r="AT141" s="218" t="s">
        <v>127</v>
      </c>
      <c r="AU141" s="218" t="s">
        <v>86</v>
      </c>
      <c r="AY141" s="19" t="s">
        <v>125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9" t="s">
        <v>132</v>
      </c>
      <c r="BK141" s="219">
        <f>ROUND(I141*H141,2)</f>
        <v>0</v>
      </c>
      <c r="BL141" s="19" t="s">
        <v>554</v>
      </c>
      <c r="BM141" s="218" t="s">
        <v>580</v>
      </c>
    </row>
    <row r="142" s="2" customFormat="1">
      <c r="A142" s="40"/>
      <c r="B142" s="41"/>
      <c r="C142" s="42"/>
      <c r="D142" s="220" t="s">
        <v>134</v>
      </c>
      <c r="E142" s="42"/>
      <c r="F142" s="221" t="s">
        <v>579</v>
      </c>
      <c r="G142" s="42"/>
      <c r="H142" s="42"/>
      <c r="I142" s="222"/>
      <c r="J142" s="42"/>
      <c r="K142" s="42"/>
      <c r="L142" s="46"/>
      <c r="M142" s="223"/>
      <c r="N142" s="224"/>
      <c r="O142" s="87"/>
      <c r="P142" s="87"/>
      <c r="Q142" s="87"/>
      <c r="R142" s="87"/>
      <c r="S142" s="87"/>
      <c r="T142" s="88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134</v>
      </c>
      <c r="AU142" s="19" t="s">
        <v>86</v>
      </c>
    </row>
    <row r="143" s="13" customFormat="1">
      <c r="A143" s="13"/>
      <c r="B143" s="227"/>
      <c r="C143" s="228"/>
      <c r="D143" s="220" t="s">
        <v>138</v>
      </c>
      <c r="E143" s="229" t="s">
        <v>74</v>
      </c>
      <c r="F143" s="230" t="s">
        <v>581</v>
      </c>
      <c r="G143" s="228"/>
      <c r="H143" s="229" t="s">
        <v>74</v>
      </c>
      <c r="I143" s="231"/>
      <c r="J143" s="228"/>
      <c r="K143" s="228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138</v>
      </c>
      <c r="AU143" s="236" t="s">
        <v>86</v>
      </c>
      <c r="AV143" s="13" t="s">
        <v>84</v>
      </c>
      <c r="AW143" s="13" t="s">
        <v>36</v>
      </c>
      <c r="AX143" s="13" t="s">
        <v>76</v>
      </c>
      <c r="AY143" s="236" t="s">
        <v>125</v>
      </c>
    </row>
    <row r="144" s="14" customFormat="1">
      <c r="A144" s="14"/>
      <c r="B144" s="237"/>
      <c r="C144" s="238"/>
      <c r="D144" s="220" t="s">
        <v>138</v>
      </c>
      <c r="E144" s="239" t="s">
        <v>74</v>
      </c>
      <c r="F144" s="240" t="s">
        <v>84</v>
      </c>
      <c r="G144" s="238"/>
      <c r="H144" s="241">
        <v>1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138</v>
      </c>
      <c r="AU144" s="247" t="s">
        <v>86</v>
      </c>
      <c r="AV144" s="14" t="s">
        <v>86</v>
      </c>
      <c r="AW144" s="14" t="s">
        <v>36</v>
      </c>
      <c r="AX144" s="14" t="s">
        <v>84</v>
      </c>
      <c r="AY144" s="247" t="s">
        <v>125</v>
      </c>
    </row>
    <row r="145" s="2" customFormat="1" ht="21.75" customHeight="1">
      <c r="A145" s="40"/>
      <c r="B145" s="41"/>
      <c r="C145" s="207" t="s">
        <v>248</v>
      </c>
      <c r="D145" s="207" t="s">
        <v>127</v>
      </c>
      <c r="E145" s="208" t="s">
        <v>582</v>
      </c>
      <c r="F145" s="209" t="s">
        <v>583</v>
      </c>
      <c r="G145" s="210" t="s">
        <v>408</v>
      </c>
      <c r="H145" s="211">
        <v>1</v>
      </c>
      <c r="I145" s="212"/>
      <c r="J145" s="213">
        <f>ROUND(I145*H145,2)</f>
        <v>0</v>
      </c>
      <c r="K145" s="209" t="s">
        <v>74</v>
      </c>
      <c r="L145" s="46"/>
      <c r="M145" s="214" t="s">
        <v>74</v>
      </c>
      <c r="N145" s="215" t="s">
        <v>48</v>
      </c>
      <c r="O145" s="87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8" t="s">
        <v>554</v>
      </c>
      <c r="AT145" s="218" t="s">
        <v>127</v>
      </c>
      <c r="AU145" s="218" t="s">
        <v>86</v>
      </c>
      <c r="AY145" s="19" t="s">
        <v>125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9" t="s">
        <v>132</v>
      </c>
      <c r="BK145" s="219">
        <f>ROUND(I145*H145,2)</f>
        <v>0</v>
      </c>
      <c r="BL145" s="19" t="s">
        <v>554</v>
      </c>
      <c r="BM145" s="218" t="s">
        <v>584</v>
      </c>
    </row>
    <row r="146" s="2" customFormat="1">
      <c r="A146" s="40"/>
      <c r="B146" s="41"/>
      <c r="C146" s="42"/>
      <c r="D146" s="220" t="s">
        <v>134</v>
      </c>
      <c r="E146" s="42"/>
      <c r="F146" s="221" t="s">
        <v>583</v>
      </c>
      <c r="G146" s="42"/>
      <c r="H146" s="42"/>
      <c r="I146" s="222"/>
      <c r="J146" s="42"/>
      <c r="K146" s="42"/>
      <c r="L146" s="46"/>
      <c r="M146" s="223"/>
      <c r="N146" s="224"/>
      <c r="O146" s="87"/>
      <c r="P146" s="87"/>
      <c r="Q146" s="87"/>
      <c r="R146" s="87"/>
      <c r="S146" s="87"/>
      <c r="T146" s="88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134</v>
      </c>
      <c r="AU146" s="19" t="s">
        <v>86</v>
      </c>
    </row>
    <row r="147" s="2" customFormat="1" ht="16.5" customHeight="1">
      <c r="A147" s="40"/>
      <c r="B147" s="41"/>
      <c r="C147" s="207" t="s">
        <v>256</v>
      </c>
      <c r="D147" s="207" t="s">
        <v>127</v>
      </c>
      <c r="E147" s="208" t="s">
        <v>585</v>
      </c>
      <c r="F147" s="209" t="s">
        <v>586</v>
      </c>
      <c r="G147" s="210" t="s">
        <v>408</v>
      </c>
      <c r="H147" s="211">
        <v>1</v>
      </c>
      <c r="I147" s="212"/>
      <c r="J147" s="213">
        <f>ROUND(I147*H147,2)</f>
        <v>0</v>
      </c>
      <c r="K147" s="209" t="s">
        <v>74</v>
      </c>
      <c r="L147" s="46"/>
      <c r="M147" s="214" t="s">
        <v>74</v>
      </c>
      <c r="N147" s="215" t="s">
        <v>48</v>
      </c>
      <c r="O147" s="87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8" t="s">
        <v>554</v>
      </c>
      <c r="AT147" s="218" t="s">
        <v>127</v>
      </c>
      <c r="AU147" s="218" t="s">
        <v>86</v>
      </c>
      <c r="AY147" s="19" t="s">
        <v>125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9" t="s">
        <v>132</v>
      </c>
      <c r="BK147" s="219">
        <f>ROUND(I147*H147,2)</f>
        <v>0</v>
      </c>
      <c r="BL147" s="19" t="s">
        <v>554</v>
      </c>
      <c r="BM147" s="218" t="s">
        <v>587</v>
      </c>
    </row>
    <row r="148" s="2" customFormat="1">
      <c r="A148" s="40"/>
      <c r="B148" s="41"/>
      <c r="C148" s="42"/>
      <c r="D148" s="220" t="s">
        <v>134</v>
      </c>
      <c r="E148" s="42"/>
      <c r="F148" s="221" t="s">
        <v>586</v>
      </c>
      <c r="G148" s="42"/>
      <c r="H148" s="42"/>
      <c r="I148" s="222"/>
      <c r="J148" s="42"/>
      <c r="K148" s="42"/>
      <c r="L148" s="46"/>
      <c r="M148" s="223"/>
      <c r="N148" s="224"/>
      <c r="O148" s="87"/>
      <c r="P148" s="87"/>
      <c r="Q148" s="87"/>
      <c r="R148" s="87"/>
      <c r="S148" s="87"/>
      <c r="T148" s="88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134</v>
      </c>
      <c r="AU148" s="19" t="s">
        <v>86</v>
      </c>
    </row>
    <row r="149" s="13" customFormat="1">
      <c r="A149" s="13"/>
      <c r="B149" s="227"/>
      <c r="C149" s="228"/>
      <c r="D149" s="220" t="s">
        <v>138</v>
      </c>
      <c r="E149" s="229" t="s">
        <v>74</v>
      </c>
      <c r="F149" s="230" t="s">
        <v>588</v>
      </c>
      <c r="G149" s="228"/>
      <c r="H149" s="229" t="s">
        <v>74</v>
      </c>
      <c r="I149" s="231"/>
      <c r="J149" s="228"/>
      <c r="K149" s="228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138</v>
      </c>
      <c r="AU149" s="236" t="s">
        <v>86</v>
      </c>
      <c r="AV149" s="13" t="s">
        <v>84</v>
      </c>
      <c r="AW149" s="13" t="s">
        <v>36</v>
      </c>
      <c r="AX149" s="13" t="s">
        <v>76</v>
      </c>
      <c r="AY149" s="236" t="s">
        <v>125</v>
      </c>
    </row>
    <row r="150" s="13" customFormat="1">
      <c r="A150" s="13"/>
      <c r="B150" s="227"/>
      <c r="C150" s="228"/>
      <c r="D150" s="220" t="s">
        <v>138</v>
      </c>
      <c r="E150" s="229" t="s">
        <v>74</v>
      </c>
      <c r="F150" s="230" t="s">
        <v>589</v>
      </c>
      <c r="G150" s="228"/>
      <c r="H150" s="229" t="s">
        <v>74</v>
      </c>
      <c r="I150" s="231"/>
      <c r="J150" s="228"/>
      <c r="K150" s="228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138</v>
      </c>
      <c r="AU150" s="236" t="s">
        <v>86</v>
      </c>
      <c r="AV150" s="13" t="s">
        <v>84</v>
      </c>
      <c r="AW150" s="13" t="s">
        <v>36</v>
      </c>
      <c r="AX150" s="13" t="s">
        <v>76</v>
      </c>
      <c r="AY150" s="236" t="s">
        <v>125</v>
      </c>
    </row>
    <row r="151" s="14" customFormat="1">
      <c r="A151" s="14"/>
      <c r="B151" s="237"/>
      <c r="C151" s="238"/>
      <c r="D151" s="220" t="s">
        <v>138</v>
      </c>
      <c r="E151" s="239" t="s">
        <v>74</v>
      </c>
      <c r="F151" s="240" t="s">
        <v>84</v>
      </c>
      <c r="G151" s="238"/>
      <c r="H151" s="241">
        <v>1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138</v>
      </c>
      <c r="AU151" s="247" t="s">
        <v>86</v>
      </c>
      <c r="AV151" s="14" t="s">
        <v>86</v>
      </c>
      <c r="AW151" s="14" t="s">
        <v>36</v>
      </c>
      <c r="AX151" s="14" t="s">
        <v>84</v>
      </c>
      <c r="AY151" s="247" t="s">
        <v>125</v>
      </c>
    </row>
    <row r="152" s="2" customFormat="1" ht="16.5" customHeight="1">
      <c r="A152" s="40"/>
      <c r="B152" s="41"/>
      <c r="C152" s="207" t="s">
        <v>265</v>
      </c>
      <c r="D152" s="207" t="s">
        <v>127</v>
      </c>
      <c r="E152" s="208" t="s">
        <v>590</v>
      </c>
      <c r="F152" s="209" t="s">
        <v>591</v>
      </c>
      <c r="G152" s="210" t="s">
        <v>408</v>
      </c>
      <c r="H152" s="211">
        <v>1</v>
      </c>
      <c r="I152" s="212"/>
      <c r="J152" s="213">
        <f>ROUND(I152*H152,2)</f>
        <v>0</v>
      </c>
      <c r="K152" s="209" t="s">
        <v>74</v>
      </c>
      <c r="L152" s="46"/>
      <c r="M152" s="214" t="s">
        <v>74</v>
      </c>
      <c r="N152" s="215" t="s">
        <v>48</v>
      </c>
      <c r="O152" s="87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8" t="s">
        <v>554</v>
      </c>
      <c r="AT152" s="218" t="s">
        <v>127</v>
      </c>
      <c r="AU152" s="218" t="s">
        <v>86</v>
      </c>
      <c r="AY152" s="19" t="s">
        <v>125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9" t="s">
        <v>132</v>
      </c>
      <c r="BK152" s="219">
        <f>ROUND(I152*H152,2)</f>
        <v>0</v>
      </c>
      <c r="BL152" s="19" t="s">
        <v>554</v>
      </c>
      <c r="BM152" s="218" t="s">
        <v>592</v>
      </c>
    </row>
    <row r="153" s="2" customFormat="1">
      <c r="A153" s="40"/>
      <c r="B153" s="41"/>
      <c r="C153" s="42"/>
      <c r="D153" s="220" t="s">
        <v>134</v>
      </c>
      <c r="E153" s="42"/>
      <c r="F153" s="221" t="s">
        <v>593</v>
      </c>
      <c r="G153" s="42"/>
      <c r="H153" s="42"/>
      <c r="I153" s="222"/>
      <c r="J153" s="42"/>
      <c r="K153" s="42"/>
      <c r="L153" s="46"/>
      <c r="M153" s="223"/>
      <c r="N153" s="224"/>
      <c r="O153" s="87"/>
      <c r="P153" s="87"/>
      <c r="Q153" s="87"/>
      <c r="R153" s="87"/>
      <c r="S153" s="87"/>
      <c r="T153" s="88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134</v>
      </c>
      <c r="AU153" s="19" t="s">
        <v>86</v>
      </c>
    </row>
    <row r="154" s="13" customFormat="1">
      <c r="A154" s="13"/>
      <c r="B154" s="227"/>
      <c r="C154" s="228"/>
      <c r="D154" s="220" t="s">
        <v>138</v>
      </c>
      <c r="E154" s="229" t="s">
        <v>74</v>
      </c>
      <c r="F154" s="230" t="s">
        <v>594</v>
      </c>
      <c r="G154" s="228"/>
      <c r="H154" s="229" t="s">
        <v>74</v>
      </c>
      <c r="I154" s="231"/>
      <c r="J154" s="228"/>
      <c r="K154" s="228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138</v>
      </c>
      <c r="AU154" s="236" t="s">
        <v>86</v>
      </c>
      <c r="AV154" s="13" t="s">
        <v>84</v>
      </c>
      <c r="AW154" s="13" t="s">
        <v>36</v>
      </c>
      <c r="AX154" s="13" t="s">
        <v>76</v>
      </c>
      <c r="AY154" s="236" t="s">
        <v>125</v>
      </c>
    </row>
    <row r="155" s="14" customFormat="1">
      <c r="A155" s="14"/>
      <c r="B155" s="237"/>
      <c r="C155" s="238"/>
      <c r="D155" s="220" t="s">
        <v>138</v>
      </c>
      <c r="E155" s="239" t="s">
        <v>74</v>
      </c>
      <c r="F155" s="240" t="s">
        <v>84</v>
      </c>
      <c r="G155" s="238"/>
      <c r="H155" s="241">
        <v>1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138</v>
      </c>
      <c r="AU155" s="247" t="s">
        <v>86</v>
      </c>
      <c r="AV155" s="14" t="s">
        <v>86</v>
      </c>
      <c r="AW155" s="14" t="s">
        <v>36</v>
      </c>
      <c r="AX155" s="14" t="s">
        <v>84</v>
      </c>
      <c r="AY155" s="247" t="s">
        <v>125</v>
      </c>
    </row>
    <row r="156" s="2" customFormat="1" ht="16.5" customHeight="1">
      <c r="A156" s="40"/>
      <c r="B156" s="41"/>
      <c r="C156" s="207" t="s">
        <v>274</v>
      </c>
      <c r="D156" s="207" t="s">
        <v>127</v>
      </c>
      <c r="E156" s="208" t="s">
        <v>595</v>
      </c>
      <c r="F156" s="209" t="s">
        <v>596</v>
      </c>
      <c r="G156" s="210" t="s">
        <v>408</v>
      </c>
      <c r="H156" s="211">
        <v>1</v>
      </c>
      <c r="I156" s="212"/>
      <c r="J156" s="213">
        <f>ROUND(I156*H156,2)</f>
        <v>0</v>
      </c>
      <c r="K156" s="209" t="s">
        <v>74</v>
      </c>
      <c r="L156" s="46"/>
      <c r="M156" s="214" t="s">
        <v>74</v>
      </c>
      <c r="N156" s="215" t="s">
        <v>48</v>
      </c>
      <c r="O156" s="87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8" t="s">
        <v>554</v>
      </c>
      <c r="AT156" s="218" t="s">
        <v>127</v>
      </c>
      <c r="AU156" s="218" t="s">
        <v>86</v>
      </c>
      <c r="AY156" s="19" t="s">
        <v>125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9" t="s">
        <v>132</v>
      </c>
      <c r="BK156" s="219">
        <f>ROUND(I156*H156,2)</f>
        <v>0</v>
      </c>
      <c r="BL156" s="19" t="s">
        <v>554</v>
      </c>
      <c r="BM156" s="218" t="s">
        <v>597</v>
      </c>
    </row>
    <row r="157" s="2" customFormat="1">
      <c r="A157" s="40"/>
      <c r="B157" s="41"/>
      <c r="C157" s="42"/>
      <c r="D157" s="220" t="s">
        <v>134</v>
      </c>
      <c r="E157" s="42"/>
      <c r="F157" s="221" t="s">
        <v>598</v>
      </c>
      <c r="G157" s="42"/>
      <c r="H157" s="42"/>
      <c r="I157" s="222"/>
      <c r="J157" s="42"/>
      <c r="K157" s="42"/>
      <c r="L157" s="46"/>
      <c r="M157" s="223"/>
      <c r="N157" s="224"/>
      <c r="O157" s="87"/>
      <c r="P157" s="87"/>
      <c r="Q157" s="87"/>
      <c r="R157" s="87"/>
      <c r="S157" s="87"/>
      <c r="T157" s="88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134</v>
      </c>
      <c r="AU157" s="19" t="s">
        <v>86</v>
      </c>
    </row>
    <row r="158" s="13" customFormat="1">
      <c r="A158" s="13"/>
      <c r="B158" s="227"/>
      <c r="C158" s="228"/>
      <c r="D158" s="220" t="s">
        <v>138</v>
      </c>
      <c r="E158" s="229" t="s">
        <v>74</v>
      </c>
      <c r="F158" s="230" t="s">
        <v>599</v>
      </c>
      <c r="G158" s="228"/>
      <c r="H158" s="229" t="s">
        <v>74</v>
      </c>
      <c r="I158" s="231"/>
      <c r="J158" s="228"/>
      <c r="K158" s="228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138</v>
      </c>
      <c r="AU158" s="236" t="s">
        <v>86</v>
      </c>
      <c r="AV158" s="13" t="s">
        <v>84</v>
      </c>
      <c r="AW158" s="13" t="s">
        <v>36</v>
      </c>
      <c r="AX158" s="13" t="s">
        <v>76</v>
      </c>
      <c r="AY158" s="236" t="s">
        <v>125</v>
      </c>
    </row>
    <row r="159" s="14" customFormat="1">
      <c r="A159" s="14"/>
      <c r="B159" s="237"/>
      <c r="C159" s="238"/>
      <c r="D159" s="220" t="s">
        <v>138</v>
      </c>
      <c r="E159" s="239" t="s">
        <v>74</v>
      </c>
      <c r="F159" s="240" t="s">
        <v>84</v>
      </c>
      <c r="G159" s="238"/>
      <c r="H159" s="241">
        <v>1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7" t="s">
        <v>138</v>
      </c>
      <c r="AU159" s="247" t="s">
        <v>86</v>
      </c>
      <c r="AV159" s="14" t="s">
        <v>86</v>
      </c>
      <c r="AW159" s="14" t="s">
        <v>36</v>
      </c>
      <c r="AX159" s="14" t="s">
        <v>84</v>
      </c>
      <c r="AY159" s="247" t="s">
        <v>125</v>
      </c>
    </row>
    <row r="160" s="2" customFormat="1" ht="21.75" customHeight="1">
      <c r="A160" s="40"/>
      <c r="B160" s="41"/>
      <c r="C160" s="207" t="s">
        <v>283</v>
      </c>
      <c r="D160" s="207" t="s">
        <v>127</v>
      </c>
      <c r="E160" s="208" t="s">
        <v>600</v>
      </c>
      <c r="F160" s="209" t="s">
        <v>601</v>
      </c>
      <c r="G160" s="210" t="s">
        <v>408</v>
      </c>
      <c r="H160" s="211">
        <v>1</v>
      </c>
      <c r="I160" s="212"/>
      <c r="J160" s="213">
        <f>ROUND(I160*H160,2)</f>
        <v>0</v>
      </c>
      <c r="K160" s="209" t="s">
        <v>74</v>
      </c>
      <c r="L160" s="46"/>
      <c r="M160" s="214" t="s">
        <v>74</v>
      </c>
      <c r="N160" s="215" t="s">
        <v>48</v>
      </c>
      <c r="O160" s="87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8" t="s">
        <v>554</v>
      </c>
      <c r="AT160" s="218" t="s">
        <v>127</v>
      </c>
      <c r="AU160" s="218" t="s">
        <v>86</v>
      </c>
      <c r="AY160" s="19" t="s">
        <v>125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9" t="s">
        <v>132</v>
      </c>
      <c r="BK160" s="219">
        <f>ROUND(I160*H160,2)</f>
        <v>0</v>
      </c>
      <c r="BL160" s="19" t="s">
        <v>554</v>
      </c>
      <c r="BM160" s="218" t="s">
        <v>602</v>
      </c>
    </row>
    <row r="161" s="2" customFormat="1">
      <c r="A161" s="40"/>
      <c r="B161" s="41"/>
      <c r="C161" s="42"/>
      <c r="D161" s="220" t="s">
        <v>134</v>
      </c>
      <c r="E161" s="42"/>
      <c r="F161" s="221" t="s">
        <v>601</v>
      </c>
      <c r="G161" s="42"/>
      <c r="H161" s="42"/>
      <c r="I161" s="222"/>
      <c r="J161" s="42"/>
      <c r="K161" s="42"/>
      <c r="L161" s="46"/>
      <c r="M161" s="223"/>
      <c r="N161" s="224"/>
      <c r="O161" s="87"/>
      <c r="P161" s="87"/>
      <c r="Q161" s="87"/>
      <c r="R161" s="87"/>
      <c r="S161" s="87"/>
      <c r="T161" s="88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134</v>
      </c>
      <c r="AU161" s="19" t="s">
        <v>86</v>
      </c>
    </row>
    <row r="162" s="13" customFormat="1">
      <c r="A162" s="13"/>
      <c r="B162" s="227"/>
      <c r="C162" s="228"/>
      <c r="D162" s="220" t="s">
        <v>138</v>
      </c>
      <c r="E162" s="229" t="s">
        <v>74</v>
      </c>
      <c r="F162" s="230" t="s">
        <v>603</v>
      </c>
      <c r="G162" s="228"/>
      <c r="H162" s="229" t="s">
        <v>74</v>
      </c>
      <c r="I162" s="231"/>
      <c r="J162" s="228"/>
      <c r="K162" s="228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138</v>
      </c>
      <c r="AU162" s="236" t="s">
        <v>86</v>
      </c>
      <c r="AV162" s="13" t="s">
        <v>84</v>
      </c>
      <c r="AW162" s="13" t="s">
        <v>36</v>
      </c>
      <c r="AX162" s="13" t="s">
        <v>76</v>
      </c>
      <c r="AY162" s="236" t="s">
        <v>125</v>
      </c>
    </row>
    <row r="163" s="14" customFormat="1">
      <c r="A163" s="14"/>
      <c r="B163" s="237"/>
      <c r="C163" s="238"/>
      <c r="D163" s="220" t="s">
        <v>138</v>
      </c>
      <c r="E163" s="239" t="s">
        <v>74</v>
      </c>
      <c r="F163" s="240" t="s">
        <v>84</v>
      </c>
      <c r="G163" s="238"/>
      <c r="H163" s="241">
        <v>1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138</v>
      </c>
      <c r="AU163" s="247" t="s">
        <v>86</v>
      </c>
      <c r="AV163" s="14" t="s">
        <v>86</v>
      </c>
      <c r="AW163" s="14" t="s">
        <v>36</v>
      </c>
      <c r="AX163" s="14" t="s">
        <v>84</v>
      </c>
      <c r="AY163" s="247" t="s">
        <v>125</v>
      </c>
    </row>
    <row r="164" s="2" customFormat="1" ht="16.5" customHeight="1">
      <c r="A164" s="40"/>
      <c r="B164" s="41"/>
      <c r="C164" s="207" t="s">
        <v>288</v>
      </c>
      <c r="D164" s="207" t="s">
        <v>127</v>
      </c>
      <c r="E164" s="208" t="s">
        <v>604</v>
      </c>
      <c r="F164" s="209" t="s">
        <v>605</v>
      </c>
      <c r="G164" s="210" t="s">
        <v>408</v>
      </c>
      <c r="H164" s="211">
        <v>1</v>
      </c>
      <c r="I164" s="212"/>
      <c r="J164" s="213">
        <f>ROUND(I164*H164,2)</f>
        <v>0</v>
      </c>
      <c r="K164" s="209" t="s">
        <v>74</v>
      </c>
      <c r="L164" s="46"/>
      <c r="M164" s="214" t="s">
        <v>74</v>
      </c>
      <c r="N164" s="215" t="s">
        <v>48</v>
      </c>
      <c r="O164" s="87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8" t="s">
        <v>554</v>
      </c>
      <c r="AT164" s="218" t="s">
        <v>127</v>
      </c>
      <c r="AU164" s="218" t="s">
        <v>86</v>
      </c>
      <c r="AY164" s="19" t="s">
        <v>125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9" t="s">
        <v>132</v>
      </c>
      <c r="BK164" s="219">
        <f>ROUND(I164*H164,2)</f>
        <v>0</v>
      </c>
      <c r="BL164" s="19" t="s">
        <v>554</v>
      </c>
      <c r="BM164" s="218" t="s">
        <v>606</v>
      </c>
    </row>
    <row r="165" s="2" customFormat="1">
      <c r="A165" s="40"/>
      <c r="B165" s="41"/>
      <c r="C165" s="42"/>
      <c r="D165" s="220" t="s">
        <v>134</v>
      </c>
      <c r="E165" s="42"/>
      <c r="F165" s="221" t="s">
        <v>605</v>
      </c>
      <c r="G165" s="42"/>
      <c r="H165" s="42"/>
      <c r="I165" s="222"/>
      <c r="J165" s="42"/>
      <c r="K165" s="42"/>
      <c r="L165" s="46"/>
      <c r="M165" s="223"/>
      <c r="N165" s="224"/>
      <c r="O165" s="87"/>
      <c r="P165" s="87"/>
      <c r="Q165" s="87"/>
      <c r="R165" s="87"/>
      <c r="S165" s="87"/>
      <c r="T165" s="88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134</v>
      </c>
      <c r="AU165" s="19" t="s">
        <v>86</v>
      </c>
    </row>
    <row r="166" s="2" customFormat="1" ht="16.5" customHeight="1">
      <c r="A166" s="40"/>
      <c r="B166" s="41"/>
      <c r="C166" s="207" t="s">
        <v>7</v>
      </c>
      <c r="D166" s="207" t="s">
        <v>127</v>
      </c>
      <c r="E166" s="208" t="s">
        <v>607</v>
      </c>
      <c r="F166" s="209" t="s">
        <v>608</v>
      </c>
      <c r="G166" s="210" t="s">
        <v>408</v>
      </c>
      <c r="H166" s="211">
        <v>1</v>
      </c>
      <c r="I166" s="212"/>
      <c r="J166" s="213">
        <f>ROUND(I166*H166,2)</f>
        <v>0</v>
      </c>
      <c r="K166" s="209" t="s">
        <v>74</v>
      </c>
      <c r="L166" s="46"/>
      <c r="M166" s="214" t="s">
        <v>74</v>
      </c>
      <c r="N166" s="215" t="s">
        <v>48</v>
      </c>
      <c r="O166" s="87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8" t="s">
        <v>554</v>
      </c>
      <c r="AT166" s="218" t="s">
        <v>127</v>
      </c>
      <c r="AU166" s="218" t="s">
        <v>86</v>
      </c>
      <c r="AY166" s="19" t="s">
        <v>125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9" t="s">
        <v>132</v>
      </c>
      <c r="BK166" s="219">
        <f>ROUND(I166*H166,2)</f>
        <v>0</v>
      </c>
      <c r="BL166" s="19" t="s">
        <v>554</v>
      </c>
      <c r="BM166" s="218" t="s">
        <v>609</v>
      </c>
    </row>
    <row r="167" s="2" customFormat="1">
      <c r="A167" s="40"/>
      <c r="B167" s="41"/>
      <c r="C167" s="42"/>
      <c r="D167" s="220" t="s">
        <v>134</v>
      </c>
      <c r="E167" s="42"/>
      <c r="F167" s="221" t="s">
        <v>608</v>
      </c>
      <c r="G167" s="42"/>
      <c r="H167" s="42"/>
      <c r="I167" s="222"/>
      <c r="J167" s="42"/>
      <c r="K167" s="42"/>
      <c r="L167" s="46"/>
      <c r="M167" s="223"/>
      <c r="N167" s="224"/>
      <c r="O167" s="87"/>
      <c r="P167" s="87"/>
      <c r="Q167" s="87"/>
      <c r="R167" s="87"/>
      <c r="S167" s="87"/>
      <c r="T167" s="88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134</v>
      </c>
      <c r="AU167" s="19" t="s">
        <v>86</v>
      </c>
    </row>
    <row r="168" s="14" customFormat="1">
      <c r="A168" s="14"/>
      <c r="B168" s="237"/>
      <c r="C168" s="238"/>
      <c r="D168" s="220" t="s">
        <v>138</v>
      </c>
      <c r="E168" s="239" t="s">
        <v>74</v>
      </c>
      <c r="F168" s="240" t="s">
        <v>84</v>
      </c>
      <c r="G168" s="238"/>
      <c r="H168" s="241">
        <v>1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7" t="s">
        <v>138</v>
      </c>
      <c r="AU168" s="247" t="s">
        <v>86</v>
      </c>
      <c r="AV168" s="14" t="s">
        <v>86</v>
      </c>
      <c r="AW168" s="14" t="s">
        <v>36</v>
      </c>
      <c r="AX168" s="14" t="s">
        <v>84</v>
      </c>
      <c r="AY168" s="247" t="s">
        <v>125</v>
      </c>
    </row>
    <row r="169" s="2" customFormat="1" ht="16.5" customHeight="1">
      <c r="A169" s="40"/>
      <c r="B169" s="41"/>
      <c r="C169" s="207" t="s">
        <v>299</v>
      </c>
      <c r="D169" s="207" t="s">
        <v>127</v>
      </c>
      <c r="E169" s="208" t="s">
        <v>610</v>
      </c>
      <c r="F169" s="209" t="s">
        <v>611</v>
      </c>
      <c r="G169" s="210" t="s">
        <v>408</v>
      </c>
      <c r="H169" s="211">
        <v>1</v>
      </c>
      <c r="I169" s="212"/>
      <c r="J169" s="213">
        <f>ROUND(I169*H169,2)</f>
        <v>0</v>
      </c>
      <c r="K169" s="209" t="s">
        <v>74</v>
      </c>
      <c r="L169" s="46"/>
      <c r="M169" s="214" t="s">
        <v>74</v>
      </c>
      <c r="N169" s="215" t="s">
        <v>48</v>
      </c>
      <c r="O169" s="87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8" t="s">
        <v>512</v>
      </c>
      <c r="AT169" s="218" t="s">
        <v>127</v>
      </c>
      <c r="AU169" s="218" t="s">
        <v>86</v>
      </c>
      <c r="AY169" s="19" t="s">
        <v>125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9" t="s">
        <v>132</v>
      </c>
      <c r="BK169" s="219">
        <f>ROUND(I169*H169,2)</f>
        <v>0</v>
      </c>
      <c r="BL169" s="19" t="s">
        <v>512</v>
      </c>
      <c r="BM169" s="218" t="s">
        <v>612</v>
      </c>
    </row>
    <row r="170" s="2" customFormat="1">
      <c r="A170" s="40"/>
      <c r="B170" s="41"/>
      <c r="C170" s="42"/>
      <c r="D170" s="220" t="s">
        <v>134</v>
      </c>
      <c r="E170" s="42"/>
      <c r="F170" s="221" t="s">
        <v>611</v>
      </c>
      <c r="G170" s="42"/>
      <c r="H170" s="42"/>
      <c r="I170" s="222"/>
      <c r="J170" s="42"/>
      <c r="K170" s="42"/>
      <c r="L170" s="46"/>
      <c r="M170" s="223"/>
      <c r="N170" s="224"/>
      <c r="O170" s="87"/>
      <c r="P170" s="87"/>
      <c r="Q170" s="87"/>
      <c r="R170" s="87"/>
      <c r="S170" s="87"/>
      <c r="T170" s="88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134</v>
      </c>
      <c r="AU170" s="19" t="s">
        <v>86</v>
      </c>
    </row>
    <row r="171" s="13" customFormat="1">
      <c r="A171" s="13"/>
      <c r="B171" s="227"/>
      <c r="C171" s="228"/>
      <c r="D171" s="220" t="s">
        <v>138</v>
      </c>
      <c r="E171" s="229" t="s">
        <v>74</v>
      </c>
      <c r="F171" s="230" t="s">
        <v>613</v>
      </c>
      <c r="G171" s="228"/>
      <c r="H171" s="229" t="s">
        <v>74</v>
      </c>
      <c r="I171" s="231"/>
      <c r="J171" s="228"/>
      <c r="K171" s="228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138</v>
      </c>
      <c r="AU171" s="236" t="s">
        <v>86</v>
      </c>
      <c r="AV171" s="13" t="s">
        <v>84</v>
      </c>
      <c r="AW171" s="13" t="s">
        <v>36</v>
      </c>
      <c r="AX171" s="13" t="s">
        <v>76</v>
      </c>
      <c r="AY171" s="236" t="s">
        <v>125</v>
      </c>
    </row>
    <row r="172" s="13" customFormat="1">
      <c r="A172" s="13"/>
      <c r="B172" s="227"/>
      <c r="C172" s="228"/>
      <c r="D172" s="220" t="s">
        <v>138</v>
      </c>
      <c r="E172" s="229" t="s">
        <v>74</v>
      </c>
      <c r="F172" s="230" t="s">
        <v>614</v>
      </c>
      <c r="G172" s="228"/>
      <c r="H172" s="229" t="s">
        <v>74</v>
      </c>
      <c r="I172" s="231"/>
      <c r="J172" s="228"/>
      <c r="K172" s="228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138</v>
      </c>
      <c r="AU172" s="236" t="s">
        <v>86</v>
      </c>
      <c r="AV172" s="13" t="s">
        <v>84</v>
      </c>
      <c r="AW172" s="13" t="s">
        <v>36</v>
      </c>
      <c r="AX172" s="13" t="s">
        <v>76</v>
      </c>
      <c r="AY172" s="236" t="s">
        <v>125</v>
      </c>
    </row>
    <row r="173" s="13" customFormat="1">
      <c r="A173" s="13"/>
      <c r="B173" s="227"/>
      <c r="C173" s="228"/>
      <c r="D173" s="220" t="s">
        <v>138</v>
      </c>
      <c r="E173" s="229" t="s">
        <v>74</v>
      </c>
      <c r="F173" s="230" t="s">
        <v>615</v>
      </c>
      <c r="G173" s="228"/>
      <c r="H173" s="229" t="s">
        <v>74</v>
      </c>
      <c r="I173" s="231"/>
      <c r="J173" s="228"/>
      <c r="K173" s="228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138</v>
      </c>
      <c r="AU173" s="236" t="s">
        <v>86</v>
      </c>
      <c r="AV173" s="13" t="s">
        <v>84</v>
      </c>
      <c r="AW173" s="13" t="s">
        <v>36</v>
      </c>
      <c r="AX173" s="13" t="s">
        <v>76</v>
      </c>
      <c r="AY173" s="236" t="s">
        <v>125</v>
      </c>
    </row>
    <row r="174" s="13" customFormat="1">
      <c r="A174" s="13"/>
      <c r="B174" s="227"/>
      <c r="C174" s="228"/>
      <c r="D174" s="220" t="s">
        <v>138</v>
      </c>
      <c r="E174" s="229" t="s">
        <v>74</v>
      </c>
      <c r="F174" s="230" t="s">
        <v>616</v>
      </c>
      <c r="G174" s="228"/>
      <c r="H174" s="229" t="s">
        <v>74</v>
      </c>
      <c r="I174" s="231"/>
      <c r="J174" s="228"/>
      <c r="K174" s="228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138</v>
      </c>
      <c r="AU174" s="236" t="s">
        <v>86</v>
      </c>
      <c r="AV174" s="13" t="s">
        <v>84</v>
      </c>
      <c r="AW174" s="13" t="s">
        <v>36</v>
      </c>
      <c r="AX174" s="13" t="s">
        <v>76</v>
      </c>
      <c r="AY174" s="236" t="s">
        <v>125</v>
      </c>
    </row>
    <row r="175" s="13" customFormat="1">
      <c r="A175" s="13"/>
      <c r="B175" s="227"/>
      <c r="C175" s="228"/>
      <c r="D175" s="220" t="s">
        <v>138</v>
      </c>
      <c r="E175" s="229" t="s">
        <v>74</v>
      </c>
      <c r="F175" s="230" t="s">
        <v>617</v>
      </c>
      <c r="G175" s="228"/>
      <c r="H175" s="229" t="s">
        <v>74</v>
      </c>
      <c r="I175" s="231"/>
      <c r="J175" s="228"/>
      <c r="K175" s="228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138</v>
      </c>
      <c r="AU175" s="236" t="s">
        <v>86</v>
      </c>
      <c r="AV175" s="13" t="s">
        <v>84</v>
      </c>
      <c r="AW175" s="13" t="s">
        <v>36</v>
      </c>
      <c r="AX175" s="13" t="s">
        <v>76</v>
      </c>
      <c r="AY175" s="236" t="s">
        <v>125</v>
      </c>
    </row>
    <row r="176" s="13" customFormat="1">
      <c r="A176" s="13"/>
      <c r="B176" s="227"/>
      <c r="C176" s="228"/>
      <c r="D176" s="220" t="s">
        <v>138</v>
      </c>
      <c r="E176" s="229" t="s">
        <v>74</v>
      </c>
      <c r="F176" s="230" t="s">
        <v>618</v>
      </c>
      <c r="G176" s="228"/>
      <c r="H176" s="229" t="s">
        <v>74</v>
      </c>
      <c r="I176" s="231"/>
      <c r="J176" s="228"/>
      <c r="K176" s="228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138</v>
      </c>
      <c r="AU176" s="236" t="s">
        <v>86</v>
      </c>
      <c r="AV176" s="13" t="s">
        <v>84</v>
      </c>
      <c r="AW176" s="13" t="s">
        <v>36</v>
      </c>
      <c r="AX176" s="13" t="s">
        <v>76</v>
      </c>
      <c r="AY176" s="236" t="s">
        <v>125</v>
      </c>
    </row>
    <row r="177" s="13" customFormat="1">
      <c r="A177" s="13"/>
      <c r="B177" s="227"/>
      <c r="C177" s="228"/>
      <c r="D177" s="220" t="s">
        <v>138</v>
      </c>
      <c r="E177" s="229" t="s">
        <v>74</v>
      </c>
      <c r="F177" s="230" t="s">
        <v>619</v>
      </c>
      <c r="G177" s="228"/>
      <c r="H177" s="229" t="s">
        <v>74</v>
      </c>
      <c r="I177" s="231"/>
      <c r="J177" s="228"/>
      <c r="K177" s="228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138</v>
      </c>
      <c r="AU177" s="236" t="s">
        <v>86</v>
      </c>
      <c r="AV177" s="13" t="s">
        <v>84</v>
      </c>
      <c r="AW177" s="13" t="s">
        <v>36</v>
      </c>
      <c r="AX177" s="13" t="s">
        <v>76</v>
      </c>
      <c r="AY177" s="236" t="s">
        <v>125</v>
      </c>
    </row>
    <row r="178" s="14" customFormat="1">
      <c r="A178" s="14"/>
      <c r="B178" s="237"/>
      <c r="C178" s="238"/>
      <c r="D178" s="220" t="s">
        <v>138</v>
      </c>
      <c r="E178" s="239" t="s">
        <v>74</v>
      </c>
      <c r="F178" s="240" t="s">
        <v>84</v>
      </c>
      <c r="G178" s="238"/>
      <c r="H178" s="241">
        <v>1</v>
      </c>
      <c r="I178" s="242"/>
      <c r="J178" s="238"/>
      <c r="K178" s="238"/>
      <c r="L178" s="243"/>
      <c r="M178" s="269"/>
      <c r="N178" s="270"/>
      <c r="O178" s="270"/>
      <c r="P178" s="270"/>
      <c r="Q178" s="270"/>
      <c r="R178" s="270"/>
      <c r="S178" s="270"/>
      <c r="T178" s="27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138</v>
      </c>
      <c r="AU178" s="247" t="s">
        <v>86</v>
      </c>
      <c r="AV178" s="14" t="s">
        <v>86</v>
      </c>
      <c r="AW178" s="14" t="s">
        <v>36</v>
      </c>
      <c r="AX178" s="14" t="s">
        <v>84</v>
      </c>
      <c r="AY178" s="247" t="s">
        <v>125</v>
      </c>
    </row>
    <row r="179" s="2" customFormat="1" ht="6.96" customHeight="1">
      <c r="A179" s="40"/>
      <c r="B179" s="62"/>
      <c r="C179" s="63"/>
      <c r="D179" s="63"/>
      <c r="E179" s="63"/>
      <c r="F179" s="63"/>
      <c r="G179" s="63"/>
      <c r="H179" s="63"/>
      <c r="I179" s="63"/>
      <c r="J179" s="63"/>
      <c r="K179" s="63"/>
      <c r="L179" s="46"/>
      <c r="M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</row>
  </sheetData>
  <sheetProtection sheet="1" autoFilter="0" formatColumns="0" formatRows="0" objects="1" scenarios="1" spinCount="100000" saltValue="GuPddYGAKnyzQ97/NQVtVcNoyUbbqHOqPfSPXvUO7RYQshLHGnMcOoNKXctx8478ECXFclIZR+LCBqydo/Kwjw==" hashValue="sF6Vu/gwwvEbJ4aOWw9R0qfsVJ/XFstrlUaOsACAERknvmsWXlipXI77gJnt6tAkttrxLbvDAuNOesQworL6qw==" algorithmName="SHA-512" password="CC35"/>
  <autoFilter ref="C83:K17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2" customWidth="1"/>
    <col min="2" max="2" width="1.667969" style="272" customWidth="1"/>
    <col min="3" max="4" width="5" style="272" customWidth="1"/>
    <col min="5" max="5" width="11.66016" style="272" customWidth="1"/>
    <col min="6" max="6" width="9.160156" style="272" customWidth="1"/>
    <col min="7" max="7" width="5" style="272" customWidth="1"/>
    <col min="8" max="8" width="77.83203" style="272" customWidth="1"/>
    <col min="9" max="10" width="20" style="272" customWidth="1"/>
    <col min="11" max="11" width="1.667969" style="272" customWidth="1"/>
  </cols>
  <sheetData>
    <row r="1" s="1" customFormat="1" ht="37.5" customHeight="1"/>
    <row r="2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6" customFormat="1" ht="45" customHeight="1">
      <c r="B3" s="276"/>
      <c r="C3" s="277" t="s">
        <v>620</v>
      </c>
      <c r="D3" s="277"/>
      <c r="E3" s="277"/>
      <c r="F3" s="277"/>
      <c r="G3" s="277"/>
      <c r="H3" s="277"/>
      <c r="I3" s="277"/>
      <c r="J3" s="277"/>
      <c r="K3" s="278"/>
    </row>
    <row r="4" s="1" customFormat="1" ht="25.5" customHeight="1">
      <c r="B4" s="279"/>
      <c r="C4" s="280" t="s">
        <v>621</v>
      </c>
      <c r="D4" s="280"/>
      <c r="E4" s="280"/>
      <c r="F4" s="280"/>
      <c r="G4" s="280"/>
      <c r="H4" s="280"/>
      <c r="I4" s="280"/>
      <c r="J4" s="280"/>
      <c r="K4" s="281"/>
    </row>
    <row r="5" s="1" customFormat="1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s="1" customFormat="1" ht="15" customHeight="1">
      <c r="B6" s="279"/>
      <c r="C6" s="283" t="s">
        <v>622</v>
      </c>
      <c r="D6" s="283"/>
      <c r="E6" s="283"/>
      <c r="F6" s="283"/>
      <c r="G6" s="283"/>
      <c r="H6" s="283"/>
      <c r="I6" s="283"/>
      <c r="J6" s="283"/>
      <c r="K6" s="281"/>
    </row>
    <row r="7" s="1" customFormat="1" ht="15" customHeight="1">
      <c r="B7" s="284"/>
      <c r="C7" s="283" t="s">
        <v>623</v>
      </c>
      <c r="D7" s="283"/>
      <c r="E7" s="283"/>
      <c r="F7" s="283"/>
      <c r="G7" s="283"/>
      <c r="H7" s="283"/>
      <c r="I7" s="283"/>
      <c r="J7" s="283"/>
      <c r="K7" s="281"/>
    </row>
    <row r="8" s="1" customFormat="1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s="1" customFormat="1" ht="15" customHeight="1">
      <c r="B9" s="284"/>
      <c r="C9" s="283" t="s">
        <v>624</v>
      </c>
      <c r="D9" s="283"/>
      <c r="E9" s="283"/>
      <c r="F9" s="283"/>
      <c r="G9" s="283"/>
      <c r="H9" s="283"/>
      <c r="I9" s="283"/>
      <c r="J9" s="283"/>
      <c r="K9" s="281"/>
    </row>
    <row r="10" s="1" customFormat="1" ht="15" customHeight="1">
      <c r="B10" s="284"/>
      <c r="C10" s="283"/>
      <c r="D10" s="283" t="s">
        <v>625</v>
      </c>
      <c r="E10" s="283"/>
      <c r="F10" s="283"/>
      <c r="G10" s="283"/>
      <c r="H10" s="283"/>
      <c r="I10" s="283"/>
      <c r="J10" s="283"/>
      <c r="K10" s="281"/>
    </row>
    <row r="11" s="1" customFormat="1" ht="15" customHeight="1">
      <c r="B11" s="284"/>
      <c r="C11" s="285"/>
      <c r="D11" s="283" t="s">
        <v>626</v>
      </c>
      <c r="E11" s="283"/>
      <c r="F11" s="283"/>
      <c r="G11" s="283"/>
      <c r="H11" s="283"/>
      <c r="I11" s="283"/>
      <c r="J11" s="283"/>
      <c r="K11" s="281"/>
    </row>
    <row r="12" s="1" customFormat="1" ht="15" customHeight="1">
      <c r="B12" s="284"/>
      <c r="C12" s="285"/>
      <c r="D12" s="283"/>
      <c r="E12" s="283"/>
      <c r="F12" s="283"/>
      <c r="G12" s="283"/>
      <c r="H12" s="283"/>
      <c r="I12" s="283"/>
      <c r="J12" s="283"/>
      <c r="K12" s="281"/>
    </row>
    <row r="13" s="1" customFormat="1" ht="15" customHeight="1">
      <c r="B13" s="284"/>
      <c r="C13" s="285"/>
      <c r="D13" s="286" t="s">
        <v>627</v>
      </c>
      <c r="E13" s="283"/>
      <c r="F13" s="283"/>
      <c r="G13" s="283"/>
      <c r="H13" s="283"/>
      <c r="I13" s="283"/>
      <c r="J13" s="283"/>
      <c r="K13" s="281"/>
    </row>
    <row r="14" s="1" customFormat="1" ht="12.75" customHeight="1">
      <c r="B14" s="284"/>
      <c r="C14" s="285"/>
      <c r="D14" s="285"/>
      <c r="E14" s="285"/>
      <c r="F14" s="285"/>
      <c r="G14" s="285"/>
      <c r="H14" s="285"/>
      <c r="I14" s="285"/>
      <c r="J14" s="285"/>
      <c r="K14" s="281"/>
    </row>
    <row r="15" s="1" customFormat="1" ht="15" customHeight="1">
      <c r="B15" s="284"/>
      <c r="C15" s="285"/>
      <c r="D15" s="283" t="s">
        <v>628</v>
      </c>
      <c r="E15" s="283"/>
      <c r="F15" s="283"/>
      <c r="G15" s="283"/>
      <c r="H15" s="283"/>
      <c r="I15" s="283"/>
      <c r="J15" s="283"/>
      <c r="K15" s="281"/>
    </row>
    <row r="16" s="1" customFormat="1" ht="15" customHeight="1">
      <c r="B16" s="284"/>
      <c r="C16" s="285"/>
      <c r="D16" s="283" t="s">
        <v>629</v>
      </c>
      <c r="E16" s="283"/>
      <c r="F16" s="283"/>
      <c r="G16" s="283"/>
      <c r="H16" s="283"/>
      <c r="I16" s="283"/>
      <c r="J16" s="283"/>
      <c r="K16" s="281"/>
    </row>
    <row r="17" s="1" customFormat="1" ht="15" customHeight="1">
      <c r="B17" s="284"/>
      <c r="C17" s="285"/>
      <c r="D17" s="283" t="s">
        <v>630</v>
      </c>
      <c r="E17" s="283"/>
      <c r="F17" s="283"/>
      <c r="G17" s="283"/>
      <c r="H17" s="283"/>
      <c r="I17" s="283"/>
      <c r="J17" s="283"/>
      <c r="K17" s="281"/>
    </row>
    <row r="18" s="1" customFormat="1" ht="15" customHeight="1">
      <c r="B18" s="284"/>
      <c r="C18" s="285"/>
      <c r="D18" s="285"/>
      <c r="E18" s="287" t="s">
        <v>83</v>
      </c>
      <c r="F18" s="283" t="s">
        <v>631</v>
      </c>
      <c r="G18" s="283"/>
      <c r="H18" s="283"/>
      <c r="I18" s="283"/>
      <c r="J18" s="283"/>
      <c r="K18" s="281"/>
    </row>
    <row r="19" s="1" customFormat="1" ht="15" customHeight="1">
      <c r="B19" s="284"/>
      <c r="C19" s="285"/>
      <c r="D19" s="285"/>
      <c r="E19" s="287" t="s">
        <v>632</v>
      </c>
      <c r="F19" s="283" t="s">
        <v>633</v>
      </c>
      <c r="G19" s="283"/>
      <c r="H19" s="283"/>
      <c r="I19" s="283"/>
      <c r="J19" s="283"/>
      <c r="K19" s="281"/>
    </row>
    <row r="20" s="1" customFormat="1" ht="15" customHeight="1">
      <c r="B20" s="284"/>
      <c r="C20" s="285"/>
      <c r="D20" s="285"/>
      <c r="E20" s="287" t="s">
        <v>634</v>
      </c>
      <c r="F20" s="283" t="s">
        <v>635</v>
      </c>
      <c r="G20" s="283"/>
      <c r="H20" s="283"/>
      <c r="I20" s="283"/>
      <c r="J20" s="283"/>
      <c r="K20" s="281"/>
    </row>
    <row r="21" s="1" customFormat="1" ht="15" customHeight="1">
      <c r="B21" s="284"/>
      <c r="C21" s="285"/>
      <c r="D21" s="285"/>
      <c r="E21" s="287" t="s">
        <v>87</v>
      </c>
      <c r="F21" s="283" t="s">
        <v>88</v>
      </c>
      <c r="G21" s="283"/>
      <c r="H21" s="283"/>
      <c r="I21" s="283"/>
      <c r="J21" s="283"/>
      <c r="K21" s="281"/>
    </row>
    <row r="22" s="1" customFormat="1" ht="15" customHeight="1">
      <c r="B22" s="284"/>
      <c r="C22" s="285"/>
      <c r="D22" s="285"/>
      <c r="E22" s="287" t="s">
        <v>506</v>
      </c>
      <c r="F22" s="283" t="s">
        <v>636</v>
      </c>
      <c r="G22" s="283"/>
      <c r="H22" s="283"/>
      <c r="I22" s="283"/>
      <c r="J22" s="283"/>
      <c r="K22" s="281"/>
    </row>
    <row r="23" s="1" customFormat="1" ht="15" customHeight="1">
      <c r="B23" s="284"/>
      <c r="C23" s="285"/>
      <c r="D23" s="285"/>
      <c r="E23" s="287" t="s">
        <v>637</v>
      </c>
      <c r="F23" s="283" t="s">
        <v>638</v>
      </c>
      <c r="G23" s="283"/>
      <c r="H23" s="283"/>
      <c r="I23" s="283"/>
      <c r="J23" s="283"/>
      <c r="K23" s="281"/>
    </row>
    <row r="24" s="1" customFormat="1" ht="12.7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1"/>
    </row>
    <row r="25" s="1" customFormat="1" ht="15" customHeight="1">
      <c r="B25" s="284"/>
      <c r="C25" s="283" t="s">
        <v>639</v>
      </c>
      <c r="D25" s="283"/>
      <c r="E25" s="283"/>
      <c r="F25" s="283"/>
      <c r="G25" s="283"/>
      <c r="H25" s="283"/>
      <c r="I25" s="283"/>
      <c r="J25" s="283"/>
      <c r="K25" s="281"/>
    </row>
    <row r="26" s="1" customFormat="1" ht="15" customHeight="1">
      <c r="B26" s="284"/>
      <c r="C26" s="283" t="s">
        <v>640</v>
      </c>
      <c r="D26" s="283"/>
      <c r="E26" s="283"/>
      <c r="F26" s="283"/>
      <c r="G26" s="283"/>
      <c r="H26" s="283"/>
      <c r="I26" s="283"/>
      <c r="J26" s="283"/>
      <c r="K26" s="281"/>
    </row>
    <row r="27" s="1" customFormat="1" ht="15" customHeight="1">
      <c r="B27" s="284"/>
      <c r="C27" s="283"/>
      <c r="D27" s="283" t="s">
        <v>641</v>
      </c>
      <c r="E27" s="283"/>
      <c r="F27" s="283"/>
      <c r="G27" s="283"/>
      <c r="H27" s="283"/>
      <c r="I27" s="283"/>
      <c r="J27" s="283"/>
      <c r="K27" s="281"/>
    </row>
    <row r="28" s="1" customFormat="1" ht="15" customHeight="1">
      <c r="B28" s="284"/>
      <c r="C28" s="285"/>
      <c r="D28" s="283" t="s">
        <v>642</v>
      </c>
      <c r="E28" s="283"/>
      <c r="F28" s="283"/>
      <c r="G28" s="283"/>
      <c r="H28" s="283"/>
      <c r="I28" s="283"/>
      <c r="J28" s="283"/>
      <c r="K28" s="281"/>
    </row>
    <row r="29" s="1" customFormat="1" ht="12.75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1"/>
    </row>
    <row r="30" s="1" customFormat="1" ht="15" customHeight="1">
      <c r="B30" s="284"/>
      <c r="C30" s="285"/>
      <c r="D30" s="283" t="s">
        <v>643</v>
      </c>
      <c r="E30" s="283"/>
      <c r="F30" s="283"/>
      <c r="G30" s="283"/>
      <c r="H30" s="283"/>
      <c r="I30" s="283"/>
      <c r="J30" s="283"/>
      <c r="K30" s="281"/>
    </row>
    <row r="31" s="1" customFormat="1" ht="15" customHeight="1">
      <c r="B31" s="284"/>
      <c r="C31" s="285"/>
      <c r="D31" s="283" t="s">
        <v>644</v>
      </c>
      <c r="E31" s="283"/>
      <c r="F31" s="283"/>
      <c r="G31" s="283"/>
      <c r="H31" s="283"/>
      <c r="I31" s="283"/>
      <c r="J31" s="283"/>
      <c r="K31" s="281"/>
    </row>
    <row r="32" s="1" customFormat="1" ht="12.75" customHeight="1">
      <c r="B32" s="284"/>
      <c r="C32" s="285"/>
      <c r="D32" s="285"/>
      <c r="E32" s="285"/>
      <c r="F32" s="285"/>
      <c r="G32" s="285"/>
      <c r="H32" s="285"/>
      <c r="I32" s="285"/>
      <c r="J32" s="285"/>
      <c r="K32" s="281"/>
    </row>
    <row r="33" s="1" customFormat="1" ht="15" customHeight="1">
      <c r="B33" s="284"/>
      <c r="C33" s="285"/>
      <c r="D33" s="283" t="s">
        <v>645</v>
      </c>
      <c r="E33" s="283"/>
      <c r="F33" s="283"/>
      <c r="G33" s="283"/>
      <c r="H33" s="283"/>
      <c r="I33" s="283"/>
      <c r="J33" s="283"/>
      <c r="K33" s="281"/>
    </row>
    <row r="34" s="1" customFormat="1" ht="15" customHeight="1">
      <c r="B34" s="284"/>
      <c r="C34" s="285"/>
      <c r="D34" s="283" t="s">
        <v>646</v>
      </c>
      <c r="E34" s="283"/>
      <c r="F34" s="283"/>
      <c r="G34" s="283"/>
      <c r="H34" s="283"/>
      <c r="I34" s="283"/>
      <c r="J34" s="283"/>
      <c r="K34" s="281"/>
    </row>
    <row r="35" s="1" customFormat="1" ht="15" customHeight="1">
      <c r="B35" s="284"/>
      <c r="C35" s="285"/>
      <c r="D35" s="283" t="s">
        <v>647</v>
      </c>
      <c r="E35" s="283"/>
      <c r="F35" s="283"/>
      <c r="G35" s="283"/>
      <c r="H35" s="283"/>
      <c r="I35" s="283"/>
      <c r="J35" s="283"/>
      <c r="K35" s="281"/>
    </row>
    <row r="36" s="1" customFormat="1" ht="15" customHeight="1">
      <c r="B36" s="284"/>
      <c r="C36" s="285"/>
      <c r="D36" s="283"/>
      <c r="E36" s="286" t="s">
        <v>111</v>
      </c>
      <c r="F36" s="283"/>
      <c r="G36" s="283" t="s">
        <v>648</v>
      </c>
      <c r="H36" s="283"/>
      <c r="I36" s="283"/>
      <c r="J36" s="283"/>
      <c r="K36" s="281"/>
    </row>
    <row r="37" s="1" customFormat="1" ht="30.75" customHeight="1">
      <c r="B37" s="284"/>
      <c r="C37" s="285"/>
      <c r="D37" s="283"/>
      <c r="E37" s="286" t="s">
        <v>649</v>
      </c>
      <c r="F37" s="283"/>
      <c r="G37" s="283" t="s">
        <v>650</v>
      </c>
      <c r="H37" s="283"/>
      <c r="I37" s="283"/>
      <c r="J37" s="283"/>
      <c r="K37" s="281"/>
    </row>
    <row r="38" s="1" customFormat="1" ht="15" customHeight="1">
      <c r="B38" s="284"/>
      <c r="C38" s="285"/>
      <c r="D38" s="283"/>
      <c r="E38" s="286" t="s">
        <v>56</v>
      </c>
      <c r="F38" s="283"/>
      <c r="G38" s="283" t="s">
        <v>651</v>
      </c>
      <c r="H38" s="283"/>
      <c r="I38" s="283"/>
      <c r="J38" s="283"/>
      <c r="K38" s="281"/>
    </row>
    <row r="39" s="1" customFormat="1" ht="15" customHeight="1">
      <c r="B39" s="284"/>
      <c r="C39" s="285"/>
      <c r="D39" s="283"/>
      <c r="E39" s="286" t="s">
        <v>57</v>
      </c>
      <c r="F39" s="283"/>
      <c r="G39" s="283" t="s">
        <v>652</v>
      </c>
      <c r="H39" s="283"/>
      <c r="I39" s="283"/>
      <c r="J39" s="283"/>
      <c r="K39" s="281"/>
    </row>
    <row r="40" s="1" customFormat="1" ht="15" customHeight="1">
      <c r="B40" s="284"/>
      <c r="C40" s="285"/>
      <c r="D40" s="283"/>
      <c r="E40" s="286" t="s">
        <v>112</v>
      </c>
      <c r="F40" s="283"/>
      <c r="G40" s="283" t="s">
        <v>653</v>
      </c>
      <c r="H40" s="283"/>
      <c r="I40" s="283"/>
      <c r="J40" s="283"/>
      <c r="K40" s="281"/>
    </row>
    <row r="41" s="1" customFormat="1" ht="15" customHeight="1">
      <c r="B41" s="284"/>
      <c r="C41" s="285"/>
      <c r="D41" s="283"/>
      <c r="E41" s="286" t="s">
        <v>113</v>
      </c>
      <c r="F41" s="283"/>
      <c r="G41" s="283" t="s">
        <v>654</v>
      </c>
      <c r="H41" s="283"/>
      <c r="I41" s="283"/>
      <c r="J41" s="283"/>
      <c r="K41" s="281"/>
    </row>
    <row r="42" s="1" customFormat="1" ht="15" customHeight="1">
      <c r="B42" s="284"/>
      <c r="C42" s="285"/>
      <c r="D42" s="283"/>
      <c r="E42" s="286" t="s">
        <v>655</v>
      </c>
      <c r="F42" s="283"/>
      <c r="G42" s="283" t="s">
        <v>656</v>
      </c>
      <c r="H42" s="283"/>
      <c r="I42" s="283"/>
      <c r="J42" s="283"/>
      <c r="K42" s="281"/>
    </row>
    <row r="43" s="1" customFormat="1" ht="15" customHeight="1">
      <c r="B43" s="284"/>
      <c r="C43" s="285"/>
      <c r="D43" s="283"/>
      <c r="E43" s="286"/>
      <c r="F43" s="283"/>
      <c r="G43" s="283" t="s">
        <v>657</v>
      </c>
      <c r="H43" s="283"/>
      <c r="I43" s="283"/>
      <c r="J43" s="283"/>
      <c r="K43" s="281"/>
    </row>
    <row r="44" s="1" customFormat="1" ht="15" customHeight="1">
      <c r="B44" s="284"/>
      <c r="C44" s="285"/>
      <c r="D44" s="283"/>
      <c r="E44" s="286" t="s">
        <v>658</v>
      </c>
      <c r="F44" s="283"/>
      <c r="G44" s="283" t="s">
        <v>659</v>
      </c>
      <c r="H44" s="283"/>
      <c r="I44" s="283"/>
      <c r="J44" s="283"/>
      <c r="K44" s="281"/>
    </row>
    <row r="45" s="1" customFormat="1" ht="15" customHeight="1">
      <c r="B45" s="284"/>
      <c r="C45" s="285"/>
      <c r="D45" s="283"/>
      <c r="E45" s="286" t="s">
        <v>115</v>
      </c>
      <c r="F45" s="283"/>
      <c r="G45" s="283" t="s">
        <v>660</v>
      </c>
      <c r="H45" s="283"/>
      <c r="I45" s="283"/>
      <c r="J45" s="283"/>
      <c r="K45" s="281"/>
    </row>
    <row r="46" s="1" customFormat="1" ht="12.75" customHeight="1">
      <c r="B46" s="284"/>
      <c r="C46" s="285"/>
      <c r="D46" s="283"/>
      <c r="E46" s="283"/>
      <c r="F46" s="283"/>
      <c r="G46" s="283"/>
      <c r="H46" s="283"/>
      <c r="I46" s="283"/>
      <c r="J46" s="283"/>
      <c r="K46" s="281"/>
    </row>
    <row r="47" s="1" customFormat="1" ht="15" customHeight="1">
      <c r="B47" s="284"/>
      <c r="C47" s="285"/>
      <c r="D47" s="283" t="s">
        <v>661</v>
      </c>
      <c r="E47" s="283"/>
      <c r="F47" s="283"/>
      <c r="G47" s="283"/>
      <c r="H47" s="283"/>
      <c r="I47" s="283"/>
      <c r="J47" s="283"/>
      <c r="K47" s="281"/>
    </row>
    <row r="48" s="1" customFormat="1" ht="15" customHeight="1">
      <c r="B48" s="284"/>
      <c r="C48" s="285"/>
      <c r="D48" s="285"/>
      <c r="E48" s="283" t="s">
        <v>662</v>
      </c>
      <c r="F48" s="283"/>
      <c r="G48" s="283"/>
      <c r="H48" s="283"/>
      <c r="I48" s="283"/>
      <c r="J48" s="283"/>
      <c r="K48" s="281"/>
    </row>
    <row r="49" s="1" customFormat="1" ht="15" customHeight="1">
      <c r="B49" s="284"/>
      <c r="C49" s="285"/>
      <c r="D49" s="285"/>
      <c r="E49" s="283" t="s">
        <v>663</v>
      </c>
      <c r="F49" s="283"/>
      <c r="G49" s="283"/>
      <c r="H49" s="283"/>
      <c r="I49" s="283"/>
      <c r="J49" s="283"/>
      <c r="K49" s="281"/>
    </row>
    <row r="50" s="1" customFormat="1" ht="15" customHeight="1">
      <c r="B50" s="284"/>
      <c r="C50" s="285"/>
      <c r="D50" s="285"/>
      <c r="E50" s="283" t="s">
        <v>664</v>
      </c>
      <c r="F50" s="283"/>
      <c r="G50" s="283"/>
      <c r="H50" s="283"/>
      <c r="I50" s="283"/>
      <c r="J50" s="283"/>
      <c r="K50" s="281"/>
    </row>
    <row r="51" s="1" customFormat="1" ht="15" customHeight="1">
      <c r="B51" s="284"/>
      <c r="C51" s="285"/>
      <c r="D51" s="283" t="s">
        <v>665</v>
      </c>
      <c r="E51" s="283"/>
      <c r="F51" s="283"/>
      <c r="G51" s="283"/>
      <c r="H51" s="283"/>
      <c r="I51" s="283"/>
      <c r="J51" s="283"/>
      <c r="K51" s="281"/>
    </row>
    <row r="52" s="1" customFormat="1" ht="25.5" customHeight="1">
      <c r="B52" s="279"/>
      <c r="C52" s="280" t="s">
        <v>666</v>
      </c>
      <c r="D52" s="280"/>
      <c r="E52" s="280"/>
      <c r="F52" s="280"/>
      <c r="G52" s="280"/>
      <c r="H52" s="280"/>
      <c r="I52" s="280"/>
      <c r="J52" s="280"/>
      <c r="K52" s="281"/>
    </row>
    <row r="53" s="1" customFormat="1" ht="5.25" customHeight="1">
      <c r="B53" s="279"/>
      <c r="C53" s="282"/>
      <c r="D53" s="282"/>
      <c r="E53" s="282"/>
      <c r="F53" s="282"/>
      <c r="G53" s="282"/>
      <c r="H53" s="282"/>
      <c r="I53" s="282"/>
      <c r="J53" s="282"/>
      <c r="K53" s="281"/>
    </row>
    <row r="54" s="1" customFormat="1" ht="15" customHeight="1">
      <c r="B54" s="279"/>
      <c r="C54" s="283" t="s">
        <v>667</v>
      </c>
      <c r="D54" s="283"/>
      <c r="E54" s="283"/>
      <c r="F54" s="283"/>
      <c r="G54" s="283"/>
      <c r="H54" s="283"/>
      <c r="I54" s="283"/>
      <c r="J54" s="283"/>
      <c r="K54" s="281"/>
    </row>
    <row r="55" s="1" customFormat="1" ht="15" customHeight="1">
      <c r="B55" s="279"/>
      <c r="C55" s="283" t="s">
        <v>668</v>
      </c>
      <c r="D55" s="283"/>
      <c r="E55" s="283"/>
      <c r="F55" s="283"/>
      <c r="G55" s="283"/>
      <c r="H55" s="283"/>
      <c r="I55" s="283"/>
      <c r="J55" s="283"/>
      <c r="K55" s="281"/>
    </row>
    <row r="56" s="1" customFormat="1" ht="12.75" customHeight="1">
      <c r="B56" s="279"/>
      <c r="C56" s="283"/>
      <c r="D56" s="283"/>
      <c r="E56" s="283"/>
      <c r="F56" s="283"/>
      <c r="G56" s="283"/>
      <c r="H56" s="283"/>
      <c r="I56" s="283"/>
      <c r="J56" s="283"/>
      <c r="K56" s="281"/>
    </row>
    <row r="57" s="1" customFormat="1" ht="15" customHeight="1">
      <c r="B57" s="279"/>
      <c r="C57" s="283" t="s">
        <v>669</v>
      </c>
      <c r="D57" s="283"/>
      <c r="E57" s="283"/>
      <c r="F57" s="283"/>
      <c r="G57" s="283"/>
      <c r="H57" s="283"/>
      <c r="I57" s="283"/>
      <c r="J57" s="283"/>
      <c r="K57" s="281"/>
    </row>
    <row r="58" s="1" customFormat="1" ht="15" customHeight="1">
      <c r="B58" s="279"/>
      <c r="C58" s="285"/>
      <c r="D58" s="283" t="s">
        <v>670</v>
      </c>
      <c r="E58" s="283"/>
      <c r="F58" s="283"/>
      <c r="G58" s="283"/>
      <c r="H58" s="283"/>
      <c r="I58" s="283"/>
      <c r="J58" s="283"/>
      <c r="K58" s="281"/>
    </row>
    <row r="59" s="1" customFormat="1" ht="15" customHeight="1">
      <c r="B59" s="279"/>
      <c r="C59" s="285"/>
      <c r="D59" s="283" t="s">
        <v>671</v>
      </c>
      <c r="E59" s="283"/>
      <c r="F59" s="283"/>
      <c r="G59" s="283"/>
      <c r="H59" s="283"/>
      <c r="I59" s="283"/>
      <c r="J59" s="283"/>
      <c r="K59" s="281"/>
    </row>
    <row r="60" s="1" customFormat="1" ht="15" customHeight="1">
      <c r="B60" s="279"/>
      <c r="C60" s="285"/>
      <c r="D60" s="283" t="s">
        <v>672</v>
      </c>
      <c r="E60" s="283"/>
      <c r="F60" s="283"/>
      <c r="G60" s="283"/>
      <c r="H60" s="283"/>
      <c r="I60" s="283"/>
      <c r="J60" s="283"/>
      <c r="K60" s="281"/>
    </row>
    <row r="61" s="1" customFormat="1" ht="15" customHeight="1">
      <c r="B61" s="279"/>
      <c r="C61" s="285"/>
      <c r="D61" s="283" t="s">
        <v>673</v>
      </c>
      <c r="E61" s="283"/>
      <c r="F61" s="283"/>
      <c r="G61" s="283"/>
      <c r="H61" s="283"/>
      <c r="I61" s="283"/>
      <c r="J61" s="283"/>
      <c r="K61" s="281"/>
    </row>
    <row r="62" s="1" customFormat="1" ht="15" customHeight="1">
      <c r="B62" s="279"/>
      <c r="C62" s="285"/>
      <c r="D62" s="288" t="s">
        <v>674</v>
      </c>
      <c r="E62" s="288"/>
      <c r="F62" s="288"/>
      <c r="G62" s="288"/>
      <c r="H62" s="288"/>
      <c r="I62" s="288"/>
      <c r="J62" s="288"/>
      <c r="K62" s="281"/>
    </row>
    <row r="63" s="1" customFormat="1" ht="15" customHeight="1">
      <c r="B63" s="279"/>
      <c r="C63" s="285"/>
      <c r="D63" s="283" t="s">
        <v>675</v>
      </c>
      <c r="E63" s="283"/>
      <c r="F63" s="283"/>
      <c r="G63" s="283"/>
      <c r="H63" s="283"/>
      <c r="I63" s="283"/>
      <c r="J63" s="283"/>
      <c r="K63" s="281"/>
    </row>
    <row r="64" s="1" customFormat="1" ht="12.75" customHeight="1">
      <c r="B64" s="279"/>
      <c r="C64" s="285"/>
      <c r="D64" s="285"/>
      <c r="E64" s="289"/>
      <c r="F64" s="285"/>
      <c r="G64" s="285"/>
      <c r="H64" s="285"/>
      <c r="I64" s="285"/>
      <c r="J64" s="285"/>
      <c r="K64" s="281"/>
    </row>
    <row r="65" s="1" customFormat="1" ht="15" customHeight="1">
      <c r="B65" s="279"/>
      <c r="C65" s="285"/>
      <c r="D65" s="283" t="s">
        <v>676</v>
      </c>
      <c r="E65" s="283"/>
      <c r="F65" s="283"/>
      <c r="G65" s="283"/>
      <c r="H65" s="283"/>
      <c r="I65" s="283"/>
      <c r="J65" s="283"/>
      <c r="K65" s="281"/>
    </row>
    <row r="66" s="1" customFormat="1" ht="15" customHeight="1">
      <c r="B66" s="279"/>
      <c r="C66" s="285"/>
      <c r="D66" s="288" t="s">
        <v>677</v>
      </c>
      <c r="E66" s="288"/>
      <c r="F66" s="288"/>
      <c r="G66" s="288"/>
      <c r="H66" s="288"/>
      <c r="I66" s="288"/>
      <c r="J66" s="288"/>
      <c r="K66" s="281"/>
    </row>
    <row r="67" s="1" customFormat="1" ht="15" customHeight="1">
      <c r="B67" s="279"/>
      <c r="C67" s="285"/>
      <c r="D67" s="283" t="s">
        <v>678</v>
      </c>
      <c r="E67" s="283"/>
      <c r="F67" s="283"/>
      <c r="G67" s="283"/>
      <c r="H67" s="283"/>
      <c r="I67" s="283"/>
      <c r="J67" s="283"/>
      <c r="K67" s="281"/>
    </row>
    <row r="68" s="1" customFormat="1" ht="15" customHeight="1">
      <c r="B68" s="279"/>
      <c r="C68" s="285"/>
      <c r="D68" s="283" t="s">
        <v>679</v>
      </c>
      <c r="E68" s="283"/>
      <c r="F68" s="283"/>
      <c r="G68" s="283"/>
      <c r="H68" s="283"/>
      <c r="I68" s="283"/>
      <c r="J68" s="283"/>
      <c r="K68" s="281"/>
    </row>
    <row r="69" s="1" customFormat="1" ht="15" customHeight="1">
      <c r="B69" s="279"/>
      <c r="C69" s="285"/>
      <c r="D69" s="283" t="s">
        <v>680</v>
      </c>
      <c r="E69" s="283"/>
      <c r="F69" s="283"/>
      <c r="G69" s="283"/>
      <c r="H69" s="283"/>
      <c r="I69" s="283"/>
      <c r="J69" s="283"/>
      <c r="K69" s="281"/>
    </row>
    <row r="70" s="1" customFormat="1" ht="15" customHeight="1">
      <c r="B70" s="279"/>
      <c r="C70" s="285"/>
      <c r="D70" s="283" t="s">
        <v>681</v>
      </c>
      <c r="E70" s="283"/>
      <c r="F70" s="283"/>
      <c r="G70" s="283"/>
      <c r="H70" s="283"/>
      <c r="I70" s="283"/>
      <c r="J70" s="283"/>
      <c r="K70" s="281"/>
    </row>
    <row r="71" s="1" customFormat="1" ht="12.75" customHeight="1">
      <c r="B71" s="290"/>
      <c r="C71" s="291"/>
      <c r="D71" s="291"/>
      <c r="E71" s="291"/>
      <c r="F71" s="291"/>
      <c r="G71" s="291"/>
      <c r="H71" s="291"/>
      <c r="I71" s="291"/>
      <c r="J71" s="291"/>
      <c r="K71" s="292"/>
    </row>
    <row r="72" s="1" customFormat="1" ht="18.75" customHeight="1">
      <c r="B72" s="293"/>
      <c r="C72" s="293"/>
      <c r="D72" s="293"/>
      <c r="E72" s="293"/>
      <c r="F72" s="293"/>
      <c r="G72" s="293"/>
      <c r="H72" s="293"/>
      <c r="I72" s="293"/>
      <c r="J72" s="293"/>
      <c r="K72" s="294"/>
    </row>
    <row r="73" s="1" customFormat="1" ht="18.75" customHeight="1">
      <c r="B73" s="294"/>
      <c r="C73" s="294"/>
      <c r="D73" s="294"/>
      <c r="E73" s="294"/>
      <c r="F73" s="294"/>
      <c r="G73" s="294"/>
      <c r="H73" s="294"/>
      <c r="I73" s="294"/>
      <c r="J73" s="294"/>
      <c r="K73" s="294"/>
    </row>
    <row r="74" s="1" customFormat="1" ht="7.5" customHeight="1">
      <c r="B74" s="295"/>
      <c r="C74" s="296"/>
      <c r="D74" s="296"/>
      <c r="E74" s="296"/>
      <c r="F74" s="296"/>
      <c r="G74" s="296"/>
      <c r="H74" s="296"/>
      <c r="I74" s="296"/>
      <c r="J74" s="296"/>
      <c r="K74" s="297"/>
    </row>
    <row r="75" s="1" customFormat="1" ht="45" customHeight="1">
      <c r="B75" s="298"/>
      <c r="C75" s="299" t="s">
        <v>682</v>
      </c>
      <c r="D75" s="299"/>
      <c r="E75" s="299"/>
      <c r="F75" s="299"/>
      <c r="G75" s="299"/>
      <c r="H75" s="299"/>
      <c r="I75" s="299"/>
      <c r="J75" s="299"/>
      <c r="K75" s="300"/>
    </row>
    <row r="76" s="1" customFormat="1" ht="17.25" customHeight="1">
      <c r="B76" s="298"/>
      <c r="C76" s="301" t="s">
        <v>683</v>
      </c>
      <c r="D76" s="301"/>
      <c r="E76" s="301"/>
      <c r="F76" s="301" t="s">
        <v>684</v>
      </c>
      <c r="G76" s="302"/>
      <c r="H76" s="301" t="s">
        <v>57</v>
      </c>
      <c r="I76" s="301" t="s">
        <v>60</v>
      </c>
      <c r="J76" s="301" t="s">
        <v>685</v>
      </c>
      <c r="K76" s="300"/>
    </row>
    <row r="77" s="1" customFormat="1" ht="17.25" customHeight="1">
      <c r="B77" s="298"/>
      <c r="C77" s="303" t="s">
        <v>686</v>
      </c>
      <c r="D77" s="303"/>
      <c r="E77" s="303"/>
      <c r="F77" s="304" t="s">
        <v>687</v>
      </c>
      <c r="G77" s="305"/>
      <c r="H77" s="303"/>
      <c r="I77" s="303"/>
      <c r="J77" s="303" t="s">
        <v>688</v>
      </c>
      <c r="K77" s="300"/>
    </row>
    <row r="78" s="1" customFormat="1" ht="5.25" customHeight="1">
      <c r="B78" s="298"/>
      <c r="C78" s="306"/>
      <c r="D78" s="306"/>
      <c r="E78" s="306"/>
      <c r="F78" s="306"/>
      <c r="G78" s="307"/>
      <c r="H78" s="306"/>
      <c r="I78" s="306"/>
      <c r="J78" s="306"/>
      <c r="K78" s="300"/>
    </row>
    <row r="79" s="1" customFormat="1" ht="15" customHeight="1">
      <c r="B79" s="298"/>
      <c r="C79" s="286" t="s">
        <v>56</v>
      </c>
      <c r="D79" s="308"/>
      <c r="E79" s="308"/>
      <c r="F79" s="309" t="s">
        <v>689</v>
      </c>
      <c r="G79" s="310"/>
      <c r="H79" s="286" t="s">
        <v>690</v>
      </c>
      <c r="I79" s="286" t="s">
        <v>691</v>
      </c>
      <c r="J79" s="286">
        <v>20</v>
      </c>
      <c r="K79" s="300"/>
    </row>
    <row r="80" s="1" customFormat="1" ht="15" customHeight="1">
      <c r="B80" s="298"/>
      <c r="C80" s="286" t="s">
        <v>692</v>
      </c>
      <c r="D80" s="286"/>
      <c r="E80" s="286"/>
      <c r="F80" s="309" t="s">
        <v>689</v>
      </c>
      <c r="G80" s="310"/>
      <c r="H80" s="286" t="s">
        <v>693</v>
      </c>
      <c r="I80" s="286" t="s">
        <v>691</v>
      </c>
      <c r="J80" s="286">
        <v>120</v>
      </c>
      <c r="K80" s="300"/>
    </row>
    <row r="81" s="1" customFormat="1" ht="15" customHeight="1">
      <c r="B81" s="311"/>
      <c r="C81" s="286" t="s">
        <v>694</v>
      </c>
      <c r="D81" s="286"/>
      <c r="E81" s="286"/>
      <c r="F81" s="309" t="s">
        <v>695</v>
      </c>
      <c r="G81" s="310"/>
      <c r="H81" s="286" t="s">
        <v>696</v>
      </c>
      <c r="I81" s="286" t="s">
        <v>691</v>
      </c>
      <c r="J81" s="286">
        <v>50</v>
      </c>
      <c r="K81" s="300"/>
    </row>
    <row r="82" s="1" customFormat="1" ht="15" customHeight="1">
      <c r="B82" s="311"/>
      <c r="C82" s="286" t="s">
        <v>697</v>
      </c>
      <c r="D82" s="286"/>
      <c r="E82" s="286"/>
      <c r="F82" s="309" t="s">
        <v>689</v>
      </c>
      <c r="G82" s="310"/>
      <c r="H82" s="286" t="s">
        <v>698</v>
      </c>
      <c r="I82" s="286" t="s">
        <v>699</v>
      </c>
      <c r="J82" s="286"/>
      <c r="K82" s="300"/>
    </row>
    <row r="83" s="1" customFormat="1" ht="15" customHeight="1">
      <c r="B83" s="311"/>
      <c r="C83" s="312" t="s">
        <v>700</v>
      </c>
      <c r="D83" s="312"/>
      <c r="E83" s="312"/>
      <c r="F83" s="313" t="s">
        <v>695</v>
      </c>
      <c r="G83" s="312"/>
      <c r="H83" s="312" t="s">
        <v>701</v>
      </c>
      <c r="I83" s="312" t="s">
        <v>691</v>
      </c>
      <c r="J83" s="312">
        <v>15</v>
      </c>
      <c r="K83" s="300"/>
    </row>
    <row r="84" s="1" customFormat="1" ht="15" customHeight="1">
      <c r="B84" s="311"/>
      <c r="C84" s="312" t="s">
        <v>702</v>
      </c>
      <c r="D84" s="312"/>
      <c r="E84" s="312"/>
      <c r="F84" s="313" t="s">
        <v>695</v>
      </c>
      <c r="G84" s="312"/>
      <c r="H84" s="312" t="s">
        <v>703</v>
      </c>
      <c r="I84" s="312" t="s">
        <v>691</v>
      </c>
      <c r="J84" s="312">
        <v>15</v>
      </c>
      <c r="K84" s="300"/>
    </row>
    <row r="85" s="1" customFormat="1" ht="15" customHeight="1">
      <c r="B85" s="311"/>
      <c r="C85" s="312" t="s">
        <v>704</v>
      </c>
      <c r="D85" s="312"/>
      <c r="E85" s="312"/>
      <c r="F85" s="313" t="s">
        <v>695</v>
      </c>
      <c r="G85" s="312"/>
      <c r="H85" s="312" t="s">
        <v>705</v>
      </c>
      <c r="I85" s="312" t="s">
        <v>691</v>
      </c>
      <c r="J85" s="312">
        <v>20</v>
      </c>
      <c r="K85" s="300"/>
    </row>
    <row r="86" s="1" customFormat="1" ht="15" customHeight="1">
      <c r="B86" s="311"/>
      <c r="C86" s="312" t="s">
        <v>706</v>
      </c>
      <c r="D86" s="312"/>
      <c r="E86" s="312"/>
      <c r="F86" s="313" t="s">
        <v>695</v>
      </c>
      <c r="G86" s="312"/>
      <c r="H86" s="312" t="s">
        <v>707</v>
      </c>
      <c r="I86" s="312" t="s">
        <v>691</v>
      </c>
      <c r="J86" s="312">
        <v>20</v>
      </c>
      <c r="K86" s="300"/>
    </row>
    <row r="87" s="1" customFormat="1" ht="15" customHeight="1">
      <c r="B87" s="311"/>
      <c r="C87" s="286" t="s">
        <v>708</v>
      </c>
      <c r="D87" s="286"/>
      <c r="E87" s="286"/>
      <c r="F87" s="309" t="s">
        <v>695</v>
      </c>
      <c r="G87" s="310"/>
      <c r="H87" s="286" t="s">
        <v>709</v>
      </c>
      <c r="I87" s="286" t="s">
        <v>691</v>
      </c>
      <c r="J87" s="286">
        <v>50</v>
      </c>
      <c r="K87" s="300"/>
    </row>
    <row r="88" s="1" customFormat="1" ht="15" customHeight="1">
      <c r="B88" s="311"/>
      <c r="C88" s="286" t="s">
        <v>710</v>
      </c>
      <c r="D88" s="286"/>
      <c r="E88" s="286"/>
      <c r="F88" s="309" t="s">
        <v>695</v>
      </c>
      <c r="G88" s="310"/>
      <c r="H88" s="286" t="s">
        <v>711</v>
      </c>
      <c r="I88" s="286" t="s">
        <v>691</v>
      </c>
      <c r="J88" s="286">
        <v>20</v>
      </c>
      <c r="K88" s="300"/>
    </row>
    <row r="89" s="1" customFormat="1" ht="15" customHeight="1">
      <c r="B89" s="311"/>
      <c r="C89" s="286" t="s">
        <v>712</v>
      </c>
      <c r="D89" s="286"/>
      <c r="E89" s="286"/>
      <c r="F89" s="309" t="s">
        <v>695</v>
      </c>
      <c r="G89" s="310"/>
      <c r="H89" s="286" t="s">
        <v>713</v>
      </c>
      <c r="I89" s="286" t="s">
        <v>691</v>
      </c>
      <c r="J89" s="286">
        <v>20</v>
      </c>
      <c r="K89" s="300"/>
    </row>
    <row r="90" s="1" customFormat="1" ht="15" customHeight="1">
      <c r="B90" s="311"/>
      <c r="C90" s="286" t="s">
        <v>714</v>
      </c>
      <c r="D90" s="286"/>
      <c r="E90" s="286"/>
      <c r="F90" s="309" t="s">
        <v>695</v>
      </c>
      <c r="G90" s="310"/>
      <c r="H90" s="286" t="s">
        <v>715</v>
      </c>
      <c r="I90" s="286" t="s">
        <v>691</v>
      </c>
      <c r="J90" s="286">
        <v>50</v>
      </c>
      <c r="K90" s="300"/>
    </row>
    <row r="91" s="1" customFormat="1" ht="15" customHeight="1">
      <c r="B91" s="311"/>
      <c r="C91" s="286" t="s">
        <v>716</v>
      </c>
      <c r="D91" s="286"/>
      <c r="E91" s="286"/>
      <c r="F91" s="309" t="s">
        <v>695</v>
      </c>
      <c r="G91" s="310"/>
      <c r="H91" s="286" t="s">
        <v>716</v>
      </c>
      <c r="I91" s="286" t="s">
        <v>691</v>
      </c>
      <c r="J91" s="286">
        <v>50</v>
      </c>
      <c r="K91" s="300"/>
    </row>
    <row r="92" s="1" customFormat="1" ht="15" customHeight="1">
      <c r="B92" s="311"/>
      <c r="C92" s="286" t="s">
        <v>717</v>
      </c>
      <c r="D92" s="286"/>
      <c r="E92" s="286"/>
      <c r="F92" s="309" t="s">
        <v>695</v>
      </c>
      <c r="G92" s="310"/>
      <c r="H92" s="286" t="s">
        <v>718</v>
      </c>
      <c r="I92" s="286" t="s">
        <v>691</v>
      </c>
      <c r="J92" s="286">
        <v>255</v>
      </c>
      <c r="K92" s="300"/>
    </row>
    <row r="93" s="1" customFormat="1" ht="15" customHeight="1">
      <c r="B93" s="311"/>
      <c r="C93" s="286" t="s">
        <v>719</v>
      </c>
      <c r="D93" s="286"/>
      <c r="E93" s="286"/>
      <c r="F93" s="309" t="s">
        <v>689</v>
      </c>
      <c r="G93" s="310"/>
      <c r="H93" s="286" t="s">
        <v>720</v>
      </c>
      <c r="I93" s="286" t="s">
        <v>721</v>
      </c>
      <c r="J93" s="286"/>
      <c r="K93" s="300"/>
    </row>
    <row r="94" s="1" customFormat="1" ht="15" customHeight="1">
      <c r="B94" s="311"/>
      <c r="C94" s="286" t="s">
        <v>722</v>
      </c>
      <c r="D94" s="286"/>
      <c r="E94" s="286"/>
      <c r="F94" s="309" t="s">
        <v>689</v>
      </c>
      <c r="G94" s="310"/>
      <c r="H94" s="286" t="s">
        <v>723</v>
      </c>
      <c r="I94" s="286" t="s">
        <v>724</v>
      </c>
      <c r="J94" s="286"/>
      <c r="K94" s="300"/>
    </row>
    <row r="95" s="1" customFormat="1" ht="15" customHeight="1">
      <c r="B95" s="311"/>
      <c r="C95" s="286" t="s">
        <v>725</v>
      </c>
      <c r="D95" s="286"/>
      <c r="E95" s="286"/>
      <c r="F95" s="309" t="s">
        <v>689</v>
      </c>
      <c r="G95" s="310"/>
      <c r="H95" s="286" t="s">
        <v>725</v>
      </c>
      <c r="I95" s="286" t="s">
        <v>724</v>
      </c>
      <c r="J95" s="286"/>
      <c r="K95" s="300"/>
    </row>
    <row r="96" s="1" customFormat="1" ht="15" customHeight="1">
      <c r="B96" s="311"/>
      <c r="C96" s="286" t="s">
        <v>41</v>
      </c>
      <c r="D96" s="286"/>
      <c r="E96" s="286"/>
      <c r="F96" s="309" t="s">
        <v>689</v>
      </c>
      <c r="G96" s="310"/>
      <c r="H96" s="286" t="s">
        <v>726</v>
      </c>
      <c r="I96" s="286" t="s">
        <v>724</v>
      </c>
      <c r="J96" s="286"/>
      <c r="K96" s="300"/>
    </row>
    <row r="97" s="1" customFormat="1" ht="15" customHeight="1">
      <c r="B97" s="311"/>
      <c r="C97" s="286" t="s">
        <v>51</v>
      </c>
      <c r="D97" s="286"/>
      <c r="E97" s="286"/>
      <c r="F97" s="309" t="s">
        <v>689</v>
      </c>
      <c r="G97" s="310"/>
      <c r="H97" s="286" t="s">
        <v>727</v>
      </c>
      <c r="I97" s="286" t="s">
        <v>724</v>
      </c>
      <c r="J97" s="286"/>
      <c r="K97" s="300"/>
    </row>
    <row r="98" s="1" customFormat="1" ht="15" customHeight="1">
      <c r="B98" s="314"/>
      <c r="C98" s="315"/>
      <c r="D98" s="315"/>
      <c r="E98" s="315"/>
      <c r="F98" s="315"/>
      <c r="G98" s="315"/>
      <c r="H98" s="315"/>
      <c r="I98" s="315"/>
      <c r="J98" s="315"/>
      <c r="K98" s="316"/>
    </row>
    <row r="99" s="1" customFormat="1" ht="18.7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7"/>
    </row>
    <row r="100" s="1" customFormat="1" ht="18.75" customHeight="1">
      <c r="B100" s="294"/>
      <c r="C100" s="294"/>
      <c r="D100" s="294"/>
      <c r="E100" s="294"/>
      <c r="F100" s="294"/>
      <c r="G100" s="294"/>
      <c r="H100" s="294"/>
      <c r="I100" s="294"/>
      <c r="J100" s="294"/>
      <c r="K100" s="294"/>
    </row>
    <row r="101" s="1" customFormat="1" ht="7.5" customHeight="1">
      <c r="B101" s="295"/>
      <c r="C101" s="296"/>
      <c r="D101" s="296"/>
      <c r="E101" s="296"/>
      <c r="F101" s="296"/>
      <c r="G101" s="296"/>
      <c r="H101" s="296"/>
      <c r="I101" s="296"/>
      <c r="J101" s="296"/>
      <c r="K101" s="297"/>
    </row>
    <row r="102" s="1" customFormat="1" ht="45" customHeight="1">
      <c r="B102" s="298"/>
      <c r="C102" s="299" t="s">
        <v>728</v>
      </c>
      <c r="D102" s="299"/>
      <c r="E102" s="299"/>
      <c r="F102" s="299"/>
      <c r="G102" s="299"/>
      <c r="H102" s="299"/>
      <c r="I102" s="299"/>
      <c r="J102" s="299"/>
      <c r="K102" s="300"/>
    </row>
    <row r="103" s="1" customFormat="1" ht="17.25" customHeight="1">
      <c r="B103" s="298"/>
      <c r="C103" s="301" t="s">
        <v>683</v>
      </c>
      <c r="D103" s="301"/>
      <c r="E103" s="301"/>
      <c r="F103" s="301" t="s">
        <v>684</v>
      </c>
      <c r="G103" s="302"/>
      <c r="H103" s="301" t="s">
        <v>57</v>
      </c>
      <c r="I103" s="301" t="s">
        <v>60</v>
      </c>
      <c r="J103" s="301" t="s">
        <v>685</v>
      </c>
      <c r="K103" s="300"/>
    </row>
    <row r="104" s="1" customFormat="1" ht="17.25" customHeight="1">
      <c r="B104" s="298"/>
      <c r="C104" s="303" t="s">
        <v>686</v>
      </c>
      <c r="D104" s="303"/>
      <c r="E104" s="303"/>
      <c r="F104" s="304" t="s">
        <v>687</v>
      </c>
      <c r="G104" s="305"/>
      <c r="H104" s="303"/>
      <c r="I104" s="303"/>
      <c r="J104" s="303" t="s">
        <v>688</v>
      </c>
      <c r="K104" s="300"/>
    </row>
    <row r="105" s="1" customFormat="1" ht="5.25" customHeight="1">
      <c r="B105" s="298"/>
      <c r="C105" s="301"/>
      <c r="D105" s="301"/>
      <c r="E105" s="301"/>
      <c r="F105" s="301"/>
      <c r="G105" s="319"/>
      <c r="H105" s="301"/>
      <c r="I105" s="301"/>
      <c r="J105" s="301"/>
      <c r="K105" s="300"/>
    </row>
    <row r="106" s="1" customFormat="1" ht="15" customHeight="1">
      <c r="B106" s="298"/>
      <c r="C106" s="286" t="s">
        <v>56</v>
      </c>
      <c r="D106" s="308"/>
      <c r="E106" s="308"/>
      <c r="F106" s="309" t="s">
        <v>689</v>
      </c>
      <c r="G106" s="286"/>
      <c r="H106" s="286" t="s">
        <v>729</v>
      </c>
      <c r="I106" s="286" t="s">
        <v>691</v>
      </c>
      <c r="J106" s="286">
        <v>20</v>
      </c>
      <c r="K106" s="300"/>
    </row>
    <row r="107" s="1" customFormat="1" ht="15" customHeight="1">
      <c r="B107" s="298"/>
      <c r="C107" s="286" t="s">
        <v>692</v>
      </c>
      <c r="D107" s="286"/>
      <c r="E107" s="286"/>
      <c r="F107" s="309" t="s">
        <v>689</v>
      </c>
      <c r="G107" s="286"/>
      <c r="H107" s="286" t="s">
        <v>729</v>
      </c>
      <c r="I107" s="286" t="s">
        <v>691</v>
      </c>
      <c r="J107" s="286">
        <v>120</v>
      </c>
      <c r="K107" s="300"/>
    </row>
    <row r="108" s="1" customFormat="1" ht="15" customHeight="1">
      <c r="B108" s="311"/>
      <c r="C108" s="286" t="s">
        <v>694</v>
      </c>
      <c r="D108" s="286"/>
      <c r="E108" s="286"/>
      <c r="F108" s="309" t="s">
        <v>695</v>
      </c>
      <c r="G108" s="286"/>
      <c r="H108" s="286" t="s">
        <v>729</v>
      </c>
      <c r="I108" s="286" t="s">
        <v>691</v>
      </c>
      <c r="J108" s="286">
        <v>50</v>
      </c>
      <c r="K108" s="300"/>
    </row>
    <row r="109" s="1" customFormat="1" ht="15" customHeight="1">
      <c r="B109" s="311"/>
      <c r="C109" s="286" t="s">
        <v>697</v>
      </c>
      <c r="D109" s="286"/>
      <c r="E109" s="286"/>
      <c r="F109" s="309" t="s">
        <v>689</v>
      </c>
      <c r="G109" s="286"/>
      <c r="H109" s="286" t="s">
        <v>729</v>
      </c>
      <c r="I109" s="286" t="s">
        <v>699</v>
      </c>
      <c r="J109" s="286"/>
      <c r="K109" s="300"/>
    </row>
    <row r="110" s="1" customFormat="1" ht="15" customHeight="1">
      <c r="B110" s="311"/>
      <c r="C110" s="286" t="s">
        <v>708</v>
      </c>
      <c r="D110" s="286"/>
      <c r="E110" s="286"/>
      <c r="F110" s="309" t="s">
        <v>695</v>
      </c>
      <c r="G110" s="286"/>
      <c r="H110" s="286" t="s">
        <v>729</v>
      </c>
      <c r="I110" s="286" t="s">
        <v>691</v>
      </c>
      <c r="J110" s="286">
        <v>50</v>
      </c>
      <c r="K110" s="300"/>
    </row>
    <row r="111" s="1" customFormat="1" ht="15" customHeight="1">
      <c r="B111" s="311"/>
      <c r="C111" s="286" t="s">
        <v>716</v>
      </c>
      <c r="D111" s="286"/>
      <c r="E111" s="286"/>
      <c r="F111" s="309" t="s">
        <v>695</v>
      </c>
      <c r="G111" s="286"/>
      <c r="H111" s="286" t="s">
        <v>729</v>
      </c>
      <c r="I111" s="286" t="s">
        <v>691</v>
      </c>
      <c r="J111" s="286">
        <v>50</v>
      </c>
      <c r="K111" s="300"/>
    </row>
    <row r="112" s="1" customFormat="1" ht="15" customHeight="1">
      <c r="B112" s="311"/>
      <c r="C112" s="286" t="s">
        <v>714</v>
      </c>
      <c r="D112" s="286"/>
      <c r="E112" s="286"/>
      <c r="F112" s="309" t="s">
        <v>695</v>
      </c>
      <c r="G112" s="286"/>
      <c r="H112" s="286" t="s">
        <v>729</v>
      </c>
      <c r="I112" s="286" t="s">
        <v>691</v>
      </c>
      <c r="J112" s="286">
        <v>50</v>
      </c>
      <c r="K112" s="300"/>
    </row>
    <row r="113" s="1" customFormat="1" ht="15" customHeight="1">
      <c r="B113" s="311"/>
      <c r="C113" s="286" t="s">
        <v>56</v>
      </c>
      <c r="D113" s="286"/>
      <c r="E113" s="286"/>
      <c r="F113" s="309" t="s">
        <v>689</v>
      </c>
      <c r="G113" s="286"/>
      <c r="H113" s="286" t="s">
        <v>730</v>
      </c>
      <c r="I113" s="286" t="s">
        <v>691</v>
      </c>
      <c r="J113" s="286">
        <v>20</v>
      </c>
      <c r="K113" s="300"/>
    </row>
    <row r="114" s="1" customFormat="1" ht="15" customHeight="1">
      <c r="B114" s="311"/>
      <c r="C114" s="286" t="s">
        <v>731</v>
      </c>
      <c r="D114" s="286"/>
      <c r="E114" s="286"/>
      <c r="F114" s="309" t="s">
        <v>689</v>
      </c>
      <c r="G114" s="286"/>
      <c r="H114" s="286" t="s">
        <v>732</v>
      </c>
      <c r="I114" s="286" t="s">
        <v>691</v>
      </c>
      <c r="J114" s="286">
        <v>120</v>
      </c>
      <c r="K114" s="300"/>
    </row>
    <row r="115" s="1" customFormat="1" ht="15" customHeight="1">
      <c r="B115" s="311"/>
      <c r="C115" s="286" t="s">
        <v>41</v>
      </c>
      <c r="D115" s="286"/>
      <c r="E115" s="286"/>
      <c r="F115" s="309" t="s">
        <v>689</v>
      </c>
      <c r="G115" s="286"/>
      <c r="H115" s="286" t="s">
        <v>733</v>
      </c>
      <c r="I115" s="286" t="s">
        <v>724</v>
      </c>
      <c r="J115" s="286"/>
      <c r="K115" s="300"/>
    </row>
    <row r="116" s="1" customFormat="1" ht="15" customHeight="1">
      <c r="B116" s="311"/>
      <c r="C116" s="286" t="s">
        <v>51</v>
      </c>
      <c r="D116" s="286"/>
      <c r="E116" s="286"/>
      <c r="F116" s="309" t="s">
        <v>689</v>
      </c>
      <c r="G116" s="286"/>
      <c r="H116" s="286" t="s">
        <v>734</v>
      </c>
      <c r="I116" s="286" t="s">
        <v>724</v>
      </c>
      <c r="J116" s="286"/>
      <c r="K116" s="300"/>
    </row>
    <row r="117" s="1" customFormat="1" ht="15" customHeight="1">
      <c r="B117" s="311"/>
      <c r="C117" s="286" t="s">
        <v>60</v>
      </c>
      <c r="D117" s="286"/>
      <c r="E117" s="286"/>
      <c r="F117" s="309" t="s">
        <v>689</v>
      </c>
      <c r="G117" s="286"/>
      <c r="H117" s="286" t="s">
        <v>735</v>
      </c>
      <c r="I117" s="286" t="s">
        <v>736</v>
      </c>
      <c r="J117" s="286"/>
      <c r="K117" s="300"/>
    </row>
    <row r="118" s="1" customFormat="1" ht="15" customHeight="1">
      <c r="B118" s="314"/>
      <c r="C118" s="320"/>
      <c r="D118" s="320"/>
      <c r="E118" s="320"/>
      <c r="F118" s="320"/>
      <c r="G118" s="320"/>
      <c r="H118" s="320"/>
      <c r="I118" s="320"/>
      <c r="J118" s="320"/>
      <c r="K118" s="316"/>
    </row>
    <row r="119" s="1" customFormat="1" ht="18.75" customHeight="1">
      <c r="B119" s="321"/>
      <c r="C119" s="322"/>
      <c r="D119" s="322"/>
      <c r="E119" s="322"/>
      <c r="F119" s="323"/>
      <c r="G119" s="322"/>
      <c r="H119" s="322"/>
      <c r="I119" s="322"/>
      <c r="J119" s="322"/>
      <c r="K119" s="321"/>
    </row>
    <row r="120" s="1" customFormat="1" ht="18.75" customHeight="1">
      <c r="B120" s="294"/>
      <c r="C120" s="294"/>
      <c r="D120" s="294"/>
      <c r="E120" s="294"/>
      <c r="F120" s="294"/>
      <c r="G120" s="294"/>
      <c r="H120" s="294"/>
      <c r="I120" s="294"/>
      <c r="J120" s="294"/>
      <c r="K120" s="294"/>
    </row>
    <row r="12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="1" customFormat="1" ht="45" customHeight="1">
      <c r="B122" s="327"/>
      <c r="C122" s="277" t="s">
        <v>737</v>
      </c>
      <c r="D122" s="277"/>
      <c r="E122" s="277"/>
      <c r="F122" s="277"/>
      <c r="G122" s="277"/>
      <c r="H122" s="277"/>
      <c r="I122" s="277"/>
      <c r="J122" s="277"/>
      <c r="K122" s="328"/>
    </row>
    <row r="123" s="1" customFormat="1" ht="17.25" customHeight="1">
      <c r="B123" s="329"/>
      <c r="C123" s="301" t="s">
        <v>683</v>
      </c>
      <c r="D123" s="301"/>
      <c r="E123" s="301"/>
      <c r="F123" s="301" t="s">
        <v>684</v>
      </c>
      <c r="G123" s="302"/>
      <c r="H123" s="301" t="s">
        <v>57</v>
      </c>
      <c r="I123" s="301" t="s">
        <v>60</v>
      </c>
      <c r="J123" s="301" t="s">
        <v>685</v>
      </c>
      <c r="K123" s="330"/>
    </row>
    <row r="124" s="1" customFormat="1" ht="17.25" customHeight="1">
      <c r="B124" s="329"/>
      <c r="C124" s="303" t="s">
        <v>686</v>
      </c>
      <c r="D124" s="303"/>
      <c r="E124" s="303"/>
      <c r="F124" s="304" t="s">
        <v>687</v>
      </c>
      <c r="G124" s="305"/>
      <c r="H124" s="303"/>
      <c r="I124" s="303"/>
      <c r="J124" s="303" t="s">
        <v>688</v>
      </c>
      <c r="K124" s="330"/>
    </row>
    <row r="125" s="1" customFormat="1" ht="5.25" customHeight="1">
      <c r="B125" s="331"/>
      <c r="C125" s="306"/>
      <c r="D125" s="306"/>
      <c r="E125" s="306"/>
      <c r="F125" s="306"/>
      <c r="G125" s="332"/>
      <c r="H125" s="306"/>
      <c r="I125" s="306"/>
      <c r="J125" s="306"/>
      <c r="K125" s="333"/>
    </row>
    <row r="126" s="1" customFormat="1" ht="15" customHeight="1">
      <c r="B126" s="331"/>
      <c r="C126" s="286" t="s">
        <v>692</v>
      </c>
      <c r="D126" s="308"/>
      <c r="E126" s="308"/>
      <c r="F126" s="309" t="s">
        <v>689</v>
      </c>
      <c r="G126" s="286"/>
      <c r="H126" s="286" t="s">
        <v>729</v>
      </c>
      <c r="I126" s="286" t="s">
        <v>691</v>
      </c>
      <c r="J126" s="286">
        <v>120</v>
      </c>
      <c r="K126" s="334"/>
    </row>
    <row r="127" s="1" customFormat="1" ht="15" customHeight="1">
      <c r="B127" s="331"/>
      <c r="C127" s="286" t="s">
        <v>738</v>
      </c>
      <c r="D127" s="286"/>
      <c r="E127" s="286"/>
      <c r="F127" s="309" t="s">
        <v>689</v>
      </c>
      <c r="G127" s="286"/>
      <c r="H127" s="286" t="s">
        <v>739</v>
      </c>
      <c r="I127" s="286" t="s">
        <v>691</v>
      </c>
      <c r="J127" s="286" t="s">
        <v>740</v>
      </c>
      <c r="K127" s="334"/>
    </row>
    <row r="128" s="1" customFormat="1" ht="15" customHeight="1">
      <c r="B128" s="331"/>
      <c r="C128" s="286" t="s">
        <v>637</v>
      </c>
      <c r="D128" s="286"/>
      <c r="E128" s="286"/>
      <c r="F128" s="309" t="s">
        <v>689</v>
      </c>
      <c r="G128" s="286"/>
      <c r="H128" s="286" t="s">
        <v>741</v>
      </c>
      <c r="I128" s="286" t="s">
        <v>691</v>
      </c>
      <c r="J128" s="286" t="s">
        <v>740</v>
      </c>
      <c r="K128" s="334"/>
    </row>
    <row r="129" s="1" customFormat="1" ht="15" customHeight="1">
      <c r="B129" s="331"/>
      <c r="C129" s="286" t="s">
        <v>700</v>
      </c>
      <c r="D129" s="286"/>
      <c r="E129" s="286"/>
      <c r="F129" s="309" t="s">
        <v>695</v>
      </c>
      <c r="G129" s="286"/>
      <c r="H129" s="286" t="s">
        <v>701</v>
      </c>
      <c r="I129" s="286" t="s">
        <v>691</v>
      </c>
      <c r="J129" s="286">
        <v>15</v>
      </c>
      <c r="K129" s="334"/>
    </row>
    <row r="130" s="1" customFormat="1" ht="15" customHeight="1">
      <c r="B130" s="331"/>
      <c r="C130" s="312" t="s">
        <v>702</v>
      </c>
      <c r="D130" s="312"/>
      <c r="E130" s="312"/>
      <c r="F130" s="313" t="s">
        <v>695</v>
      </c>
      <c r="G130" s="312"/>
      <c r="H130" s="312" t="s">
        <v>703</v>
      </c>
      <c r="I130" s="312" t="s">
        <v>691</v>
      </c>
      <c r="J130" s="312">
        <v>15</v>
      </c>
      <c r="K130" s="334"/>
    </row>
    <row r="131" s="1" customFormat="1" ht="15" customHeight="1">
      <c r="B131" s="331"/>
      <c r="C131" s="312" t="s">
        <v>704</v>
      </c>
      <c r="D131" s="312"/>
      <c r="E131" s="312"/>
      <c r="F131" s="313" t="s">
        <v>695</v>
      </c>
      <c r="G131" s="312"/>
      <c r="H131" s="312" t="s">
        <v>705</v>
      </c>
      <c r="I131" s="312" t="s">
        <v>691</v>
      </c>
      <c r="J131" s="312">
        <v>20</v>
      </c>
      <c r="K131" s="334"/>
    </row>
    <row r="132" s="1" customFormat="1" ht="15" customHeight="1">
      <c r="B132" s="331"/>
      <c r="C132" s="312" t="s">
        <v>706</v>
      </c>
      <c r="D132" s="312"/>
      <c r="E132" s="312"/>
      <c r="F132" s="313" t="s">
        <v>695</v>
      </c>
      <c r="G132" s="312"/>
      <c r="H132" s="312" t="s">
        <v>707</v>
      </c>
      <c r="I132" s="312" t="s">
        <v>691</v>
      </c>
      <c r="J132" s="312">
        <v>20</v>
      </c>
      <c r="K132" s="334"/>
    </row>
    <row r="133" s="1" customFormat="1" ht="15" customHeight="1">
      <c r="B133" s="331"/>
      <c r="C133" s="286" t="s">
        <v>694</v>
      </c>
      <c r="D133" s="286"/>
      <c r="E133" s="286"/>
      <c r="F133" s="309" t="s">
        <v>695</v>
      </c>
      <c r="G133" s="286"/>
      <c r="H133" s="286" t="s">
        <v>729</v>
      </c>
      <c r="I133" s="286" t="s">
        <v>691</v>
      </c>
      <c r="J133" s="286">
        <v>50</v>
      </c>
      <c r="K133" s="334"/>
    </row>
    <row r="134" s="1" customFormat="1" ht="15" customHeight="1">
      <c r="B134" s="331"/>
      <c r="C134" s="286" t="s">
        <v>708</v>
      </c>
      <c r="D134" s="286"/>
      <c r="E134" s="286"/>
      <c r="F134" s="309" t="s">
        <v>695</v>
      </c>
      <c r="G134" s="286"/>
      <c r="H134" s="286" t="s">
        <v>729</v>
      </c>
      <c r="I134" s="286" t="s">
        <v>691</v>
      </c>
      <c r="J134" s="286">
        <v>50</v>
      </c>
      <c r="K134" s="334"/>
    </row>
    <row r="135" s="1" customFormat="1" ht="15" customHeight="1">
      <c r="B135" s="331"/>
      <c r="C135" s="286" t="s">
        <v>714</v>
      </c>
      <c r="D135" s="286"/>
      <c r="E135" s="286"/>
      <c r="F135" s="309" t="s">
        <v>695</v>
      </c>
      <c r="G135" s="286"/>
      <c r="H135" s="286" t="s">
        <v>729</v>
      </c>
      <c r="I135" s="286" t="s">
        <v>691</v>
      </c>
      <c r="J135" s="286">
        <v>50</v>
      </c>
      <c r="K135" s="334"/>
    </row>
    <row r="136" s="1" customFormat="1" ht="15" customHeight="1">
      <c r="B136" s="331"/>
      <c r="C136" s="286" t="s">
        <v>716</v>
      </c>
      <c r="D136" s="286"/>
      <c r="E136" s="286"/>
      <c r="F136" s="309" t="s">
        <v>695</v>
      </c>
      <c r="G136" s="286"/>
      <c r="H136" s="286" t="s">
        <v>729</v>
      </c>
      <c r="I136" s="286" t="s">
        <v>691</v>
      </c>
      <c r="J136" s="286">
        <v>50</v>
      </c>
      <c r="K136" s="334"/>
    </row>
    <row r="137" s="1" customFormat="1" ht="15" customHeight="1">
      <c r="B137" s="331"/>
      <c r="C137" s="286" t="s">
        <v>717</v>
      </c>
      <c r="D137" s="286"/>
      <c r="E137" s="286"/>
      <c r="F137" s="309" t="s">
        <v>695</v>
      </c>
      <c r="G137" s="286"/>
      <c r="H137" s="286" t="s">
        <v>742</v>
      </c>
      <c r="I137" s="286" t="s">
        <v>691</v>
      </c>
      <c r="J137" s="286">
        <v>255</v>
      </c>
      <c r="K137" s="334"/>
    </row>
    <row r="138" s="1" customFormat="1" ht="15" customHeight="1">
      <c r="B138" s="331"/>
      <c r="C138" s="286" t="s">
        <v>719</v>
      </c>
      <c r="D138" s="286"/>
      <c r="E138" s="286"/>
      <c r="F138" s="309" t="s">
        <v>689</v>
      </c>
      <c r="G138" s="286"/>
      <c r="H138" s="286" t="s">
        <v>743</v>
      </c>
      <c r="I138" s="286" t="s">
        <v>721</v>
      </c>
      <c r="J138" s="286"/>
      <c r="K138" s="334"/>
    </row>
    <row r="139" s="1" customFormat="1" ht="15" customHeight="1">
      <c r="B139" s="331"/>
      <c r="C139" s="286" t="s">
        <v>722</v>
      </c>
      <c r="D139" s="286"/>
      <c r="E139" s="286"/>
      <c r="F139" s="309" t="s">
        <v>689</v>
      </c>
      <c r="G139" s="286"/>
      <c r="H139" s="286" t="s">
        <v>744</v>
      </c>
      <c r="I139" s="286" t="s">
        <v>724</v>
      </c>
      <c r="J139" s="286"/>
      <c r="K139" s="334"/>
    </row>
    <row r="140" s="1" customFormat="1" ht="15" customHeight="1">
      <c r="B140" s="331"/>
      <c r="C140" s="286" t="s">
        <v>725</v>
      </c>
      <c r="D140" s="286"/>
      <c r="E140" s="286"/>
      <c r="F140" s="309" t="s">
        <v>689</v>
      </c>
      <c r="G140" s="286"/>
      <c r="H140" s="286" t="s">
        <v>725</v>
      </c>
      <c r="I140" s="286" t="s">
        <v>724</v>
      </c>
      <c r="J140" s="286"/>
      <c r="K140" s="334"/>
    </row>
    <row r="141" s="1" customFormat="1" ht="15" customHeight="1">
      <c r="B141" s="331"/>
      <c r="C141" s="286" t="s">
        <v>41</v>
      </c>
      <c r="D141" s="286"/>
      <c r="E141" s="286"/>
      <c r="F141" s="309" t="s">
        <v>689</v>
      </c>
      <c r="G141" s="286"/>
      <c r="H141" s="286" t="s">
        <v>745</v>
      </c>
      <c r="I141" s="286" t="s">
        <v>724</v>
      </c>
      <c r="J141" s="286"/>
      <c r="K141" s="334"/>
    </row>
    <row r="142" s="1" customFormat="1" ht="15" customHeight="1">
      <c r="B142" s="331"/>
      <c r="C142" s="286" t="s">
        <v>746</v>
      </c>
      <c r="D142" s="286"/>
      <c r="E142" s="286"/>
      <c r="F142" s="309" t="s">
        <v>689</v>
      </c>
      <c r="G142" s="286"/>
      <c r="H142" s="286" t="s">
        <v>747</v>
      </c>
      <c r="I142" s="286" t="s">
        <v>724</v>
      </c>
      <c r="J142" s="286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322"/>
      <c r="C144" s="322"/>
      <c r="D144" s="322"/>
      <c r="E144" s="322"/>
      <c r="F144" s="323"/>
      <c r="G144" s="322"/>
      <c r="H144" s="322"/>
      <c r="I144" s="322"/>
      <c r="J144" s="322"/>
      <c r="K144" s="322"/>
    </row>
    <row r="145" s="1" customFormat="1" ht="18.75" customHeight="1">
      <c r="B145" s="294"/>
      <c r="C145" s="294"/>
      <c r="D145" s="294"/>
      <c r="E145" s="294"/>
      <c r="F145" s="294"/>
      <c r="G145" s="294"/>
      <c r="H145" s="294"/>
      <c r="I145" s="294"/>
      <c r="J145" s="294"/>
      <c r="K145" s="294"/>
    </row>
    <row r="146" s="1" customFormat="1" ht="7.5" customHeight="1">
      <c r="B146" s="295"/>
      <c r="C146" s="296"/>
      <c r="D146" s="296"/>
      <c r="E146" s="296"/>
      <c r="F146" s="296"/>
      <c r="G146" s="296"/>
      <c r="H146" s="296"/>
      <c r="I146" s="296"/>
      <c r="J146" s="296"/>
      <c r="K146" s="297"/>
    </row>
    <row r="147" s="1" customFormat="1" ht="45" customHeight="1">
      <c r="B147" s="298"/>
      <c r="C147" s="299" t="s">
        <v>748</v>
      </c>
      <c r="D147" s="299"/>
      <c r="E147" s="299"/>
      <c r="F147" s="299"/>
      <c r="G147" s="299"/>
      <c r="H147" s="299"/>
      <c r="I147" s="299"/>
      <c r="J147" s="299"/>
      <c r="K147" s="300"/>
    </row>
    <row r="148" s="1" customFormat="1" ht="17.25" customHeight="1">
      <c r="B148" s="298"/>
      <c r="C148" s="301" t="s">
        <v>683</v>
      </c>
      <c r="D148" s="301"/>
      <c r="E148" s="301"/>
      <c r="F148" s="301" t="s">
        <v>684</v>
      </c>
      <c r="G148" s="302"/>
      <c r="H148" s="301" t="s">
        <v>57</v>
      </c>
      <c r="I148" s="301" t="s">
        <v>60</v>
      </c>
      <c r="J148" s="301" t="s">
        <v>685</v>
      </c>
      <c r="K148" s="300"/>
    </row>
    <row r="149" s="1" customFormat="1" ht="17.25" customHeight="1">
      <c r="B149" s="298"/>
      <c r="C149" s="303" t="s">
        <v>686</v>
      </c>
      <c r="D149" s="303"/>
      <c r="E149" s="303"/>
      <c r="F149" s="304" t="s">
        <v>687</v>
      </c>
      <c r="G149" s="305"/>
      <c r="H149" s="303"/>
      <c r="I149" s="303"/>
      <c r="J149" s="303" t="s">
        <v>688</v>
      </c>
      <c r="K149" s="300"/>
    </row>
    <row r="150" s="1" customFormat="1" ht="5.25" customHeight="1">
      <c r="B150" s="311"/>
      <c r="C150" s="306"/>
      <c r="D150" s="306"/>
      <c r="E150" s="306"/>
      <c r="F150" s="306"/>
      <c r="G150" s="307"/>
      <c r="H150" s="306"/>
      <c r="I150" s="306"/>
      <c r="J150" s="306"/>
      <c r="K150" s="334"/>
    </row>
    <row r="151" s="1" customFormat="1" ht="15" customHeight="1">
      <c r="B151" s="311"/>
      <c r="C151" s="338" t="s">
        <v>692</v>
      </c>
      <c r="D151" s="286"/>
      <c r="E151" s="286"/>
      <c r="F151" s="339" t="s">
        <v>689</v>
      </c>
      <c r="G151" s="286"/>
      <c r="H151" s="338" t="s">
        <v>729</v>
      </c>
      <c r="I151" s="338" t="s">
        <v>691</v>
      </c>
      <c r="J151" s="338">
        <v>120</v>
      </c>
      <c r="K151" s="334"/>
    </row>
    <row r="152" s="1" customFormat="1" ht="15" customHeight="1">
      <c r="B152" s="311"/>
      <c r="C152" s="338" t="s">
        <v>738</v>
      </c>
      <c r="D152" s="286"/>
      <c r="E152" s="286"/>
      <c r="F152" s="339" t="s">
        <v>689</v>
      </c>
      <c r="G152" s="286"/>
      <c r="H152" s="338" t="s">
        <v>749</v>
      </c>
      <c r="I152" s="338" t="s">
        <v>691</v>
      </c>
      <c r="J152" s="338" t="s">
        <v>740</v>
      </c>
      <c r="K152" s="334"/>
    </row>
    <row r="153" s="1" customFormat="1" ht="15" customHeight="1">
      <c r="B153" s="311"/>
      <c r="C153" s="338" t="s">
        <v>637</v>
      </c>
      <c r="D153" s="286"/>
      <c r="E153" s="286"/>
      <c r="F153" s="339" t="s">
        <v>689</v>
      </c>
      <c r="G153" s="286"/>
      <c r="H153" s="338" t="s">
        <v>750</v>
      </c>
      <c r="I153" s="338" t="s">
        <v>691</v>
      </c>
      <c r="J153" s="338" t="s">
        <v>740</v>
      </c>
      <c r="K153" s="334"/>
    </row>
    <row r="154" s="1" customFormat="1" ht="15" customHeight="1">
      <c r="B154" s="311"/>
      <c r="C154" s="338" t="s">
        <v>694</v>
      </c>
      <c r="D154" s="286"/>
      <c r="E154" s="286"/>
      <c r="F154" s="339" t="s">
        <v>695</v>
      </c>
      <c r="G154" s="286"/>
      <c r="H154" s="338" t="s">
        <v>729</v>
      </c>
      <c r="I154" s="338" t="s">
        <v>691</v>
      </c>
      <c r="J154" s="338">
        <v>50</v>
      </c>
      <c r="K154" s="334"/>
    </row>
    <row r="155" s="1" customFormat="1" ht="15" customHeight="1">
      <c r="B155" s="311"/>
      <c r="C155" s="338" t="s">
        <v>697</v>
      </c>
      <c r="D155" s="286"/>
      <c r="E155" s="286"/>
      <c r="F155" s="339" t="s">
        <v>689</v>
      </c>
      <c r="G155" s="286"/>
      <c r="H155" s="338" t="s">
        <v>729</v>
      </c>
      <c r="I155" s="338" t="s">
        <v>699</v>
      </c>
      <c r="J155" s="338"/>
      <c r="K155" s="334"/>
    </row>
    <row r="156" s="1" customFormat="1" ht="15" customHeight="1">
      <c r="B156" s="311"/>
      <c r="C156" s="338" t="s">
        <v>708</v>
      </c>
      <c r="D156" s="286"/>
      <c r="E156" s="286"/>
      <c r="F156" s="339" t="s">
        <v>695</v>
      </c>
      <c r="G156" s="286"/>
      <c r="H156" s="338" t="s">
        <v>729</v>
      </c>
      <c r="I156" s="338" t="s">
        <v>691</v>
      </c>
      <c r="J156" s="338">
        <v>50</v>
      </c>
      <c r="K156" s="334"/>
    </row>
    <row r="157" s="1" customFormat="1" ht="15" customHeight="1">
      <c r="B157" s="311"/>
      <c r="C157" s="338" t="s">
        <v>716</v>
      </c>
      <c r="D157" s="286"/>
      <c r="E157" s="286"/>
      <c r="F157" s="339" t="s">
        <v>695</v>
      </c>
      <c r="G157" s="286"/>
      <c r="H157" s="338" t="s">
        <v>729</v>
      </c>
      <c r="I157" s="338" t="s">
        <v>691</v>
      </c>
      <c r="J157" s="338">
        <v>50</v>
      </c>
      <c r="K157" s="334"/>
    </row>
    <row r="158" s="1" customFormat="1" ht="15" customHeight="1">
      <c r="B158" s="311"/>
      <c r="C158" s="338" t="s">
        <v>714</v>
      </c>
      <c r="D158" s="286"/>
      <c r="E158" s="286"/>
      <c r="F158" s="339" t="s">
        <v>695</v>
      </c>
      <c r="G158" s="286"/>
      <c r="H158" s="338" t="s">
        <v>729</v>
      </c>
      <c r="I158" s="338" t="s">
        <v>691</v>
      </c>
      <c r="J158" s="338">
        <v>50</v>
      </c>
      <c r="K158" s="334"/>
    </row>
    <row r="159" s="1" customFormat="1" ht="15" customHeight="1">
      <c r="B159" s="311"/>
      <c r="C159" s="338" t="s">
        <v>94</v>
      </c>
      <c r="D159" s="286"/>
      <c r="E159" s="286"/>
      <c r="F159" s="339" t="s">
        <v>689</v>
      </c>
      <c r="G159" s="286"/>
      <c r="H159" s="338" t="s">
        <v>751</v>
      </c>
      <c r="I159" s="338" t="s">
        <v>691</v>
      </c>
      <c r="J159" s="338" t="s">
        <v>752</v>
      </c>
      <c r="K159" s="334"/>
    </row>
    <row r="160" s="1" customFormat="1" ht="15" customHeight="1">
      <c r="B160" s="311"/>
      <c r="C160" s="338" t="s">
        <v>753</v>
      </c>
      <c r="D160" s="286"/>
      <c r="E160" s="286"/>
      <c r="F160" s="339" t="s">
        <v>689</v>
      </c>
      <c r="G160" s="286"/>
      <c r="H160" s="338" t="s">
        <v>754</v>
      </c>
      <c r="I160" s="338" t="s">
        <v>724</v>
      </c>
      <c r="J160" s="338"/>
      <c r="K160" s="334"/>
    </row>
    <row r="161" s="1" customFormat="1" ht="15" customHeight="1">
      <c r="B161" s="340"/>
      <c r="C161" s="320"/>
      <c r="D161" s="320"/>
      <c r="E161" s="320"/>
      <c r="F161" s="320"/>
      <c r="G161" s="320"/>
      <c r="H161" s="320"/>
      <c r="I161" s="320"/>
      <c r="J161" s="320"/>
      <c r="K161" s="341"/>
    </row>
    <row r="162" s="1" customFormat="1" ht="18.75" customHeight="1">
      <c r="B162" s="322"/>
      <c r="C162" s="332"/>
      <c r="D162" s="332"/>
      <c r="E162" s="332"/>
      <c r="F162" s="342"/>
      <c r="G162" s="332"/>
      <c r="H162" s="332"/>
      <c r="I162" s="332"/>
      <c r="J162" s="332"/>
      <c r="K162" s="322"/>
    </row>
    <row r="163" s="1" customFormat="1" ht="18.75" customHeight="1">
      <c r="B163" s="294"/>
      <c r="C163" s="294"/>
      <c r="D163" s="294"/>
      <c r="E163" s="294"/>
      <c r="F163" s="294"/>
      <c r="G163" s="294"/>
      <c r="H163" s="294"/>
      <c r="I163" s="294"/>
      <c r="J163" s="294"/>
      <c r="K163" s="294"/>
    </row>
    <row r="164" s="1" customFormat="1" ht="7.5" customHeight="1">
      <c r="B164" s="273"/>
      <c r="C164" s="274"/>
      <c r="D164" s="274"/>
      <c r="E164" s="274"/>
      <c r="F164" s="274"/>
      <c r="G164" s="274"/>
      <c r="H164" s="274"/>
      <c r="I164" s="274"/>
      <c r="J164" s="274"/>
      <c r="K164" s="275"/>
    </row>
    <row r="165" s="1" customFormat="1" ht="45" customHeight="1">
      <c r="B165" s="276"/>
      <c r="C165" s="277" t="s">
        <v>755</v>
      </c>
      <c r="D165" s="277"/>
      <c r="E165" s="277"/>
      <c r="F165" s="277"/>
      <c r="G165" s="277"/>
      <c r="H165" s="277"/>
      <c r="I165" s="277"/>
      <c r="J165" s="277"/>
      <c r="K165" s="278"/>
    </row>
    <row r="166" s="1" customFormat="1" ht="17.25" customHeight="1">
      <c r="B166" s="276"/>
      <c r="C166" s="301" t="s">
        <v>683</v>
      </c>
      <c r="D166" s="301"/>
      <c r="E166" s="301"/>
      <c r="F166" s="301" t="s">
        <v>684</v>
      </c>
      <c r="G166" s="343"/>
      <c r="H166" s="344" t="s">
        <v>57</v>
      </c>
      <c r="I166" s="344" t="s">
        <v>60</v>
      </c>
      <c r="J166" s="301" t="s">
        <v>685</v>
      </c>
      <c r="K166" s="278"/>
    </row>
    <row r="167" s="1" customFormat="1" ht="17.25" customHeight="1">
      <c r="B167" s="279"/>
      <c r="C167" s="303" t="s">
        <v>686</v>
      </c>
      <c r="D167" s="303"/>
      <c r="E167" s="303"/>
      <c r="F167" s="304" t="s">
        <v>687</v>
      </c>
      <c r="G167" s="345"/>
      <c r="H167" s="346"/>
      <c r="I167" s="346"/>
      <c r="J167" s="303" t="s">
        <v>688</v>
      </c>
      <c r="K167" s="281"/>
    </row>
    <row r="168" s="1" customFormat="1" ht="5.25" customHeight="1">
      <c r="B168" s="311"/>
      <c r="C168" s="306"/>
      <c r="D168" s="306"/>
      <c r="E168" s="306"/>
      <c r="F168" s="306"/>
      <c r="G168" s="307"/>
      <c r="H168" s="306"/>
      <c r="I168" s="306"/>
      <c r="J168" s="306"/>
      <c r="K168" s="334"/>
    </row>
    <row r="169" s="1" customFormat="1" ht="15" customHeight="1">
      <c r="B169" s="311"/>
      <c r="C169" s="286" t="s">
        <v>692</v>
      </c>
      <c r="D169" s="286"/>
      <c r="E169" s="286"/>
      <c r="F169" s="309" t="s">
        <v>689</v>
      </c>
      <c r="G169" s="286"/>
      <c r="H169" s="286" t="s">
        <v>729</v>
      </c>
      <c r="I169" s="286" t="s">
        <v>691</v>
      </c>
      <c r="J169" s="286">
        <v>120</v>
      </c>
      <c r="K169" s="334"/>
    </row>
    <row r="170" s="1" customFormat="1" ht="15" customHeight="1">
      <c r="B170" s="311"/>
      <c r="C170" s="286" t="s">
        <v>738</v>
      </c>
      <c r="D170" s="286"/>
      <c r="E170" s="286"/>
      <c r="F170" s="309" t="s">
        <v>689</v>
      </c>
      <c r="G170" s="286"/>
      <c r="H170" s="286" t="s">
        <v>739</v>
      </c>
      <c r="I170" s="286" t="s">
        <v>691</v>
      </c>
      <c r="J170" s="286" t="s">
        <v>740</v>
      </c>
      <c r="K170" s="334"/>
    </row>
    <row r="171" s="1" customFormat="1" ht="15" customHeight="1">
      <c r="B171" s="311"/>
      <c r="C171" s="286" t="s">
        <v>637</v>
      </c>
      <c r="D171" s="286"/>
      <c r="E171" s="286"/>
      <c r="F171" s="309" t="s">
        <v>689</v>
      </c>
      <c r="G171" s="286"/>
      <c r="H171" s="286" t="s">
        <v>756</v>
      </c>
      <c r="I171" s="286" t="s">
        <v>691</v>
      </c>
      <c r="J171" s="286" t="s">
        <v>740</v>
      </c>
      <c r="K171" s="334"/>
    </row>
    <row r="172" s="1" customFormat="1" ht="15" customHeight="1">
      <c r="B172" s="311"/>
      <c r="C172" s="286" t="s">
        <v>694</v>
      </c>
      <c r="D172" s="286"/>
      <c r="E172" s="286"/>
      <c r="F172" s="309" t="s">
        <v>695</v>
      </c>
      <c r="G172" s="286"/>
      <c r="H172" s="286" t="s">
        <v>756</v>
      </c>
      <c r="I172" s="286" t="s">
        <v>691</v>
      </c>
      <c r="J172" s="286">
        <v>50</v>
      </c>
      <c r="K172" s="334"/>
    </row>
    <row r="173" s="1" customFormat="1" ht="15" customHeight="1">
      <c r="B173" s="311"/>
      <c r="C173" s="286" t="s">
        <v>697</v>
      </c>
      <c r="D173" s="286"/>
      <c r="E173" s="286"/>
      <c r="F173" s="309" t="s">
        <v>689</v>
      </c>
      <c r="G173" s="286"/>
      <c r="H173" s="286" t="s">
        <v>756</v>
      </c>
      <c r="I173" s="286" t="s">
        <v>699</v>
      </c>
      <c r="J173" s="286"/>
      <c r="K173" s="334"/>
    </row>
    <row r="174" s="1" customFormat="1" ht="15" customHeight="1">
      <c r="B174" s="311"/>
      <c r="C174" s="286" t="s">
        <v>708</v>
      </c>
      <c r="D174" s="286"/>
      <c r="E174" s="286"/>
      <c r="F174" s="309" t="s">
        <v>695</v>
      </c>
      <c r="G174" s="286"/>
      <c r="H174" s="286" t="s">
        <v>756</v>
      </c>
      <c r="I174" s="286" t="s">
        <v>691</v>
      </c>
      <c r="J174" s="286">
        <v>50</v>
      </c>
      <c r="K174" s="334"/>
    </row>
    <row r="175" s="1" customFormat="1" ht="15" customHeight="1">
      <c r="B175" s="311"/>
      <c r="C175" s="286" t="s">
        <v>716</v>
      </c>
      <c r="D175" s="286"/>
      <c r="E175" s="286"/>
      <c r="F175" s="309" t="s">
        <v>695</v>
      </c>
      <c r="G175" s="286"/>
      <c r="H175" s="286" t="s">
        <v>756</v>
      </c>
      <c r="I175" s="286" t="s">
        <v>691</v>
      </c>
      <c r="J175" s="286">
        <v>50</v>
      </c>
      <c r="K175" s="334"/>
    </row>
    <row r="176" s="1" customFormat="1" ht="15" customHeight="1">
      <c r="B176" s="311"/>
      <c r="C176" s="286" t="s">
        <v>714</v>
      </c>
      <c r="D176" s="286"/>
      <c r="E176" s="286"/>
      <c r="F176" s="309" t="s">
        <v>695</v>
      </c>
      <c r="G176" s="286"/>
      <c r="H176" s="286" t="s">
        <v>756</v>
      </c>
      <c r="I176" s="286" t="s">
        <v>691</v>
      </c>
      <c r="J176" s="286">
        <v>50</v>
      </c>
      <c r="K176" s="334"/>
    </row>
    <row r="177" s="1" customFormat="1" ht="15" customHeight="1">
      <c r="B177" s="311"/>
      <c r="C177" s="286" t="s">
        <v>111</v>
      </c>
      <c r="D177" s="286"/>
      <c r="E177" s="286"/>
      <c r="F177" s="309" t="s">
        <v>689</v>
      </c>
      <c r="G177" s="286"/>
      <c r="H177" s="286" t="s">
        <v>757</v>
      </c>
      <c r="I177" s="286" t="s">
        <v>758</v>
      </c>
      <c r="J177" s="286"/>
      <c r="K177" s="334"/>
    </row>
    <row r="178" s="1" customFormat="1" ht="15" customHeight="1">
      <c r="B178" s="311"/>
      <c r="C178" s="286" t="s">
        <v>60</v>
      </c>
      <c r="D178" s="286"/>
      <c r="E178" s="286"/>
      <c r="F178" s="309" t="s">
        <v>689</v>
      </c>
      <c r="G178" s="286"/>
      <c r="H178" s="286" t="s">
        <v>759</v>
      </c>
      <c r="I178" s="286" t="s">
        <v>760</v>
      </c>
      <c r="J178" s="286">
        <v>1</v>
      </c>
      <c r="K178" s="334"/>
    </row>
    <row r="179" s="1" customFormat="1" ht="15" customHeight="1">
      <c r="B179" s="311"/>
      <c r="C179" s="286" t="s">
        <v>56</v>
      </c>
      <c r="D179" s="286"/>
      <c r="E179" s="286"/>
      <c r="F179" s="309" t="s">
        <v>689</v>
      </c>
      <c r="G179" s="286"/>
      <c r="H179" s="286" t="s">
        <v>761</v>
      </c>
      <c r="I179" s="286" t="s">
        <v>691</v>
      </c>
      <c r="J179" s="286">
        <v>20</v>
      </c>
      <c r="K179" s="334"/>
    </row>
    <row r="180" s="1" customFormat="1" ht="15" customHeight="1">
      <c r="B180" s="311"/>
      <c r="C180" s="286" t="s">
        <v>57</v>
      </c>
      <c r="D180" s="286"/>
      <c r="E180" s="286"/>
      <c r="F180" s="309" t="s">
        <v>689</v>
      </c>
      <c r="G180" s="286"/>
      <c r="H180" s="286" t="s">
        <v>762</v>
      </c>
      <c r="I180" s="286" t="s">
        <v>691</v>
      </c>
      <c r="J180" s="286">
        <v>255</v>
      </c>
      <c r="K180" s="334"/>
    </row>
    <row r="181" s="1" customFormat="1" ht="15" customHeight="1">
      <c r="B181" s="311"/>
      <c r="C181" s="286" t="s">
        <v>112</v>
      </c>
      <c r="D181" s="286"/>
      <c r="E181" s="286"/>
      <c r="F181" s="309" t="s">
        <v>689</v>
      </c>
      <c r="G181" s="286"/>
      <c r="H181" s="286" t="s">
        <v>653</v>
      </c>
      <c r="I181" s="286" t="s">
        <v>691</v>
      </c>
      <c r="J181" s="286">
        <v>10</v>
      </c>
      <c r="K181" s="334"/>
    </row>
    <row r="182" s="1" customFormat="1" ht="15" customHeight="1">
      <c r="B182" s="311"/>
      <c r="C182" s="286" t="s">
        <v>113</v>
      </c>
      <c r="D182" s="286"/>
      <c r="E182" s="286"/>
      <c r="F182" s="309" t="s">
        <v>689</v>
      </c>
      <c r="G182" s="286"/>
      <c r="H182" s="286" t="s">
        <v>763</v>
      </c>
      <c r="I182" s="286" t="s">
        <v>724</v>
      </c>
      <c r="J182" s="286"/>
      <c r="K182" s="334"/>
    </row>
    <row r="183" s="1" customFormat="1" ht="15" customHeight="1">
      <c r="B183" s="311"/>
      <c r="C183" s="286" t="s">
        <v>764</v>
      </c>
      <c r="D183" s="286"/>
      <c r="E183" s="286"/>
      <c r="F183" s="309" t="s">
        <v>689</v>
      </c>
      <c r="G183" s="286"/>
      <c r="H183" s="286" t="s">
        <v>765</v>
      </c>
      <c r="I183" s="286" t="s">
        <v>724</v>
      </c>
      <c r="J183" s="286"/>
      <c r="K183" s="334"/>
    </row>
    <row r="184" s="1" customFormat="1" ht="15" customHeight="1">
      <c r="B184" s="311"/>
      <c r="C184" s="286" t="s">
        <v>753</v>
      </c>
      <c r="D184" s="286"/>
      <c r="E184" s="286"/>
      <c r="F184" s="309" t="s">
        <v>689</v>
      </c>
      <c r="G184" s="286"/>
      <c r="H184" s="286" t="s">
        <v>766</v>
      </c>
      <c r="I184" s="286" t="s">
        <v>724</v>
      </c>
      <c r="J184" s="286"/>
      <c r="K184" s="334"/>
    </row>
    <row r="185" s="1" customFormat="1" ht="15" customHeight="1">
      <c r="B185" s="311"/>
      <c r="C185" s="286" t="s">
        <v>115</v>
      </c>
      <c r="D185" s="286"/>
      <c r="E185" s="286"/>
      <c r="F185" s="309" t="s">
        <v>695</v>
      </c>
      <c r="G185" s="286"/>
      <c r="H185" s="286" t="s">
        <v>767</v>
      </c>
      <c r="I185" s="286" t="s">
        <v>691</v>
      </c>
      <c r="J185" s="286">
        <v>50</v>
      </c>
      <c r="K185" s="334"/>
    </row>
    <row r="186" s="1" customFormat="1" ht="15" customHeight="1">
      <c r="B186" s="311"/>
      <c r="C186" s="286" t="s">
        <v>768</v>
      </c>
      <c r="D186" s="286"/>
      <c r="E186" s="286"/>
      <c r="F186" s="309" t="s">
        <v>695</v>
      </c>
      <c r="G186" s="286"/>
      <c r="H186" s="286" t="s">
        <v>769</v>
      </c>
      <c r="I186" s="286" t="s">
        <v>770</v>
      </c>
      <c r="J186" s="286"/>
      <c r="K186" s="334"/>
    </row>
    <row r="187" s="1" customFormat="1" ht="15" customHeight="1">
      <c r="B187" s="311"/>
      <c r="C187" s="286" t="s">
        <v>771</v>
      </c>
      <c r="D187" s="286"/>
      <c r="E187" s="286"/>
      <c r="F187" s="309" t="s">
        <v>695</v>
      </c>
      <c r="G187" s="286"/>
      <c r="H187" s="286" t="s">
        <v>772</v>
      </c>
      <c r="I187" s="286" t="s">
        <v>770</v>
      </c>
      <c r="J187" s="286"/>
      <c r="K187" s="334"/>
    </row>
    <row r="188" s="1" customFormat="1" ht="15" customHeight="1">
      <c r="B188" s="311"/>
      <c r="C188" s="286" t="s">
        <v>773</v>
      </c>
      <c r="D188" s="286"/>
      <c r="E188" s="286"/>
      <c r="F188" s="309" t="s">
        <v>695</v>
      </c>
      <c r="G188" s="286"/>
      <c r="H188" s="286" t="s">
        <v>774</v>
      </c>
      <c r="I188" s="286" t="s">
        <v>770</v>
      </c>
      <c r="J188" s="286"/>
      <c r="K188" s="334"/>
    </row>
    <row r="189" s="1" customFormat="1" ht="15" customHeight="1">
      <c r="B189" s="311"/>
      <c r="C189" s="347" t="s">
        <v>775</v>
      </c>
      <c r="D189" s="286"/>
      <c r="E189" s="286"/>
      <c r="F189" s="309" t="s">
        <v>695</v>
      </c>
      <c r="G189" s="286"/>
      <c r="H189" s="286" t="s">
        <v>776</v>
      </c>
      <c r="I189" s="286" t="s">
        <v>777</v>
      </c>
      <c r="J189" s="348" t="s">
        <v>778</v>
      </c>
      <c r="K189" s="334"/>
    </row>
    <row r="190" s="17" customFormat="1" ht="15" customHeight="1">
      <c r="B190" s="349"/>
      <c r="C190" s="350" t="s">
        <v>779</v>
      </c>
      <c r="D190" s="351"/>
      <c r="E190" s="351"/>
      <c r="F190" s="352" t="s">
        <v>695</v>
      </c>
      <c r="G190" s="351"/>
      <c r="H190" s="351" t="s">
        <v>780</v>
      </c>
      <c r="I190" s="351" t="s">
        <v>777</v>
      </c>
      <c r="J190" s="353" t="s">
        <v>778</v>
      </c>
      <c r="K190" s="354"/>
    </row>
    <row r="191" s="1" customFormat="1" ht="15" customHeight="1">
      <c r="B191" s="311"/>
      <c r="C191" s="347" t="s">
        <v>45</v>
      </c>
      <c r="D191" s="286"/>
      <c r="E191" s="286"/>
      <c r="F191" s="309" t="s">
        <v>689</v>
      </c>
      <c r="G191" s="286"/>
      <c r="H191" s="283" t="s">
        <v>781</v>
      </c>
      <c r="I191" s="286" t="s">
        <v>782</v>
      </c>
      <c r="J191" s="286"/>
      <c r="K191" s="334"/>
    </row>
    <row r="192" s="1" customFormat="1" ht="15" customHeight="1">
      <c r="B192" s="311"/>
      <c r="C192" s="347" t="s">
        <v>783</v>
      </c>
      <c r="D192" s="286"/>
      <c r="E192" s="286"/>
      <c r="F192" s="309" t="s">
        <v>689</v>
      </c>
      <c r="G192" s="286"/>
      <c r="H192" s="286" t="s">
        <v>784</v>
      </c>
      <c r="I192" s="286" t="s">
        <v>724</v>
      </c>
      <c r="J192" s="286"/>
      <c r="K192" s="334"/>
    </row>
    <row r="193" s="1" customFormat="1" ht="15" customHeight="1">
      <c r="B193" s="311"/>
      <c r="C193" s="347" t="s">
        <v>785</v>
      </c>
      <c r="D193" s="286"/>
      <c r="E193" s="286"/>
      <c r="F193" s="309" t="s">
        <v>689</v>
      </c>
      <c r="G193" s="286"/>
      <c r="H193" s="286" t="s">
        <v>786</v>
      </c>
      <c r="I193" s="286" t="s">
        <v>724</v>
      </c>
      <c r="J193" s="286"/>
      <c r="K193" s="334"/>
    </row>
    <row r="194" s="1" customFormat="1" ht="15" customHeight="1">
      <c r="B194" s="311"/>
      <c r="C194" s="347" t="s">
        <v>787</v>
      </c>
      <c r="D194" s="286"/>
      <c r="E194" s="286"/>
      <c r="F194" s="309" t="s">
        <v>695</v>
      </c>
      <c r="G194" s="286"/>
      <c r="H194" s="286" t="s">
        <v>788</v>
      </c>
      <c r="I194" s="286" t="s">
        <v>724</v>
      </c>
      <c r="J194" s="286"/>
      <c r="K194" s="334"/>
    </row>
    <row r="195" s="1" customFormat="1" ht="15" customHeight="1">
      <c r="B195" s="340"/>
      <c r="C195" s="355"/>
      <c r="D195" s="320"/>
      <c r="E195" s="320"/>
      <c r="F195" s="320"/>
      <c r="G195" s="320"/>
      <c r="H195" s="320"/>
      <c r="I195" s="320"/>
      <c r="J195" s="320"/>
      <c r="K195" s="341"/>
    </row>
    <row r="196" s="1" customFormat="1" ht="18.75" customHeight="1">
      <c r="B196" s="322"/>
      <c r="C196" s="332"/>
      <c r="D196" s="332"/>
      <c r="E196" s="332"/>
      <c r="F196" s="342"/>
      <c r="G196" s="332"/>
      <c r="H196" s="332"/>
      <c r="I196" s="332"/>
      <c r="J196" s="332"/>
      <c r="K196" s="322"/>
    </row>
    <row r="197" s="1" customFormat="1" ht="18.75" customHeight="1">
      <c r="B197" s="322"/>
      <c r="C197" s="332"/>
      <c r="D197" s="332"/>
      <c r="E197" s="332"/>
      <c r="F197" s="342"/>
      <c r="G197" s="332"/>
      <c r="H197" s="332"/>
      <c r="I197" s="332"/>
      <c r="J197" s="332"/>
      <c r="K197" s="322"/>
    </row>
    <row r="198" s="1" customFormat="1" ht="18.75" customHeight="1">
      <c r="B198" s="294"/>
      <c r="C198" s="294"/>
      <c r="D198" s="294"/>
      <c r="E198" s="294"/>
      <c r="F198" s="294"/>
      <c r="G198" s="294"/>
      <c r="H198" s="294"/>
      <c r="I198" s="294"/>
      <c r="J198" s="294"/>
      <c r="K198" s="294"/>
    </row>
    <row r="199" s="1" customFormat="1" ht="13.5">
      <c r="B199" s="273"/>
      <c r="C199" s="274"/>
      <c r="D199" s="274"/>
      <c r="E199" s="274"/>
      <c r="F199" s="274"/>
      <c r="G199" s="274"/>
      <c r="H199" s="274"/>
      <c r="I199" s="274"/>
      <c r="J199" s="274"/>
      <c r="K199" s="275"/>
    </row>
    <row r="200" s="1" customFormat="1" ht="21">
      <c r="B200" s="276"/>
      <c r="C200" s="277" t="s">
        <v>789</v>
      </c>
      <c r="D200" s="277"/>
      <c r="E200" s="277"/>
      <c r="F200" s="277"/>
      <c r="G200" s="277"/>
      <c r="H200" s="277"/>
      <c r="I200" s="277"/>
      <c r="J200" s="277"/>
      <c r="K200" s="278"/>
    </row>
    <row r="201" s="1" customFormat="1" ht="25.5" customHeight="1">
      <c r="B201" s="276"/>
      <c r="C201" s="356" t="s">
        <v>790</v>
      </c>
      <c r="D201" s="356"/>
      <c r="E201" s="356"/>
      <c r="F201" s="356" t="s">
        <v>791</v>
      </c>
      <c r="G201" s="357"/>
      <c r="H201" s="356" t="s">
        <v>792</v>
      </c>
      <c r="I201" s="356"/>
      <c r="J201" s="356"/>
      <c r="K201" s="278"/>
    </row>
    <row r="202" s="1" customFormat="1" ht="5.25" customHeight="1">
      <c r="B202" s="311"/>
      <c r="C202" s="306"/>
      <c r="D202" s="306"/>
      <c r="E202" s="306"/>
      <c r="F202" s="306"/>
      <c r="G202" s="332"/>
      <c r="H202" s="306"/>
      <c r="I202" s="306"/>
      <c r="J202" s="306"/>
      <c r="K202" s="334"/>
    </row>
    <row r="203" s="1" customFormat="1" ht="15" customHeight="1">
      <c r="B203" s="311"/>
      <c r="C203" s="286" t="s">
        <v>782</v>
      </c>
      <c r="D203" s="286"/>
      <c r="E203" s="286"/>
      <c r="F203" s="309" t="s">
        <v>46</v>
      </c>
      <c r="G203" s="286"/>
      <c r="H203" s="286" t="s">
        <v>793</v>
      </c>
      <c r="I203" s="286"/>
      <c r="J203" s="286"/>
      <c r="K203" s="334"/>
    </row>
    <row r="204" s="1" customFormat="1" ht="15" customHeight="1">
      <c r="B204" s="311"/>
      <c r="C204" s="286"/>
      <c r="D204" s="286"/>
      <c r="E204" s="286"/>
      <c r="F204" s="309" t="s">
        <v>47</v>
      </c>
      <c r="G204" s="286"/>
      <c r="H204" s="286" t="s">
        <v>794</v>
      </c>
      <c r="I204" s="286"/>
      <c r="J204" s="286"/>
      <c r="K204" s="334"/>
    </row>
    <row r="205" s="1" customFormat="1" ht="15" customHeight="1">
      <c r="B205" s="311"/>
      <c r="C205" s="286"/>
      <c r="D205" s="286"/>
      <c r="E205" s="286"/>
      <c r="F205" s="309" t="s">
        <v>50</v>
      </c>
      <c r="G205" s="286"/>
      <c r="H205" s="286" t="s">
        <v>795</v>
      </c>
      <c r="I205" s="286"/>
      <c r="J205" s="286"/>
      <c r="K205" s="334"/>
    </row>
    <row r="206" s="1" customFormat="1" ht="15" customHeight="1">
      <c r="B206" s="311"/>
      <c r="C206" s="286"/>
      <c r="D206" s="286"/>
      <c r="E206" s="286"/>
      <c r="F206" s="309" t="s">
        <v>48</v>
      </c>
      <c r="G206" s="286"/>
      <c r="H206" s="286" t="s">
        <v>796</v>
      </c>
      <c r="I206" s="286"/>
      <c r="J206" s="286"/>
      <c r="K206" s="334"/>
    </row>
    <row r="207" s="1" customFormat="1" ht="15" customHeight="1">
      <c r="B207" s="311"/>
      <c r="C207" s="286"/>
      <c r="D207" s="286"/>
      <c r="E207" s="286"/>
      <c r="F207" s="309" t="s">
        <v>49</v>
      </c>
      <c r="G207" s="286"/>
      <c r="H207" s="286" t="s">
        <v>797</v>
      </c>
      <c r="I207" s="286"/>
      <c r="J207" s="286"/>
      <c r="K207" s="334"/>
    </row>
    <row r="208" s="1" customFormat="1" ht="15" customHeight="1">
      <c r="B208" s="311"/>
      <c r="C208" s="286"/>
      <c r="D208" s="286"/>
      <c r="E208" s="286"/>
      <c r="F208" s="309"/>
      <c r="G208" s="286"/>
      <c r="H208" s="286"/>
      <c r="I208" s="286"/>
      <c r="J208" s="286"/>
      <c r="K208" s="334"/>
    </row>
    <row r="209" s="1" customFormat="1" ht="15" customHeight="1">
      <c r="B209" s="311"/>
      <c r="C209" s="286" t="s">
        <v>736</v>
      </c>
      <c r="D209" s="286"/>
      <c r="E209" s="286"/>
      <c r="F209" s="309" t="s">
        <v>83</v>
      </c>
      <c r="G209" s="286"/>
      <c r="H209" s="286" t="s">
        <v>798</v>
      </c>
      <c r="I209" s="286"/>
      <c r="J209" s="286"/>
      <c r="K209" s="334"/>
    </row>
    <row r="210" s="1" customFormat="1" ht="15" customHeight="1">
      <c r="B210" s="311"/>
      <c r="C210" s="286"/>
      <c r="D210" s="286"/>
      <c r="E210" s="286"/>
      <c r="F210" s="309" t="s">
        <v>634</v>
      </c>
      <c r="G210" s="286"/>
      <c r="H210" s="286" t="s">
        <v>635</v>
      </c>
      <c r="I210" s="286"/>
      <c r="J210" s="286"/>
      <c r="K210" s="334"/>
    </row>
    <row r="211" s="1" customFormat="1" ht="15" customHeight="1">
      <c r="B211" s="311"/>
      <c r="C211" s="286"/>
      <c r="D211" s="286"/>
      <c r="E211" s="286"/>
      <c r="F211" s="309" t="s">
        <v>632</v>
      </c>
      <c r="G211" s="286"/>
      <c r="H211" s="286" t="s">
        <v>799</v>
      </c>
      <c r="I211" s="286"/>
      <c r="J211" s="286"/>
      <c r="K211" s="334"/>
    </row>
    <row r="212" s="1" customFormat="1" ht="15" customHeight="1">
      <c r="B212" s="358"/>
      <c r="C212" s="286"/>
      <c r="D212" s="286"/>
      <c r="E212" s="286"/>
      <c r="F212" s="309" t="s">
        <v>87</v>
      </c>
      <c r="G212" s="347"/>
      <c r="H212" s="338" t="s">
        <v>88</v>
      </c>
      <c r="I212" s="338"/>
      <c r="J212" s="338"/>
      <c r="K212" s="359"/>
    </row>
    <row r="213" s="1" customFormat="1" ht="15" customHeight="1">
      <c r="B213" s="358"/>
      <c r="C213" s="286"/>
      <c r="D213" s="286"/>
      <c r="E213" s="286"/>
      <c r="F213" s="309" t="s">
        <v>506</v>
      </c>
      <c r="G213" s="347"/>
      <c r="H213" s="338" t="s">
        <v>561</v>
      </c>
      <c r="I213" s="338"/>
      <c r="J213" s="338"/>
      <c r="K213" s="359"/>
    </row>
    <row r="214" s="1" customFormat="1" ht="15" customHeight="1">
      <c r="B214" s="358"/>
      <c r="C214" s="286"/>
      <c r="D214" s="286"/>
      <c r="E214" s="286"/>
      <c r="F214" s="309"/>
      <c r="G214" s="347"/>
      <c r="H214" s="338"/>
      <c r="I214" s="338"/>
      <c r="J214" s="338"/>
      <c r="K214" s="359"/>
    </row>
    <row r="215" s="1" customFormat="1" ht="15" customHeight="1">
      <c r="B215" s="358"/>
      <c r="C215" s="286" t="s">
        <v>760</v>
      </c>
      <c r="D215" s="286"/>
      <c r="E215" s="286"/>
      <c r="F215" s="309">
        <v>1</v>
      </c>
      <c r="G215" s="347"/>
      <c r="H215" s="338" t="s">
        <v>800</v>
      </c>
      <c r="I215" s="338"/>
      <c r="J215" s="338"/>
      <c r="K215" s="359"/>
    </row>
    <row r="216" s="1" customFormat="1" ht="15" customHeight="1">
      <c r="B216" s="358"/>
      <c r="C216" s="286"/>
      <c r="D216" s="286"/>
      <c r="E216" s="286"/>
      <c r="F216" s="309">
        <v>2</v>
      </c>
      <c r="G216" s="347"/>
      <c r="H216" s="338" t="s">
        <v>801</v>
      </c>
      <c r="I216" s="338"/>
      <c r="J216" s="338"/>
      <c r="K216" s="359"/>
    </row>
    <row r="217" s="1" customFormat="1" ht="15" customHeight="1">
      <c r="B217" s="358"/>
      <c r="C217" s="286"/>
      <c r="D217" s="286"/>
      <c r="E217" s="286"/>
      <c r="F217" s="309">
        <v>3</v>
      </c>
      <c r="G217" s="347"/>
      <c r="H217" s="338" t="s">
        <v>802</v>
      </c>
      <c r="I217" s="338"/>
      <c r="J217" s="338"/>
      <c r="K217" s="359"/>
    </row>
    <row r="218" s="1" customFormat="1" ht="15" customHeight="1">
      <c r="B218" s="358"/>
      <c r="C218" s="286"/>
      <c r="D218" s="286"/>
      <c r="E218" s="286"/>
      <c r="F218" s="309">
        <v>4</v>
      </c>
      <c r="G218" s="347"/>
      <c r="H218" s="338" t="s">
        <v>803</v>
      </c>
      <c r="I218" s="338"/>
      <c r="J218" s="338"/>
      <c r="K218" s="359"/>
    </row>
    <row r="219" s="1" customFormat="1" ht="12.75" customHeight="1">
      <c r="B219" s="360"/>
      <c r="C219" s="361"/>
      <c r="D219" s="361"/>
      <c r="E219" s="361"/>
      <c r="F219" s="361"/>
      <c r="G219" s="361"/>
      <c r="H219" s="361"/>
      <c r="I219" s="361"/>
      <c r="J219" s="361"/>
      <c r="K219" s="36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Eva Morkesová</dc:creator>
  <cp:lastModifiedBy>Ing. Eva Morkesová</cp:lastModifiedBy>
  <dcterms:created xsi:type="dcterms:W3CDTF">2025-08-28T06:19:03Z</dcterms:created>
  <dcterms:modified xsi:type="dcterms:W3CDTF">2025-08-28T06:19:06Z</dcterms:modified>
</cp:coreProperties>
</file>