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 01 - Oprava stupně" sheetId="2" r:id="rId2"/>
    <sheet name="VON - Vedlejší a ostatní ..." sheetId="3" r:id="rId3"/>
    <sheet name="Pokyny pro vyplnění" sheetId="4" r:id="rId4"/>
  </sheets>
  <definedNames>
    <definedName name="_xlnm.Print_Area" localSheetId="0">'Rekapitulace stavby'!$D$4:$AO$36,'Rekapitulace stavby'!$C$42:$AQ$57</definedName>
    <definedName name="_xlnm.Print_Titles" localSheetId="0">'Rekapitulace stavby'!$52:$52</definedName>
    <definedName name="_xlnm._FilterDatabase" localSheetId="1" hidden="1">'SO 01 - Oprava stupně'!$C$87:$K$378</definedName>
    <definedName name="_xlnm.Print_Area" localSheetId="1">'SO 01 - Oprava stupně'!$C$4:$J$39,'SO 01 - Oprava stupně'!$C$45:$J$69,'SO 01 - Oprava stupně'!$C$75:$K$378</definedName>
    <definedName name="_xlnm.Print_Titles" localSheetId="1">'SO 01 - Oprava stupně'!$87:$87</definedName>
    <definedName name="_xlnm._FilterDatabase" localSheetId="2" hidden="1">'VON - Vedlejší a ostatní ...'!$C$83:$K$148</definedName>
    <definedName name="_xlnm.Print_Area" localSheetId="2">'VON - Vedlejší a ostatní ...'!$C$4:$J$39,'VON - Vedlejší a ostatní ...'!$C$45:$J$65,'VON - Vedlejší a ostatní ...'!$C$71:$K$148</definedName>
    <definedName name="_xlnm.Print_Titles" localSheetId="2">'VON - Vedlejší a ostatní ...'!$83:$83</definedName>
    <definedName name="_xlnm.Print_Area" localSheetId="3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3" l="1" r="J37"/>
  <c r="J36"/>
  <c i="1" r="AY56"/>
  <c i="3" r="J35"/>
  <c i="1" r="AX56"/>
  <c i="3" r="BI146"/>
  <c r="BH146"/>
  <c r="BF146"/>
  <c r="BE146"/>
  <c r="T146"/>
  <c r="R146"/>
  <c r="P146"/>
  <c r="BI144"/>
  <c r="BH144"/>
  <c r="BF144"/>
  <c r="BE144"/>
  <c r="T144"/>
  <c r="R144"/>
  <c r="P144"/>
  <c r="BI140"/>
  <c r="BH140"/>
  <c r="BF140"/>
  <c r="BE140"/>
  <c r="T140"/>
  <c r="R140"/>
  <c r="P140"/>
  <c r="BI133"/>
  <c r="BH133"/>
  <c r="BF133"/>
  <c r="BE133"/>
  <c r="T133"/>
  <c r="R133"/>
  <c r="P133"/>
  <c r="BI131"/>
  <c r="BH131"/>
  <c r="BF131"/>
  <c r="BE131"/>
  <c r="T131"/>
  <c r="R131"/>
  <c r="P131"/>
  <c r="BI129"/>
  <c r="BH129"/>
  <c r="BF129"/>
  <c r="BE129"/>
  <c r="T129"/>
  <c r="R129"/>
  <c r="P129"/>
  <c r="BI127"/>
  <c r="BH127"/>
  <c r="BF127"/>
  <c r="BE127"/>
  <c r="T127"/>
  <c r="R127"/>
  <c r="P127"/>
  <c r="BI125"/>
  <c r="BH125"/>
  <c r="BF125"/>
  <c r="BE125"/>
  <c r="T125"/>
  <c r="R125"/>
  <c r="P125"/>
  <c r="BI122"/>
  <c r="BH122"/>
  <c r="BF122"/>
  <c r="BE122"/>
  <c r="T122"/>
  <c r="R122"/>
  <c r="P122"/>
  <c r="BI118"/>
  <c r="BH118"/>
  <c r="BF118"/>
  <c r="BE118"/>
  <c r="T118"/>
  <c r="R118"/>
  <c r="P118"/>
  <c r="BI113"/>
  <c r="BH113"/>
  <c r="BF113"/>
  <c r="BE113"/>
  <c r="T113"/>
  <c r="R113"/>
  <c r="P113"/>
  <c r="BI111"/>
  <c r="BH111"/>
  <c r="BF111"/>
  <c r="BE111"/>
  <c r="T111"/>
  <c r="R111"/>
  <c r="P111"/>
  <c r="BI109"/>
  <c r="BH109"/>
  <c r="BF109"/>
  <c r="BE109"/>
  <c r="T109"/>
  <c r="R109"/>
  <c r="P109"/>
  <c r="BI103"/>
  <c r="BH103"/>
  <c r="BF103"/>
  <c r="BE103"/>
  <c r="T103"/>
  <c r="R103"/>
  <c r="P103"/>
  <c r="BI99"/>
  <c r="BH99"/>
  <c r="BF99"/>
  <c r="BE99"/>
  <c r="T99"/>
  <c r="R99"/>
  <c r="P99"/>
  <c r="BI87"/>
  <c r="BH87"/>
  <c r="BF87"/>
  <c r="BE87"/>
  <c r="T87"/>
  <c r="R87"/>
  <c r="P87"/>
  <c r="J81"/>
  <c r="J80"/>
  <c r="F80"/>
  <c r="F78"/>
  <c r="E76"/>
  <c r="J55"/>
  <c r="J54"/>
  <c r="F54"/>
  <c r="F52"/>
  <c r="E50"/>
  <c r="J18"/>
  <c r="E18"/>
  <c r="F81"/>
  <c r="J17"/>
  <c r="J12"/>
  <c r="J52"/>
  <c r="E7"/>
  <c r="E74"/>
  <c i="2" r="J37"/>
  <c r="J36"/>
  <c i="1" r="AY55"/>
  <c i="2" r="J35"/>
  <c i="1" r="AX55"/>
  <c i="2" r="BI376"/>
  <c r="BH376"/>
  <c r="BF376"/>
  <c r="BE376"/>
  <c r="T376"/>
  <c r="T375"/>
  <c r="R376"/>
  <c r="R375"/>
  <c r="P376"/>
  <c r="P375"/>
  <c r="BI371"/>
  <c r="BH371"/>
  <c r="BF371"/>
  <c r="BE371"/>
  <c r="T371"/>
  <c r="R371"/>
  <c r="P371"/>
  <c r="BI364"/>
  <c r="BH364"/>
  <c r="BF364"/>
  <c r="BE364"/>
  <c r="T364"/>
  <c r="R364"/>
  <c r="P364"/>
  <c r="BI360"/>
  <c r="BH360"/>
  <c r="BF360"/>
  <c r="BE360"/>
  <c r="T360"/>
  <c r="R360"/>
  <c r="P360"/>
  <c r="BI350"/>
  <c r="BH350"/>
  <c r="BF350"/>
  <c r="BE350"/>
  <c r="T350"/>
  <c r="R350"/>
  <c r="P350"/>
  <c r="BI345"/>
  <c r="BH345"/>
  <c r="BF345"/>
  <c r="BE345"/>
  <c r="T345"/>
  <c r="R345"/>
  <c r="P345"/>
  <c r="BI341"/>
  <c r="BH341"/>
  <c r="BF341"/>
  <c r="BE341"/>
  <c r="T341"/>
  <c r="R341"/>
  <c r="P341"/>
  <c r="BI336"/>
  <c r="BH336"/>
  <c r="BF336"/>
  <c r="BE336"/>
  <c r="T336"/>
  <c r="R336"/>
  <c r="P336"/>
  <c r="BI331"/>
  <c r="BH331"/>
  <c r="BF331"/>
  <c r="BE331"/>
  <c r="T331"/>
  <c r="R331"/>
  <c r="P331"/>
  <c r="BI326"/>
  <c r="BH326"/>
  <c r="BF326"/>
  <c r="BE326"/>
  <c r="T326"/>
  <c r="R326"/>
  <c r="P326"/>
  <c r="BI320"/>
  <c r="BH320"/>
  <c r="BF320"/>
  <c r="BE320"/>
  <c r="T320"/>
  <c r="T319"/>
  <c r="R320"/>
  <c r="R319"/>
  <c r="P320"/>
  <c r="P319"/>
  <c r="BI308"/>
  <c r="BH308"/>
  <c r="BF308"/>
  <c r="BE308"/>
  <c r="T308"/>
  <c r="R308"/>
  <c r="P308"/>
  <c r="BI304"/>
  <c r="BH304"/>
  <c r="BF304"/>
  <c r="BE304"/>
  <c r="T304"/>
  <c r="R304"/>
  <c r="P304"/>
  <c r="BI290"/>
  <c r="BH290"/>
  <c r="BF290"/>
  <c r="BE290"/>
  <c r="T290"/>
  <c r="R290"/>
  <c r="P290"/>
  <c r="BI285"/>
  <c r="BH285"/>
  <c r="BF285"/>
  <c r="BE285"/>
  <c r="T285"/>
  <c r="R285"/>
  <c r="P285"/>
  <c r="BI280"/>
  <c r="BH280"/>
  <c r="BF280"/>
  <c r="BE280"/>
  <c r="T280"/>
  <c r="R280"/>
  <c r="P280"/>
  <c r="BI275"/>
  <c r="BH275"/>
  <c r="BF275"/>
  <c r="BE275"/>
  <c r="T275"/>
  <c r="R275"/>
  <c r="P275"/>
  <c r="BI266"/>
  <c r="BH266"/>
  <c r="BF266"/>
  <c r="BE266"/>
  <c r="T266"/>
  <c r="R266"/>
  <c r="P266"/>
  <c r="BI261"/>
  <c r="BH261"/>
  <c r="BF261"/>
  <c r="BE261"/>
  <c r="T261"/>
  <c r="R261"/>
  <c r="P261"/>
  <c r="BI258"/>
  <c r="BH258"/>
  <c r="BF258"/>
  <c r="BE258"/>
  <c r="T258"/>
  <c r="R258"/>
  <c r="P258"/>
  <c r="BI253"/>
  <c r="BH253"/>
  <c r="BF253"/>
  <c r="BE253"/>
  <c r="T253"/>
  <c r="R253"/>
  <c r="P253"/>
  <c r="BI242"/>
  <c r="BH242"/>
  <c r="BF242"/>
  <c r="BE242"/>
  <c r="T242"/>
  <c r="R242"/>
  <c r="P242"/>
  <c r="BI231"/>
  <c r="BH231"/>
  <c r="BF231"/>
  <c r="BE231"/>
  <c r="T231"/>
  <c r="R231"/>
  <c r="P231"/>
  <c r="BI223"/>
  <c r="BH223"/>
  <c r="BF223"/>
  <c r="BE223"/>
  <c r="T223"/>
  <c r="R223"/>
  <c r="P223"/>
  <c r="BI218"/>
  <c r="BH218"/>
  <c r="BF218"/>
  <c r="BE218"/>
  <c r="T218"/>
  <c r="R218"/>
  <c r="P218"/>
  <c r="BI213"/>
  <c r="BH213"/>
  <c r="BF213"/>
  <c r="BE213"/>
  <c r="T213"/>
  <c r="R213"/>
  <c r="P213"/>
  <c r="BI208"/>
  <c r="BH208"/>
  <c r="BF208"/>
  <c r="BE208"/>
  <c r="T208"/>
  <c r="R208"/>
  <c r="P208"/>
  <c r="BI203"/>
  <c r="BH203"/>
  <c r="BF203"/>
  <c r="BE203"/>
  <c r="T203"/>
  <c r="R203"/>
  <c r="P203"/>
  <c r="BI198"/>
  <c r="BH198"/>
  <c r="BF198"/>
  <c r="BE198"/>
  <c r="T198"/>
  <c r="R198"/>
  <c r="P198"/>
  <c r="BI191"/>
  <c r="BH191"/>
  <c r="BF191"/>
  <c r="BE191"/>
  <c r="T191"/>
  <c r="R191"/>
  <c r="P191"/>
  <c r="BI186"/>
  <c r="BH186"/>
  <c r="BF186"/>
  <c r="BE186"/>
  <c r="T186"/>
  <c r="R186"/>
  <c r="P186"/>
  <c r="BI178"/>
  <c r="BH178"/>
  <c r="BF178"/>
  <c r="BE178"/>
  <c r="T178"/>
  <c r="R178"/>
  <c r="P178"/>
  <c r="BI166"/>
  <c r="BH166"/>
  <c r="BF166"/>
  <c r="BE166"/>
  <c r="T166"/>
  <c r="R166"/>
  <c r="P166"/>
  <c r="BI157"/>
  <c r="BH157"/>
  <c r="BF157"/>
  <c r="BE157"/>
  <c r="T157"/>
  <c r="R157"/>
  <c r="P157"/>
  <c r="BI152"/>
  <c r="BH152"/>
  <c r="BF152"/>
  <c r="BE152"/>
  <c r="T152"/>
  <c r="R152"/>
  <c r="P152"/>
  <c r="BI139"/>
  <c r="BH139"/>
  <c r="BF139"/>
  <c r="BE139"/>
  <c r="T139"/>
  <c r="R139"/>
  <c r="P139"/>
  <c r="BI134"/>
  <c r="BH134"/>
  <c r="BF134"/>
  <c r="BE134"/>
  <c r="T134"/>
  <c r="R134"/>
  <c r="P134"/>
  <c r="BI129"/>
  <c r="BH129"/>
  <c r="BF129"/>
  <c r="BE129"/>
  <c r="T129"/>
  <c r="R129"/>
  <c r="P129"/>
  <c r="BI124"/>
  <c r="BH124"/>
  <c r="BF124"/>
  <c r="BE124"/>
  <c r="T124"/>
  <c r="R124"/>
  <c r="P124"/>
  <c r="BI119"/>
  <c r="BH119"/>
  <c r="BF119"/>
  <c r="BE119"/>
  <c r="T119"/>
  <c r="R119"/>
  <c r="P119"/>
  <c r="BI114"/>
  <c r="BH114"/>
  <c r="BF114"/>
  <c r="BE114"/>
  <c r="T114"/>
  <c r="R114"/>
  <c r="P114"/>
  <c r="BI109"/>
  <c r="BH109"/>
  <c r="BF109"/>
  <c r="BE109"/>
  <c r="T109"/>
  <c r="R109"/>
  <c r="P109"/>
  <c r="BI100"/>
  <c r="BH100"/>
  <c r="BF100"/>
  <c r="BE100"/>
  <c r="T100"/>
  <c r="R100"/>
  <c r="P100"/>
  <c r="BI91"/>
  <c r="BH91"/>
  <c r="BF91"/>
  <c r="BE91"/>
  <c r="T91"/>
  <c r="R91"/>
  <c r="P91"/>
  <c r="J85"/>
  <c r="J84"/>
  <c r="F84"/>
  <c r="F82"/>
  <c r="E80"/>
  <c r="J55"/>
  <c r="J54"/>
  <c r="F54"/>
  <c r="F52"/>
  <c r="E50"/>
  <c r="J18"/>
  <c r="E18"/>
  <c r="F55"/>
  <c r="J17"/>
  <c r="J12"/>
  <c r="J52"/>
  <c r="E7"/>
  <c r="E78"/>
  <c i="1" r="L50"/>
  <c r="AM50"/>
  <c r="AM49"/>
  <c r="L49"/>
  <c r="AM47"/>
  <c r="L47"/>
  <c r="L45"/>
  <c r="L44"/>
  <c i="2" r="J336"/>
  <c r="J275"/>
  <c r="BK91"/>
  <c i="3" r="BK131"/>
  <c i="2" r="J345"/>
  <c r="J285"/>
  <c r="J261"/>
  <c r="BK371"/>
  <c i="3" r="J99"/>
  <c i="2" r="BK350"/>
  <c r="BK223"/>
  <c r="J198"/>
  <c i="3" r="J140"/>
  <c i="2" r="J266"/>
  <c r="J114"/>
  <c i="3" r="J127"/>
  <c i="2" r="BK290"/>
  <c r="BK157"/>
  <c i="3" r="BK87"/>
  <c i="2" r="BK336"/>
  <c r="J280"/>
  <c r="J191"/>
  <c r="BK360"/>
  <c r="J134"/>
  <c r="J139"/>
  <c r="BK100"/>
  <c i="3" r="BK103"/>
  <c i="2" r="J360"/>
  <c r="BK186"/>
  <c r="J124"/>
  <c i="3" r="BK140"/>
  <c r="BK133"/>
  <c i="2" r="J341"/>
  <c r="BK139"/>
  <c r="BK134"/>
  <c i="3" r="J113"/>
  <c r="BK111"/>
  <c i="2" r="J91"/>
  <c r="BK376"/>
  <c r="BK198"/>
  <c r="J242"/>
  <c i="3" r="BK144"/>
  <c i="2" r="BK178"/>
  <c r="J253"/>
  <c r="J376"/>
  <c r="BK275"/>
  <c r="BK114"/>
  <c r="BK208"/>
  <c r="BK109"/>
  <c i="3" r="J111"/>
  <c i="2" r="BK326"/>
  <c r="BK345"/>
  <c r="J119"/>
  <c r="J109"/>
  <c i="3" r="J122"/>
  <c i="2" r="J308"/>
  <c i="3" r="J129"/>
  <c i="2" r="BK242"/>
  <c r="BK152"/>
  <c r="BK341"/>
  <c r="J218"/>
  <c r="J231"/>
  <c r="BK166"/>
  <c i="1" r="AS54"/>
  <c i="2" r="J364"/>
  <c r="J208"/>
  <c r="BK231"/>
  <c r="J166"/>
  <c i="3" r="BK99"/>
  <c i="2" r="J371"/>
  <c r="J290"/>
  <c r="BK304"/>
  <c r="J178"/>
  <c i="3" r="BK118"/>
  <c i="2" r="J157"/>
  <c r="J152"/>
  <c i="3" r="J133"/>
  <c i="2" r="J213"/>
  <c i="3" r="BK109"/>
  <c i="2" r="BK320"/>
  <c r="BK308"/>
  <c i="3" r="J131"/>
  <c i="2" r="BK253"/>
  <c r="BK364"/>
  <c r="BK119"/>
  <c r="J203"/>
  <c r="BK213"/>
  <c r="BK129"/>
  <c r="BK124"/>
  <c i="3" r="J87"/>
  <c i="2" r="J320"/>
  <c r="BK218"/>
  <c i="3" r="BK127"/>
  <c i="2" r="BK261"/>
  <c i="3" r="J146"/>
  <c i="2" r="J186"/>
  <c r="J223"/>
  <c r="J350"/>
  <c r="J258"/>
  <c i="3" r="J103"/>
  <c r="BK146"/>
  <c i="2" r="J326"/>
  <c r="J129"/>
  <c i="3" r="BK122"/>
  <c i="2" r="BK258"/>
  <c i="3" r="J144"/>
  <c i="2" r="J304"/>
  <c r="J100"/>
  <c i="3" r="J125"/>
  <c i="2" r="BK191"/>
  <c r="J331"/>
  <c r="BK331"/>
  <c i="3" r="BK113"/>
  <c i="2" r="BK266"/>
  <c i="3" r="J109"/>
  <c r="BK129"/>
  <c i="2" r="BK280"/>
  <c i="3" r="BK125"/>
  <c i="2" r="BK285"/>
  <c r="BK203"/>
  <c i="3" r="J118"/>
  <c i="2" l="1" r="R90"/>
  <c r="R241"/>
  <c r="R265"/>
  <c r="BK279"/>
  <c r="J279"/>
  <c r="J64"/>
  <c r="R325"/>
  <c r="P349"/>
  <c r="P90"/>
  <c r="P241"/>
  <c r="P265"/>
  <c r="P279"/>
  <c r="BK325"/>
  <c r="J325"/>
  <c r="J66"/>
  <c r="BK349"/>
  <c r="J349"/>
  <c r="J67"/>
  <c r="T90"/>
  <c r="T241"/>
  <c r="T265"/>
  <c r="T279"/>
  <c r="P325"/>
  <c r="R349"/>
  <c r="BK90"/>
  <c r="BK241"/>
  <c r="J241"/>
  <c r="J62"/>
  <c r="BK265"/>
  <c r="J265"/>
  <c r="J63"/>
  <c r="R279"/>
  <c r="T325"/>
  <c r="T349"/>
  <c i="3" r="BK86"/>
  <c r="J86"/>
  <c r="J61"/>
  <c r="P86"/>
  <c r="R86"/>
  <c r="T86"/>
  <c r="BK117"/>
  <c r="J117"/>
  <c r="J63"/>
  <c r="P117"/>
  <c r="P108"/>
  <c r="R117"/>
  <c r="R108"/>
  <c r="T117"/>
  <c r="T108"/>
  <c r="BK124"/>
  <c r="J124"/>
  <c r="J64"/>
  <c r="P124"/>
  <c r="R124"/>
  <c r="T124"/>
  <c i="2" r="BK319"/>
  <c r="J319"/>
  <c r="J65"/>
  <c r="BK375"/>
  <c r="J375"/>
  <c r="J68"/>
  <c i="3" r="BK108"/>
  <c r="J108"/>
  <c r="J62"/>
  <c r="J78"/>
  <c r="BG122"/>
  <c r="F55"/>
  <c r="BG103"/>
  <c r="BG133"/>
  <c r="BG131"/>
  <c r="BG140"/>
  <c r="BG87"/>
  <c r="BG113"/>
  <c r="BG118"/>
  <c r="BG129"/>
  <c r="BG146"/>
  <c r="BG125"/>
  <c r="BG99"/>
  <c r="BG111"/>
  <c r="BG127"/>
  <c r="BG144"/>
  <c r="E48"/>
  <c r="BG109"/>
  <c i="2" r="J82"/>
  <c r="BG129"/>
  <c r="F85"/>
  <c r="BG100"/>
  <c r="BG350"/>
  <c r="BG91"/>
  <c r="BG124"/>
  <c r="BG152"/>
  <c r="BG258"/>
  <c r="BG119"/>
  <c r="BG134"/>
  <c r="BG139"/>
  <c r="BG223"/>
  <c r="BG231"/>
  <c r="E48"/>
  <c r="BG157"/>
  <c r="BG186"/>
  <c r="BG191"/>
  <c r="BG213"/>
  <c r="BG166"/>
  <c r="BG261"/>
  <c r="BG266"/>
  <c r="BG280"/>
  <c r="BG308"/>
  <c r="BG326"/>
  <c r="BG331"/>
  <c r="BG109"/>
  <c r="BG114"/>
  <c r="BG178"/>
  <c r="BG198"/>
  <c r="BG203"/>
  <c r="BG208"/>
  <c r="BG218"/>
  <c r="BG242"/>
  <c r="BG285"/>
  <c r="BG290"/>
  <c r="BG320"/>
  <c r="BG253"/>
  <c r="BG275"/>
  <c r="BG304"/>
  <c r="BG336"/>
  <c r="BG341"/>
  <c r="BG345"/>
  <c r="BG360"/>
  <c r="BG364"/>
  <c r="BG371"/>
  <c r="BG376"/>
  <c i="3" r="F37"/>
  <c i="1" r="BD56"/>
  <c i="3" r="F33"/>
  <c i="1" r="AZ56"/>
  <c i="3" r="J33"/>
  <c i="1" r="AV56"/>
  <c i="3" r="J34"/>
  <c i="1" r="AW56"/>
  <c i="2" r="F37"/>
  <c i="1" r="BD55"/>
  <c i="3" r="F36"/>
  <c i="1" r="BC56"/>
  <c i="2" r="F33"/>
  <c i="1" r="AZ55"/>
  <c i="2" r="F34"/>
  <c i="1" r="BA55"/>
  <c i="2" r="J34"/>
  <c i="1" r="AW55"/>
  <c i="2" r="F36"/>
  <c i="1" r="BC55"/>
  <c i="3" r="F34"/>
  <c i="1" r="BA56"/>
  <c i="2" r="J33"/>
  <c i="1" r="AV55"/>
  <c i="2" l="1" r="BK89"/>
  <c r="BK88"/>
  <c r="J88"/>
  <c r="J59"/>
  <c r="P89"/>
  <c r="P88"/>
  <c i="1" r="AU55"/>
  <c i="3" r="P85"/>
  <c r="P84"/>
  <c i="1" r="AU56"/>
  <c i="3" r="R85"/>
  <c r="R84"/>
  <c i="2" r="T89"/>
  <c r="T88"/>
  <c i="3" r="T85"/>
  <c r="T84"/>
  <c i="2" r="R89"/>
  <c r="R88"/>
  <c r="J89"/>
  <c r="J60"/>
  <c r="J90"/>
  <c r="J61"/>
  <c i="3" r="BK85"/>
  <c r="J85"/>
  <c r="J60"/>
  <c i="1" r="BD54"/>
  <c r="W33"/>
  <c r="BC54"/>
  <c r="W32"/>
  <c i="3" r="F35"/>
  <c i="1" r="BB56"/>
  <c r="AT55"/>
  <c r="BA54"/>
  <c r="W30"/>
  <c r="AZ54"/>
  <c r="W29"/>
  <c r="AU54"/>
  <c i="2" r="F35"/>
  <c i="1" r="BB55"/>
  <c r="AT56"/>
  <c i="3" l="1" r="BK84"/>
  <c r="J84"/>
  <c r="J59"/>
  <c i="2" r="J30"/>
  <c r="J39"/>
  <c i="1" r="BB54"/>
  <c r="W31"/>
  <c r="AV54"/>
  <c r="AK29"/>
  <c r="AY54"/>
  <c r="AW54"/>
  <c r="AK30"/>
  <c l="1" r="AG55"/>
  <c r="AN55"/>
  <c i="3" r="J30"/>
  <c i="1" r="AG56"/>
  <c r="AG54"/>
  <c r="AK26"/>
  <c r="AK35"/>
  <c r="AX54"/>
  <c r="AT54"/>
  <c i="3" l="1" r="J39"/>
  <c i="1" r="AN54"/>
  <c r="AN56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<sst xmlns="http://schemas.openxmlformats.org/spreadsheetml/2006/main">
  <si>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</si>
  <si>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</si>
  <si>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</si>
  <si>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</si>
  <si>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</si>
  <si>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{4c9aac4b-45ca-46ff-bd0b-f63b81db5b9d}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</si>
  <si>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</si>
  <si>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</si>
  <si>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</si>
  <si>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</si>
  <si>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</si>
  <si>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</si>
  <si>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</si>
  <si>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</si>
  <si>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3686CU2025-II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</si>
  <si>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</si>
  <si>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</si>
  <si>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Chrudimka, Nemošice, oprava stabilizačního stupně, ř. km 3,612</t>
  </si>
  <si>
    <t>KSO:</t>
  </si>
  <si>
    <t>832 19</t>
  </si>
  <si>
    <t>CC-CZ:</t>
  </si>
  <si>
    <t>215</t>
  </si>
  <si>
    <t>Místo:</t>
  </si>
  <si>
    <t>Nemošice</t>
  </si>
  <si>
    <t>Datum:</t>
  </si>
  <si>
    <t>11. 7. 2025</t>
  </si>
  <si>
    <t>Zadavatel:</t>
  </si>
  <si>
    <t>IČ:</t>
  </si>
  <si>
    <t/>
  </si>
  <si>
    <t>Povodí Labe, státní podnik, závod 2, Pardubice</t>
  </si>
  <si>
    <t>DIČ:</t>
  </si>
  <si>
    <t>Účastník:</t>
  </si>
  <si>
    <t>Vyplň údaj</t>
  </si>
  <si>
    <t>Projektant:</t>
  </si>
  <si>
    <t>Povodí Labe, státní podnik, OIČ, Hradec Králové</t>
  </si>
  <si>
    <t>True</t>
  </si>
  <si>
    <t>Zpracovatel:</t>
  </si>
  <si>
    <t>Ing. Eva Morkesová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</si>
  <si>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</si>
  <si>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</si>
  <si>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</si>
  <si>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</si>
  <si>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</si>
  <si>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</si>
  <si>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</si>
  <si>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</si>
  <si>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</si>
  <si>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</si>
  <si>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</si>
  <si>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</si>
  <si>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</si>
  <si>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</si>
  <si>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</si>
  <si>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</si>
  <si>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</si>
  <si>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</si>
  <si>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</si>
  <si>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</si>
  <si>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</si>
  <si>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</si>
  <si>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</si>
  <si>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</si>
  <si>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</si>
  <si>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</si>
  <si>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</si>
  <si>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</si>
  <si>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</si>
  <si>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</si>
  <si>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</si>
  <si>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</si>
  <si>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</si>
  <si>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</si>
  <si>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</si>
  <si>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</si>
  <si>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</si>
  <si>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</si>
  <si>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</si>
  <si>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</si>
  <si>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</si>
  <si>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</si>
  <si>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Oprava stupně</t>
  </si>
  <si>
    <t>STA</t>
  </si>
  <si>
    <t>1</t>
  </si>
  <si>
    <t>{043717b0-9595-47d7-96b6-0cb235e734e6}</t>
  </si>
  <si>
    <t>2</t>
  </si>
  <si>
    <t>VON</t>
  </si>
  <si>
    <t>Vedlejší a ostatní náklady</t>
  </si>
  <si>
    <t>{1bf8b321-2c5c-4a84-afc7-4365ce8ae96f}</t>
  </si>
  <si>
    <t>KRYCÍ LIST SOUPISU PRACÍ</t>
  </si>
  <si>
    <t>Objekt:</t>
  </si>
  <si>
    <t>SO 01 - Oprava stupně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</si>
  <si>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</si>
  <si>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</si>
  <si>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</si>
  <si>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</si>
  <si>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</si>
  <si>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</si>
  <si>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</si>
  <si>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</si>
  <si>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</si>
  <si>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</si>
  <si>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</si>
  <si>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</si>
  <si>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</si>
  <si>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</si>
  <si>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</si>
  <si>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</si>
  <si>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</si>
  <si>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</si>
  <si>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</si>
  <si>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</si>
  <si>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</si>
  <si>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</si>
  <si>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</si>
  <si>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</si>
  <si>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</si>
  <si>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</si>
  <si>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</si>
  <si>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</si>
  <si>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</si>
  <si>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</si>
  <si>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</si>
  <si>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111103312</t>
  </si>
  <si>
    <t>Kosení po vegetačním období divokého porostu středně hustého</t>
  </si>
  <si>
    <t>ha</t>
  </si>
  <si>
    <t>CS ÚRS 2025 02</t>
  </si>
  <si>
    <t>4</t>
  </si>
  <si>
    <t>-605869306</t>
  </si>
  <si>
    <t>PP</t>
  </si>
  <si>
    <t>Kosení travin a vodních rostlin po vegetačním období divokého porostu středně hustého</t>
  </si>
  <si>
    <t>Online PSC</t>
  </si>
  <si>
    <t>https://podminky.urs.cz/item/CS_URS_2025_02/111103312</t>
  </si>
  <si>
    <t>VV</t>
  </si>
  <si>
    <t>svahy koryta v místě stávajícího opevnění, viz příloha B.1</t>
  </si>
  <si>
    <t>LB</t>
  </si>
  <si>
    <t>10,0*5,6/10000</t>
  </si>
  <si>
    <t>PB</t>
  </si>
  <si>
    <t>11,0*5,6/10000</t>
  </si>
  <si>
    <t>Součet</t>
  </si>
  <si>
    <t>111251201</t>
  </si>
  <si>
    <t>Odstranění křovin a stromů průměru kmene do 100 mm i s kořeny sklonu terénu přes 1:5 z celkové plochy do 100 m2 strojně</t>
  </si>
  <si>
    <t>m2</t>
  </si>
  <si>
    <t>-1954429478</t>
  </si>
  <si>
    <t>Odstranění křovin a stromů s odstraněním kořenů strojně průměru kmene do 100 mm v rovině nebo ve svahu sklonu terénu přes 1:5, při celkové ploše do 100 m2</t>
  </si>
  <si>
    <t>https://podminky.urs.cz/item/CS_URS_2025_02/111251201</t>
  </si>
  <si>
    <t>7,5*5,6</t>
  </si>
  <si>
    <t>7,0*5,6</t>
  </si>
  <si>
    <t>3</t>
  </si>
  <si>
    <t>112155315</t>
  </si>
  <si>
    <t>Štěpkování keřového porostu hustého s naložením</t>
  </si>
  <si>
    <t>456179072</t>
  </si>
  <si>
    <t>Štěpkování s naložením na dopravní prostředek a odvozem do 20 km keřového porostu hustého</t>
  </si>
  <si>
    <t>https://podminky.urs.cz/item/CS_URS_2025_02/112155315</t>
  </si>
  <si>
    <t>odstraněné keřekeře</t>
  </si>
  <si>
    <t>81,20</t>
  </si>
  <si>
    <t>112251101</t>
  </si>
  <si>
    <t>Odstranění pařezů průměru přes 100 do 300 mm</t>
  </si>
  <si>
    <t>kus</t>
  </si>
  <si>
    <t>134808713</t>
  </si>
  <si>
    <t>Odstranění pařezů strojně s jejich vykopáním nebo vytrháním průměru přes 100 do 300 mm</t>
  </si>
  <si>
    <t>https://podminky.urs.cz/item/CS_URS_2025_02/112251101</t>
  </si>
  <si>
    <t>pařezy pokácených stromů, viz příloha B.1</t>
  </si>
  <si>
    <t>10</t>
  </si>
  <si>
    <t>5</t>
  </si>
  <si>
    <t>112251102</t>
  </si>
  <si>
    <t>Odstranění pařezů průměru přes 300 do 500 mm</t>
  </si>
  <si>
    <t>-1854586587</t>
  </si>
  <si>
    <t>Odstranění pařezů strojně s jejich vykopáním nebo vytrháním průměru přes 300 do 500 mm</t>
  </si>
  <si>
    <t>https://podminky.urs.cz/item/CS_URS_2025_02/112251102</t>
  </si>
  <si>
    <t>7</t>
  </si>
  <si>
    <t>6</t>
  </si>
  <si>
    <t>112251103</t>
  </si>
  <si>
    <t>Odstranění pařezů průměru přes 500 do 700 mm</t>
  </si>
  <si>
    <t>-926105749</t>
  </si>
  <si>
    <t>Odstranění pařezů strojně s jejich vykopáním nebo vytrháním průměru přes 500 do 700 mm</t>
  </si>
  <si>
    <t>https://podminky.urs.cz/item/CS_URS_2025_02/112251103</t>
  </si>
  <si>
    <t>113107331</t>
  </si>
  <si>
    <t>Odstranění podkladu z betonu prostého tl přes 100 do 150 mm strojně pl do 50 m2</t>
  </si>
  <si>
    <t>-771495880</t>
  </si>
  <si>
    <t>Odstranění podkladů nebo krytů strojně plochy jednotlivě do 50 m2 s přemístěním hmot na skládku na vzdálenost do 3 m nebo s naložením na dopravní prostředek z betonu prostého, o tl. vrstvy přes 100 do 150 mm</t>
  </si>
  <si>
    <t>https://podminky.urs.cz/item/CS_URS_2025_02/113107331</t>
  </si>
  <si>
    <t>odstranění betonového lože - oprava dlažby ve vývaru, předpoklad projektanta 15 % plochy, viz příloha D.2</t>
  </si>
  <si>
    <t>120,0*0,15</t>
  </si>
  <si>
    <t>8</t>
  </si>
  <si>
    <t>114203103</t>
  </si>
  <si>
    <t>Rozebrání dlažeb z lomového kamene nebo betonových tvárnic do cementové malty</t>
  </si>
  <si>
    <t>m3</t>
  </si>
  <si>
    <t>-878344796</t>
  </si>
  <si>
    <t>Rozebrání dlažeb nebo záhozů s naložením na dopravní prostředek dlažeb z lomového kamene nebo betonových tvárnic do cementové malty se spárami zalitými cementovou maltou</t>
  </si>
  <si>
    <t>https://podminky.urs.cz/item/CS_URS_2025_02/114203103</t>
  </si>
  <si>
    <t>oprava dlažby ve vývaru, předpoklad projektanta 15 % plochy, viz příloha D.2, D.3</t>
  </si>
  <si>
    <t>120,0*0,3*0,15</t>
  </si>
  <si>
    <t>9</t>
  </si>
  <si>
    <t>114203104</t>
  </si>
  <si>
    <t>Rozebrání záhozů a rovnanin na sucho</t>
  </si>
  <si>
    <t>695292154</t>
  </si>
  <si>
    <t>Rozebrání dlažeb nebo záhozů s naložením na dopravní prostředek záhozů, rovnanin a soustřeďovacích staveb provedených na sucho</t>
  </si>
  <si>
    <t>https://podminky.urs.cz/item/CS_URS_2025_02/114203104</t>
  </si>
  <si>
    <t>viz příloha D.1, D.2, D.3</t>
  </si>
  <si>
    <t>svahy koryta - stávající opevnění (rovnanina)včetně patky</t>
  </si>
  <si>
    <t>21,0*5,6*0,3+22,0</t>
  </si>
  <si>
    <t>Mezisoučet</t>
  </si>
  <si>
    <t>odpočet chybějícího kamene (cca 10 %)</t>
  </si>
  <si>
    <t>-114,56*0,1</t>
  </si>
  <si>
    <t>114203201</t>
  </si>
  <si>
    <t>Očištění lomového kamene nebo betonových tvárnic od hlíny nebo písku</t>
  </si>
  <si>
    <t>1277694678</t>
  </si>
  <si>
    <t>Očištění lomového kamene nebo betonových tvárnic získaných při rozebrání dlažeb, záhozů, rovnanin a soustřeďovacích staveb od hlíny nebo písku</t>
  </si>
  <si>
    <t>https://podminky.urs.cz/item/CS_URS_2025_02/114203201</t>
  </si>
  <si>
    <t>rozebraný kámen, viz příloha D.1, D.2, D.3</t>
  </si>
  <si>
    <t>103,104</t>
  </si>
  <si>
    <t>11</t>
  </si>
  <si>
    <t>114253301</t>
  </si>
  <si>
    <t>Třídění lomového kamene nebo betonových tvárnic podle druhu, velikosti nebo tvaru - strojně</t>
  </si>
  <si>
    <t>316724158</t>
  </si>
  <si>
    <t>Třídění lomového kamene nebo betonových tvárnic strojně získaných při rozebrání dlažeb, záhozů, rovnanin a soustřeďovacích staveb podle druhu, velikosti nebo tvaru</t>
  </si>
  <si>
    <t>https://podminky.urs.cz/item/CS_URS_2025_02/114253301</t>
  </si>
  <si>
    <t>vytřídění kamene o hmotnosti 500 kg do paty</t>
  </si>
  <si>
    <t>22,0</t>
  </si>
  <si>
    <t>124253101</t>
  </si>
  <si>
    <t>Vykopávky pro koryta vodotečí v hornině třídy těžitelnosti I skupiny 3 objem do 1000 m3 strojně</t>
  </si>
  <si>
    <t>-953982570</t>
  </si>
  <si>
    <t>Vykopávky pro koryta vodotečí strojně v hornině třídy těžitelnosti I skupiny 3 přes 100 do 1 000 m3</t>
  </si>
  <si>
    <t>https://podminky.urs.cz/item/CS_URS_2025_02/124253101</t>
  </si>
  <si>
    <t>odtěžení materiálu nad stupněm pro zřízení rovnaniny (zajímkovaný prostor)</t>
  </si>
  <si>
    <t>6,0</t>
  </si>
  <si>
    <t>odstranění štěrkové lavice pod stupněm</t>
  </si>
  <si>
    <t>50,0</t>
  </si>
  <si>
    <t>odtěžení nánosů ve vývaru (zajímkovany prostor), odhad</t>
  </si>
  <si>
    <t>40,0</t>
  </si>
  <si>
    <t>odstranění přístupové cesty z místního materiálu u LB (30 % celkového množství)</t>
  </si>
  <si>
    <t>120,0*0,3</t>
  </si>
  <si>
    <t>13</t>
  </si>
  <si>
    <t>127751101</t>
  </si>
  <si>
    <t>Vykopávky pod vodou v hornině třídy těžitelnosti I a II skupiny 1 až 4 tl vrstvy do 0,5 m objem do 1000 m3 strojně</t>
  </si>
  <si>
    <t>2080146221</t>
  </si>
  <si>
    <t>Vykopávky pod vodou strojně na hloubku do 5 m pod projektem stanovenou hladinou vody v horninách třídy těžitelnosti I a II skupiny 1 až 4, průměrné tloušťky projektované vrstvy do 0,50 m do 1 000 m3</t>
  </si>
  <si>
    <t>https://podminky.urs.cz/item/CS_URS_2025_02/127751101</t>
  </si>
  <si>
    <t>70,0</t>
  </si>
  <si>
    <t>odstranění přístupové cesty z místního materiálu u LB (70 % celkového množství)</t>
  </si>
  <si>
    <t>120,0*0,7</t>
  </si>
  <si>
    <t>14</t>
  </si>
  <si>
    <t>132251101</t>
  </si>
  <si>
    <t>Hloubení rýh nezapažených š do 800 mm v hornině třídy těžitelnosti I skupiny 3 objem do 20 m3 strojně</t>
  </si>
  <si>
    <t>-1133031431</t>
  </si>
  <si>
    <t>Hloubení nezapažených rýh šířky do 800 mm strojně s urovnáním dna do předepsaného profilu a spádu v hornině třídy těžitelnosti I skupiny 3 do 20 m3</t>
  </si>
  <si>
    <t>https://podminky.urs.cz/item/CS_URS_2025_02/132251101</t>
  </si>
  <si>
    <t>odstranění materiálu nad stupněm</t>
  </si>
  <si>
    <t>16,0*0,6*0,3</t>
  </si>
  <si>
    <t>15</t>
  </si>
  <si>
    <t>162251101</t>
  </si>
  <si>
    <t>Vodorovné přemístění do 20 m výkopku/sypaniny z horniny třídy těžitelnosti I skupiny 1 až 3</t>
  </si>
  <si>
    <t>-1784088033</t>
  </si>
  <si>
    <t>Vodorovné přemístění výkopku nebo sypaniny po suchu na obvyklém dopravním prostředku, bez naložení výkopku, avšak se složením bez rozhrnutí z horniny třídy těžitelnosti I skupiny 1 až 3 na vzdálenost do 20 m</t>
  </si>
  <si>
    <t>https://podminky.urs.cz/item/CS_URS_2025_02/162251101</t>
  </si>
  <si>
    <t xml:space="preserve">přesun materiálu pro zřízení  přístupové cesty při LB</t>
  </si>
  <si>
    <t>70,0*1,4</t>
  </si>
  <si>
    <t>16</t>
  </si>
  <si>
    <t>162351123</t>
  </si>
  <si>
    <t>Vodorovné přemístění přes 50 do 500 m výkopku/sypaniny z hornin třídy těžitelnosti II skupiny 4 a 5</t>
  </si>
  <si>
    <t>1828935807</t>
  </si>
  <si>
    <t>Vodorovné přemístění výkopku nebo sypaniny po suchu na obvyklém dopravním prostředku, bez naložení výkopku, avšak se složením bez rozhrnutí z horniny třídy těžitelnosti II skupiny 4 a 5 na vzdálenost přes 50 do 500 m</t>
  </si>
  <si>
    <t>https://podminky.urs.cz/item/CS_URS_2025_02/162351123</t>
  </si>
  <si>
    <t>rozebraný kámen na meziskládku pro očištění a zpět pro následné použití</t>
  </si>
  <si>
    <t>2*103,104</t>
  </si>
  <si>
    <t>17</t>
  </si>
  <si>
    <t>171151112</t>
  </si>
  <si>
    <t>Uložení sypaniny z hornin nesoudržných kamenitých do násypů zhutněných strojně</t>
  </si>
  <si>
    <t>-1727515649</t>
  </si>
  <si>
    <t>Uložení sypanin do násypů strojně s rozprostřením sypaniny ve vrstvách a s hrubým urovnáním zhutněných z hornin nesoudržných kamenitých</t>
  </si>
  <si>
    <t>https://podminky.urs.cz/item/CS_URS_2025_02/171151112</t>
  </si>
  <si>
    <t>zhotovení přístupové cesty z místního materiálu</t>
  </si>
  <si>
    <t>50,0+70,0</t>
  </si>
  <si>
    <t>18</t>
  </si>
  <si>
    <t>174111101</t>
  </si>
  <si>
    <t>Zásyp jam, šachet rýh nebo kolem objektů sypaninou se zhutněním ručně</t>
  </si>
  <si>
    <t>-539037232</t>
  </si>
  <si>
    <t>Zásyp sypaninou z jakékoliv horniny ručně s uložením výkopku ve vrstvách se zhutněním jam, šachet, rýh nebo kolem objektů v těchto vykopávkách</t>
  </si>
  <si>
    <t>https://podminky.urs.cz/item/CS_URS_2025_02/174111101</t>
  </si>
  <si>
    <t>zásyp nad stupněm</t>
  </si>
  <si>
    <t>19</t>
  </si>
  <si>
    <t>184818242</t>
  </si>
  <si>
    <t>Ochrana kmene průměru přes 300 do 500 mm bedněním výšky přes 2 do 3 m</t>
  </si>
  <si>
    <t>190281559</t>
  </si>
  <si>
    <t>Ochrana kmene bedněním před poškozením stavebním provozem zřízení včetně odstranění výšky bednění přes 2 do 3 m průměru kmene přes 300 do 500 mm</t>
  </si>
  <si>
    <t>https://podminky.urs.cz/item/CS_URS_2025_02/184818242</t>
  </si>
  <si>
    <t>ochrana stromů v místě mezideponie, 4 ks</t>
  </si>
  <si>
    <t>20</t>
  </si>
  <si>
    <t>184818243</t>
  </si>
  <si>
    <t>Ochrana kmene průměru přes 500 do 700 mm bedněním výšky přes 2 do 3 m</t>
  </si>
  <si>
    <t>-1785875559</t>
  </si>
  <si>
    <t>Ochrana kmene bedněním před poškozením stavebním provozem zřízení včetně odstranění výšky bednění přes 2 do 3 m průměru kmene přes 500 do 700 mm</t>
  </si>
  <si>
    <t>https://podminky.urs.cz/item/CS_URS_2025_02/184818243</t>
  </si>
  <si>
    <t>ochrana stromů v místě mezideponie, 3 ks</t>
  </si>
  <si>
    <t>185803106R</t>
  </si>
  <si>
    <t>Shrabání pokoseného divokého porostu s odvozem do 20 km a uložením</t>
  </si>
  <si>
    <t>-743323861</t>
  </si>
  <si>
    <t>Shrabání pokoseného porostu a organických naplavenin s odvozem do 20 km divokého porostu a uložením</t>
  </si>
  <si>
    <t>svahy koryta v místě stávajícího opevnění</t>
  </si>
  <si>
    <t>22</t>
  </si>
  <si>
    <t>17120123R1</t>
  </si>
  <si>
    <t>Likvidace zeminy a kamení na recyklační skládce</t>
  </si>
  <si>
    <t>t</t>
  </si>
  <si>
    <t>584269819</t>
  </si>
  <si>
    <t>Likvidace stavebního odpadu zeminy a kamení včetně naložení, dopravy, uložení a případného poplatku za uložení</t>
  </si>
  <si>
    <t>přebytečný zemní materiál</t>
  </si>
  <si>
    <t>odtěžený materiál z prostoru nad stupněm</t>
  </si>
  <si>
    <t>6,0*2,0</t>
  </si>
  <si>
    <t>odtěžené nánosy z vývaru</t>
  </si>
  <si>
    <t>40,0*2,0</t>
  </si>
  <si>
    <t>odstraněná přístupová cesta z místního materiálu u LB</t>
  </si>
  <si>
    <t>120,0*2,0</t>
  </si>
  <si>
    <t>Zakládání</t>
  </si>
  <si>
    <t>23</t>
  </si>
  <si>
    <t>M</t>
  </si>
  <si>
    <t>R- 20212</t>
  </si>
  <si>
    <t>Převedení vody včetně zajímkování a čerpání vody - technologie dle dodavatele</t>
  </si>
  <si>
    <t>soubor</t>
  </si>
  <si>
    <t>-240950679</t>
  </si>
  <si>
    <t>převod vody po celou dobu stavby - dle potřeb stavby, viz příloha B.1, D.1</t>
  </si>
  <si>
    <t>předpoklad projektanta - zajímkování stavebního prostoru, zvlášť LB a PB, (zřízení i likvidace),</t>
  </si>
  <si>
    <t>zřízení a odstranění jímek z big bagů včetně fólie na návodní stranu jímky pro dotěsnění,</t>
  </si>
  <si>
    <t>zřízení a odstranění jímek z pytlů pro navýšení jímek pod stupněm včetně fólie na návodní stranu jímky pro dotěsnění,</t>
  </si>
  <si>
    <t>včetně čerpacích šachet a čerpání během stavby (pod stupněm i nad stupněm) - předpoklad projektanta 4 x 10 dní x 10 hodin, čerpadlo 500 - 1000 l/min,</t>
  </si>
  <si>
    <t>včetně pohotovostního čerpadla,</t>
  </si>
  <si>
    <t>celková délka jímek z big bagů cca 65,0 m, předpokládaná výška jímek cca 1,0 m</t>
  </si>
  <si>
    <t>celková délka jímek z pytlů cca 35,0 m, předpokládaná výška jímek cca 0,5 m</t>
  </si>
  <si>
    <t>24</t>
  </si>
  <si>
    <t>213141112</t>
  </si>
  <si>
    <t>Zřízení vrstvy z geotextilie v rovině nebo ve sklonu do 1:5 š přes 3 do 6 m</t>
  </si>
  <si>
    <t>2052855823</t>
  </si>
  <si>
    <t>Zřízení vrstvy z geotextilie filtrační, separační, odvodňovací, ochranné, výztužné nebo protierozní v rovině nebo ve sklonu do 1:5, šířky přes 3 do 6 m</t>
  </si>
  <si>
    <t>https://podminky.urs.cz/item/CS_URS_2025_02/213141112</t>
  </si>
  <si>
    <t>položení geotextilie pro zpevnění přístupové cesty v korytě, viz příloha B.</t>
  </si>
  <si>
    <t>70,0*3,0</t>
  </si>
  <si>
    <t>25</t>
  </si>
  <si>
    <t>69311010</t>
  </si>
  <si>
    <t>geotextilie tkaná separační, filtrační, výztužná PP pevnost v tahu 80kN/m</t>
  </si>
  <si>
    <t>145065750</t>
  </si>
  <si>
    <t>210*1,1845 'Přepočtené koeficientem množství</t>
  </si>
  <si>
    <t>26</t>
  </si>
  <si>
    <t>21314111R</t>
  </si>
  <si>
    <t>Odstranění vrstvy z geotextilie</t>
  </si>
  <si>
    <t>1664345312</t>
  </si>
  <si>
    <t>odstranění geotextilie použité pro zpevnění přístupové cesty v korytě (včetně naložení na dopravní prostředek pro její likvidaci)</t>
  </si>
  <si>
    <t>Svislé a kompletní konstrukce</t>
  </si>
  <si>
    <t>27</t>
  </si>
  <si>
    <t>321213345</t>
  </si>
  <si>
    <t>Zdivo nadzákladové z lomového kamene vodních staveb obkladní s vyspárováním</t>
  </si>
  <si>
    <t>169257070</t>
  </si>
  <si>
    <t>Zdivo nadzákladové z lomového kamene vodních staveb přehrad, jezů a plavebních komor, spodní stavby vodních elektráren, odběrných věží a výpustných zařízení, opěrných zdí, šachet, šachtic a ostatních konstrukcí obkladní z lomového kamene lomařsky upraveného s vyspárováním, na cementovou maltu</t>
  </si>
  <si>
    <t>https://podminky.urs.cz/item/CS_URS_2025_02/321213345</t>
  </si>
  <si>
    <t>viz příloha D.4</t>
  </si>
  <si>
    <t>stupeň - z dovezeného kamene</t>
  </si>
  <si>
    <t>16,0*1,0*0,6</t>
  </si>
  <si>
    <t>odpočet kubatury z původního očištěného kamene</t>
  </si>
  <si>
    <t>-6,63</t>
  </si>
  <si>
    <t>28</t>
  </si>
  <si>
    <t>321213345R</t>
  </si>
  <si>
    <t>Zdivo nadzákladové z původního lomového kamene vodních staveb obkladní s vyspárováním</t>
  </si>
  <si>
    <t>1935679795</t>
  </si>
  <si>
    <t>Zdivo nadzákladové z původního lomového kamene vodních staveb přehrad, jezů a plavebních komor, spodní stavby vodních elektráren, odběrných věží a výpustných zařízení, opěrných zdí, šachet, šachtic a ostatních konstrukcí obkladní z lomového kamene lomařsky upraveného s vyspárováním, na cementovou maltu</t>
  </si>
  <si>
    <t>oprava stupně z původního očištěného kamene, viz příloha D.4</t>
  </si>
  <si>
    <t>6,63</t>
  </si>
  <si>
    <t>Vodorovné konstrukce</t>
  </si>
  <si>
    <t>29</t>
  </si>
  <si>
    <t>451316112</t>
  </si>
  <si>
    <t>Podklad pod dlažbu z betonu prostého se zvýšenými nároky na prostředí C 25/30 tl přes 100 do 150 mm</t>
  </si>
  <si>
    <t>1121113483</t>
  </si>
  <si>
    <t>Podklad pod dlažbu z betonu prostého se zvýšenými nároky na prostředí tř. C 25/30 tl. přes 100 do 150 mm</t>
  </si>
  <si>
    <t>https://podminky.urs.cz/item/CS_URS_2025_02/451316112</t>
  </si>
  <si>
    <t>betonové lože - oprava dlažby ve vývaru, předpoklad projektanta 15 % plochy, viz příloha D.1</t>
  </si>
  <si>
    <t>30</t>
  </si>
  <si>
    <t>465518317</t>
  </si>
  <si>
    <t>Oprava dlažeb z lomového kamene na maltu s vyspárováním do 20 m2 bez dodání kamene tl 300 mm</t>
  </si>
  <si>
    <t>-71234419</t>
  </si>
  <si>
    <t>Oprava dlažeb z lomového kamene lomařsky upraveného pro dlažbu o ploše opravovaných míst do 20 m2 jednotlivě bez dodání kamene na cementovou maltu, s vyspárováním cementovou maltou, tl. kamene 300 mm</t>
  </si>
  <si>
    <t>https://podminky.urs.cz/item/CS_URS_2025_02/465518317</t>
  </si>
  <si>
    <t>oprava dlažby ve vývaru z původního očištěného kamene (cena snížena o cenu kamene), předpoklad projektanta 15 % plochy, viz příloha D.1</t>
  </si>
  <si>
    <t>31</t>
  </si>
  <si>
    <t>463212121</t>
  </si>
  <si>
    <t>Rovnanina z lomového kamene upraveného s vyplněním spár těženým kamenivem</t>
  </si>
  <si>
    <t>1394204561</t>
  </si>
  <si>
    <t>Rovnanina z lomového kamene upraveného, tříděného jakékoliv tloušťky rovnaniny s vyplněním spár a dutin těženým kamenivem</t>
  </si>
  <si>
    <t>https://podminky.urs.cz/item/CS_URS_2025_02/463212121</t>
  </si>
  <si>
    <t>z dovezeného kamene, viz příloha D.1, D.2</t>
  </si>
  <si>
    <t>svahy koryta včetně patky</t>
  </si>
  <si>
    <t>rovnanina před stupněm</t>
  </si>
  <si>
    <t>11,7*2,0</t>
  </si>
  <si>
    <t>odpočet rovnaniny z původního kamene</t>
  </si>
  <si>
    <t>-103,104</t>
  </si>
  <si>
    <t>32</t>
  </si>
  <si>
    <t>46321212R</t>
  </si>
  <si>
    <t>Rovnanina z původního lomového kamene upraveného s vyplněním spár těženým kamenivem</t>
  </si>
  <si>
    <t>188466638</t>
  </si>
  <si>
    <t>Rovnanina z původního lomového kamene upraveného, tříděného jakékoliv tloušťky rovnaniny s vyplněním spár a dutin těženým kamenivem</t>
  </si>
  <si>
    <t>opevnění svahů koryta z původního očištěného kamene, viz příloha D.1, D.2</t>
  </si>
  <si>
    <t>33</t>
  </si>
  <si>
    <t>463212191</t>
  </si>
  <si>
    <t>Příplatek za vypracováni líce rovnaniny</t>
  </si>
  <si>
    <t>-1317040841</t>
  </si>
  <si>
    <t>Rovnanina z lomového kamene upraveného, tříděného Příplatek k cenám za vypracování líce</t>
  </si>
  <si>
    <t>https://podminky.urs.cz/item/CS_URS_2025_02/463212191</t>
  </si>
  <si>
    <t>úprava líce rovnaniny včetně patky</t>
  </si>
  <si>
    <t>21,0*5,6+21,0*1,5</t>
  </si>
  <si>
    <t>28,0</t>
  </si>
  <si>
    <t>Úpravy povrchů, podlahy a osazování výplní</t>
  </si>
  <si>
    <t>34</t>
  </si>
  <si>
    <t>628635552</t>
  </si>
  <si>
    <t>Vyplnění spár zdiva z lomového kamene maltou cementovou na hl přes 70 do 120 mm s vyspárováním</t>
  </si>
  <si>
    <t>-1888248668</t>
  </si>
  <si>
    <t>Vyplnění spár dosavadních konstrukcí zdiva cementovou maltou s vyčištěním spár hloubky přes 70 do 120 mm, zdiva z lomového kamene s vyspárováním</t>
  </si>
  <si>
    <t>https://podminky.urs.cz/item/CS_URS_2025_02/628635552</t>
  </si>
  <si>
    <t>viz příloha D.1, D.4</t>
  </si>
  <si>
    <t>120,0*0,1</t>
  </si>
  <si>
    <t>Ostatní konstrukce a práce, bourání</t>
  </si>
  <si>
    <t>35</t>
  </si>
  <si>
    <t>938903211</t>
  </si>
  <si>
    <t>Vysekání spár hl přes 70 do 120 mm ve zdivu z lomového kamene</t>
  </si>
  <si>
    <t>-261624723</t>
  </si>
  <si>
    <t>Dokončovací práce na dosavadních konstrukcích vysekání spár s očištěním zdiva nebo dlažby, s naložením suti na dopravní prostředek nebo s odklizením na hromady do vzdálenosti 50 m při hloubce spáry přes 70 do 120 mm ve zdivu z lomového kamene</t>
  </si>
  <si>
    <t>https://podminky.urs.cz/item/CS_URS_2025_02/938903211</t>
  </si>
  <si>
    <t>oprava spárování ve vývaru (odhad 10 % plochy vývaru), viz příloha D.1, D.4</t>
  </si>
  <si>
    <t>36</t>
  </si>
  <si>
    <t>985131111</t>
  </si>
  <si>
    <t>Očištění ploch stěn, rubu kleneb a podlah tlakovou vodou</t>
  </si>
  <si>
    <t>536223349</t>
  </si>
  <si>
    <t>https://podminky.urs.cz/item/CS_URS_2025_02/985131111</t>
  </si>
  <si>
    <t>stupeň po odbourání části stupně, viz příloha D.1, D.3</t>
  </si>
  <si>
    <t>16,0*1,0+16,0*0,8</t>
  </si>
  <si>
    <t>37</t>
  </si>
  <si>
    <t>985221013</t>
  </si>
  <si>
    <t>Postupné rozebírání kamenného zdiva pro další použití přes 3 m3</t>
  </si>
  <si>
    <t>-483898377</t>
  </si>
  <si>
    <t>Postupné rozebírání zdiva pro další použití kamenného, objemu přes 3 m3</t>
  </si>
  <si>
    <t>https://podminky.urs.cz/item/CS_URS_2025_02/985221013</t>
  </si>
  <si>
    <t>rozebrání části zdiva stupně (včetně očištění kamene pro další použití), viz příloha D.1, D.3</t>
  </si>
  <si>
    <t>16,0*1,0*0,6-(4,6*0,6+0,7*0,3)</t>
  </si>
  <si>
    <t>38</t>
  </si>
  <si>
    <t>98533111R</t>
  </si>
  <si>
    <t xml:space="preserve">Dodatečné vlepování výztuže D 10 mm do cementové aktivované malty včetně vyvrtání otvoru </t>
  </si>
  <si>
    <t>m</t>
  </si>
  <si>
    <t>2023431800</t>
  </si>
  <si>
    <t xml:space="preserve">Dodatečné vlepování výztuže včetně vyvrtání a vyčištění otvoru cementovou aktivovanou maltou průměr výztuže 10 mm </t>
  </si>
  <si>
    <t xml:space="preserve">kotvy z kompozitu - stupeň, vrty prům. 14 mm, 48 ks,  viz příloha D.1, D.3</t>
  </si>
  <si>
    <t>48*0,7</t>
  </si>
  <si>
    <t>39</t>
  </si>
  <si>
    <t>63126150</t>
  </si>
  <si>
    <t>tyč kompozitní D 10mm</t>
  </si>
  <si>
    <t>1264152496</t>
  </si>
  <si>
    <t xml:space="preserve">kotvy z kompozitu prům. 10 mm - propojení stávající části stupně a opravené části, vrty prům. 14 mm, 48 ks,  viz příloha D.1, D.3</t>
  </si>
  <si>
    <t>48*0,6</t>
  </si>
  <si>
    <t>997</t>
  </si>
  <si>
    <t>Přesun sutě</t>
  </si>
  <si>
    <t>40</t>
  </si>
  <si>
    <t>997013601R1</t>
  </si>
  <si>
    <t>Likvidace stavebního odpadu betonového</t>
  </si>
  <si>
    <t>1769427315</t>
  </si>
  <si>
    <t>Likvidace stavebního odpadu z prostého betonu včetně naložení, dopravy, uložení a případného poplatku za uložení</t>
  </si>
  <si>
    <t>materiál z bourání</t>
  </si>
  <si>
    <t>ostraněné betonové lože (ve vývaru)</t>
  </si>
  <si>
    <t>18,0*0,15*2,2</t>
  </si>
  <si>
    <t>materiál z přespárování</t>
  </si>
  <si>
    <t>0,276</t>
  </si>
  <si>
    <t>z vrtů</t>
  </si>
  <si>
    <t>0,071</t>
  </si>
  <si>
    <t>41</t>
  </si>
  <si>
    <t>99701381R</t>
  </si>
  <si>
    <t>Likvidace štěpky</t>
  </si>
  <si>
    <t>-1424485594</t>
  </si>
  <si>
    <t>Likvidace štěpky (uložení včetně případného poplatku za uložení)</t>
  </si>
  <si>
    <t xml:space="preserve">štěpka z odstraněných keřů  (z plochy 81,2 m2)</t>
  </si>
  <si>
    <t>42</t>
  </si>
  <si>
    <t>997013811R1</t>
  </si>
  <si>
    <t xml:space="preserve">Likvidace stavebního odpadu dřevěného </t>
  </si>
  <si>
    <t>701676730</t>
  </si>
  <si>
    <t>Likvidace stavebního odpadu dřevěného vetně naložení, dopravy, uložení a případného poplatku za uložení</t>
  </si>
  <si>
    <t xml:space="preserve">pařezy </t>
  </si>
  <si>
    <t>10*0,056*0,9</t>
  </si>
  <si>
    <t>7*0,11*0,9</t>
  </si>
  <si>
    <t>3*0,33*0,9</t>
  </si>
  <si>
    <t>43</t>
  </si>
  <si>
    <t>997013813R</t>
  </si>
  <si>
    <t xml:space="preserve">Likvidace stavebního odpadu z plastických hmot </t>
  </si>
  <si>
    <t>-679495935</t>
  </si>
  <si>
    <t>Likvidace stavebního odpadu z plastických hmot včetně dopravy, uložení a případného poplatku za uložení</t>
  </si>
  <si>
    <t xml:space="preserve">likvidace geotextilie použité pro zpevnění přístupové cesty v korytě </t>
  </si>
  <si>
    <t>0,077</t>
  </si>
  <si>
    <t>998</t>
  </si>
  <si>
    <t>Přesun hmot</t>
  </si>
  <si>
    <t>44</t>
  </si>
  <si>
    <t>998323011</t>
  </si>
  <si>
    <t>Přesun hmot pro jezy a stupně</t>
  </si>
  <si>
    <t>-168541611</t>
  </si>
  <si>
    <t>Přesun hmot pro jezy a stupně dopravní vzdálenost do 500 m</t>
  </si>
  <si>
    <t>https://podminky.urs.cz/item/CS_URS_2025_02/998323011</t>
  </si>
  <si>
    <t>VON - Vedlejší a ostatní náklady</t>
  </si>
  <si>
    <t>OST - Vedlejší a ostatní rozpočtové náklady</t>
  </si>
  <si>
    <t xml:space="preserve">    01 - Vedlejší rozpočtové náklady</t>
  </si>
  <si>
    <t xml:space="preserve">    02 - Projektová dokumentace - ostatní náklady</t>
  </si>
  <si>
    <t xml:space="preserve">      03 - Geodetické práce a vytýčení - ostatní náklady</t>
  </si>
  <si>
    <t xml:space="preserve">    09 - Ostatní náklady</t>
  </si>
  <si>
    <t>OST</t>
  </si>
  <si>
    <t>Vedlejší a ostatní rozpočtové náklady</t>
  </si>
  <si>
    <t>01</t>
  </si>
  <si>
    <t>Vedlejší rozpočtové náklady</t>
  </si>
  <si>
    <t>011</t>
  </si>
  <si>
    <t>Zajištění kompletního zařízení staveniště a jeho připojení na sítě</t>
  </si>
  <si>
    <t>1024</t>
  </si>
  <si>
    <t>-1272471975</t>
  </si>
  <si>
    <t>- zajištění místnosti pro TDI v ZS vč. jejího vybavení</t>
  </si>
  <si>
    <t>- zajištění oplocení prostoru ZS</t>
  </si>
  <si>
    <t>- zajištění následné likvidace všech objektů ZS</t>
  </si>
  <si>
    <t>- zajištění zřízení a odstranění dočasných komunikací, sjezdů a nájezdů pro realizaci stavby</t>
  </si>
  <si>
    <t>- zajištění podmínek pro použití přístupových komunikací dotčených stavbou s příslušnými vlastníky či správci a zajištění jejich splnění</t>
  </si>
  <si>
    <t>- zřízení čisticích zón před výjezdem z obvodu staveniště</t>
  </si>
  <si>
    <t>- provedení takových opatření, aby plochy obvodu staveniště nebyly znečištěny ropnými látkami a jinými podobnými produkty</t>
  </si>
  <si>
    <t>- provedení takových opatření, aby nebyly překročeny limity prašnosti a hlučnosti dané obecně závaznou vyhláškou</t>
  </si>
  <si>
    <t>- zajištění péče o nepředané objekty a konstrukce stavby, jejich ošetřování a zimní opatření</t>
  </si>
  <si>
    <t>0110</t>
  </si>
  <si>
    <t>Zajištění zřízení sjezdů</t>
  </si>
  <si>
    <t>792520414</t>
  </si>
  <si>
    <t>- zajištění zřízení a odstranění dočasných sjezdů a nájezdů pro realizaci stavby (1 ks)</t>
  </si>
  <si>
    <t>01131</t>
  </si>
  <si>
    <t>Zajištění obnovy nezpevněné komunikace</t>
  </si>
  <si>
    <t>246446792</t>
  </si>
  <si>
    <t>Zajištění obnovy stávající nezpevněné komunikace</t>
  </si>
  <si>
    <t>obnova stávající nezpevněné komunikace při jejím případném porušení</t>
  </si>
  <si>
    <t>předpokládaná plocha využívané nezpevněné komunikace 400,0 x 3,0 m</t>
  </si>
  <si>
    <t>02</t>
  </si>
  <si>
    <t>Projektová dokumentace - ostatní náklady</t>
  </si>
  <si>
    <t>0210</t>
  </si>
  <si>
    <t>Vypracování Plánu opatření pro případ havárie</t>
  </si>
  <si>
    <t>8192</t>
  </si>
  <si>
    <t>-1483895297</t>
  </si>
  <si>
    <t>Zhotovitelem vypracovaný Plán opatření pro případ havárie, pro případ úniku závadných látek (např. ropné produkty, cementové výluhy, odpadní vody z těsnících clon, atd.)</t>
  </si>
  <si>
    <t>0221</t>
  </si>
  <si>
    <t>Zpracování povodňového plánu stavby dle §71 zákona č. 254/2001 Sb. včetně zajištění schválení příslušnými orgány správy a Povodím Labe, státní podnik</t>
  </si>
  <si>
    <t>-1195982980</t>
  </si>
  <si>
    <t>023</t>
  </si>
  <si>
    <t>Vypracování projektu skutečného provedení díla</t>
  </si>
  <si>
    <t>1387835463</t>
  </si>
  <si>
    <t>3 paré + 1 x CD, viz příloha B.</t>
  </si>
  <si>
    <t>03</t>
  </si>
  <si>
    <t>Geodetické práce a vytýčení - ostatní náklady</t>
  </si>
  <si>
    <t>031</t>
  </si>
  <si>
    <t>Vypracování geodetického zaměření skutečného stavu</t>
  </si>
  <si>
    <t>262144</t>
  </si>
  <si>
    <t>-291942203</t>
  </si>
  <si>
    <t>zaměření stavby zpracované ve 2 paré + 1 x CD</t>
  </si>
  <si>
    <t>035</t>
  </si>
  <si>
    <t>Zajištění veškerých geodetických prací souvisejících s realizací díla</t>
  </si>
  <si>
    <t>-1939734288</t>
  </si>
  <si>
    <t>09</t>
  </si>
  <si>
    <t>Ostatní náklady</t>
  </si>
  <si>
    <t>037</t>
  </si>
  <si>
    <t>Zajištění písemných souhlasných vyjádření všech dotčených vlastníků a případných uživatelů všech pozemků dotčených stavbou s jejich konečnou úpravou po dokončení prací</t>
  </si>
  <si>
    <t>96643726</t>
  </si>
  <si>
    <t>0931</t>
  </si>
  <si>
    <t>Provedení pasportizace stávajících nemovitostí (vč. pozemků) a jejich příslušenství, zajištění fotodokumentace stávajícího stavu přístupových komunikací</t>
  </si>
  <si>
    <t>293512868</t>
  </si>
  <si>
    <t>095</t>
  </si>
  <si>
    <t>Zajištění šetření o podzemních sítích vč. zajištění nových vyjádření v případě, že před realizací pozbyly platnosti</t>
  </si>
  <si>
    <t>1743806527</t>
  </si>
  <si>
    <t>09920</t>
  </si>
  <si>
    <t>Odborné odlovení rybí obsádky z prostoru staveniště</t>
  </si>
  <si>
    <t>-1600121824</t>
  </si>
  <si>
    <t>0993</t>
  </si>
  <si>
    <t>Zajištění dopravně inženýrských opatření</t>
  </si>
  <si>
    <t>-1591137930</t>
  </si>
  <si>
    <t>- značení na výjezdu se staveniště na silnici III/34028</t>
  </si>
  <si>
    <t>- zajištění dopravně inženýrských opatření</t>
  </si>
  <si>
    <t>- zajištění zřízení a likvidace dopravního značení včetně případné světelné signalizace</t>
  </si>
  <si>
    <t>- zajištění vydání dopravně inženýrského rozhodnutí</t>
  </si>
  <si>
    <t>09968</t>
  </si>
  <si>
    <t>Čištění vozovek splachováním vodou povrchu podkladu nebo krytu živičného, betonového nebo dlážděného</t>
  </si>
  <si>
    <t>-162749407</t>
  </si>
  <si>
    <t>čištění během stavby vodou z mobilních zdrojů (100 x 5 m)</t>
  </si>
  <si>
    <t>09991</t>
  </si>
  <si>
    <t>Zajištění fotodokumentace veškerých konstrukcí, které budou v průběhu výstavby skryty nebo zakryty</t>
  </si>
  <si>
    <t>-1755171183</t>
  </si>
  <si>
    <t>099911</t>
  </si>
  <si>
    <t>Zajištění vedení průběžné evidence odpadů</t>
  </si>
  <si>
    <t>-487133706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</si>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</sst>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8"/>
      <color rgb="FF969696"/>
      <name val="Arial CE"/>
    </font>
    <font>
      <sz val="12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2" fillId="0" borderId="0" applyNumberFormat="0" applyFill="0" applyBorder="0" applyAlignment="0" applyProtection="0"/>
  </cellStyleXfs>
  <cellXfs count="37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 applyProtection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2" fillId="0" borderId="15" xfId="0" applyNumberFormat="1" applyFont="1" applyBorder="1" applyAlignment="1" applyProtection="1">
      <alignment vertical="center"/>
    </xf>
    <xf numFmtId="4" fontId="22" fillId="0" borderId="0" xfId="0" applyNumberFormat="1" applyFont="1" applyBorder="1" applyAlignment="1" applyProtection="1">
      <alignment vertical="center"/>
    </xf>
    <xf numFmtId="166" fontId="22" fillId="0" borderId="0" xfId="0" applyNumberFormat="1" applyFont="1" applyBorder="1" applyAlignment="1" applyProtection="1">
      <alignment vertical="center"/>
    </xf>
    <xf numFmtId="4" fontId="22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30" fillId="0" borderId="15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166" fontId="30" fillId="0" borderId="21" xfId="0" applyNumberFormat="1" applyFont="1" applyBorder="1" applyAlignment="1" applyProtection="1">
      <alignment vertical="center"/>
    </xf>
    <xf numFmtId="4" fontId="30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38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9" fillId="0" borderId="23" xfId="0" applyFont="1" applyBorder="1" applyAlignment="1" applyProtection="1">
      <alignment horizontal="center" vertical="center"/>
    </xf>
    <xf numFmtId="49" fontId="39" fillId="0" borderId="23" xfId="0" applyNumberFormat="1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center" vertical="center" wrapText="1"/>
    </xf>
    <xf numFmtId="167" fontId="39" fillId="0" borderId="23" xfId="0" applyNumberFormat="1" applyFont="1" applyBorder="1" applyAlignment="1" applyProtection="1">
      <alignment vertical="center"/>
    </xf>
    <xf numFmtId="4" fontId="39" fillId="2" borderId="23" xfId="0" applyNumberFormat="1" applyFont="1" applyFill="1" applyBorder="1" applyAlignment="1" applyProtection="1">
      <alignment vertical="center"/>
      <protection locked="0"/>
    </xf>
    <xf numFmtId="4" fontId="39" fillId="0" borderId="23" xfId="0" applyNumberFormat="1" applyFont="1" applyBorder="1" applyAlignment="1" applyProtection="1">
      <alignment vertical="center"/>
    </xf>
    <xf numFmtId="0" fontId="40" fillId="0" borderId="4" xfId="0" applyFont="1" applyBorder="1" applyAlignment="1">
      <alignment vertical="center"/>
    </xf>
    <xf numFmtId="0" fontId="39" fillId="2" borderId="15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3" fillId="0" borderId="29" xfId="0" applyFont="1" applyBorder="1" applyAlignment="1">
      <alignment horizontal="left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horizontal="left" vertical="center" wrapText="1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50" fillId="0" borderId="27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vertical="top"/>
    </xf>
    <xf numFmtId="0" fontId="51" fillId="0" borderId="1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horizontal="center" vertical="center"/>
    </xf>
    <xf numFmtId="49" fontId="51" fillId="0" borderId="1" xfId="0" applyNumberFormat="1" applyFont="1" applyBorder="1" applyAlignment="1" applyProtection="1">
      <alignment horizontal="left" vertical="center"/>
    </xf>
    <xf numFmtId="0" fontId="50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 applyAlignment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1103312" TargetMode="External" /><Relationship Id="rId2" Type="http://schemas.openxmlformats.org/officeDocument/2006/relationships/hyperlink" Target="https://podminky.urs.cz/item/CS_URS_2025_02/111251201" TargetMode="External" /><Relationship Id="rId3" Type="http://schemas.openxmlformats.org/officeDocument/2006/relationships/hyperlink" Target="https://podminky.urs.cz/item/CS_URS_2025_02/112155315" TargetMode="External" /><Relationship Id="rId4" Type="http://schemas.openxmlformats.org/officeDocument/2006/relationships/hyperlink" Target="https://podminky.urs.cz/item/CS_URS_2025_02/112251101" TargetMode="External" /><Relationship Id="rId5" Type="http://schemas.openxmlformats.org/officeDocument/2006/relationships/hyperlink" Target="https://podminky.urs.cz/item/CS_URS_2025_02/112251102" TargetMode="External" /><Relationship Id="rId6" Type="http://schemas.openxmlformats.org/officeDocument/2006/relationships/hyperlink" Target="https://podminky.urs.cz/item/CS_URS_2025_02/112251103" TargetMode="External" /><Relationship Id="rId7" Type="http://schemas.openxmlformats.org/officeDocument/2006/relationships/hyperlink" Target="https://podminky.urs.cz/item/CS_URS_2025_02/113107331" TargetMode="External" /><Relationship Id="rId8" Type="http://schemas.openxmlformats.org/officeDocument/2006/relationships/hyperlink" Target="https://podminky.urs.cz/item/CS_URS_2025_02/114203103" TargetMode="External" /><Relationship Id="rId9" Type="http://schemas.openxmlformats.org/officeDocument/2006/relationships/hyperlink" Target="https://podminky.urs.cz/item/CS_URS_2025_02/114203104" TargetMode="External" /><Relationship Id="rId10" Type="http://schemas.openxmlformats.org/officeDocument/2006/relationships/hyperlink" Target="https://podminky.urs.cz/item/CS_URS_2025_02/114203201" TargetMode="External" /><Relationship Id="rId11" Type="http://schemas.openxmlformats.org/officeDocument/2006/relationships/hyperlink" Target="https://podminky.urs.cz/item/CS_URS_2025_02/114253301" TargetMode="External" /><Relationship Id="rId12" Type="http://schemas.openxmlformats.org/officeDocument/2006/relationships/hyperlink" Target="https://podminky.urs.cz/item/CS_URS_2025_02/124253101" TargetMode="External" /><Relationship Id="rId13" Type="http://schemas.openxmlformats.org/officeDocument/2006/relationships/hyperlink" Target="https://podminky.urs.cz/item/CS_URS_2025_02/127751101" TargetMode="External" /><Relationship Id="rId14" Type="http://schemas.openxmlformats.org/officeDocument/2006/relationships/hyperlink" Target="https://podminky.urs.cz/item/CS_URS_2025_02/132251101" TargetMode="External" /><Relationship Id="rId15" Type="http://schemas.openxmlformats.org/officeDocument/2006/relationships/hyperlink" Target="https://podminky.urs.cz/item/CS_URS_2025_02/162251101" TargetMode="External" /><Relationship Id="rId16" Type="http://schemas.openxmlformats.org/officeDocument/2006/relationships/hyperlink" Target="https://podminky.urs.cz/item/CS_URS_2025_02/162351123" TargetMode="External" /><Relationship Id="rId17" Type="http://schemas.openxmlformats.org/officeDocument/2006/relationships/hyperlink" Target="https://podminky.urs.cz/item/CS_URS_2025_02/171151112" TargetMode="External" /><Relationship Id="rId18" Type="http://schemas.openxmlformats.org/officeDocument/2006/relationships/hyperlink" Target="https://podminky.urs.cz/item/CS_URS_2025_02/174111101" TargetMode="External" /><Relationship Id="rId19" Type="http://schemas.openxmlformats.org/officeDocument/2006/relationships/hyperlink" Target="https://podminky.urs.cz/item/CS_URS_2025_02/184818242" TargetMode="External" /><Relationship Id="rId20" Type="http://schemas.openxmlformats.org/officeDocument/2006/relationships/hyperlink" Target="https://podminky.urs.cz/item/CS_URS_2025_02/184818243" TargetMode="External" /><Relationship Id="rId21" Type="http://schemas.openxmlformats.org/officeDocument/2006/relationships/hyperlink" Target="https://podminky.urs.cz/item/CS_URS_2025_02/213141112" TargetMode="External" /><Relationship Id="rId22" Type="http://schemas.openxmlformats.org/officeDocument/2006/relationships/hyperlink" Target="https://podminky.urs.cz/item/CS_URS_2025_02/321213345" TargetMode="External" /><Relationship Id="rId23" Type="http://schemas.openxmlformats.org/officeDocument/2006/relationships/hyperlink" Target="https://podminky.urs.cz/item/CS_URS_2025_02/451316112" TargetMode="External" /><Relationship Id="rId24" Type="http://schemas.openxmlformats.org/officeDocument/2006/relationships/hyperlink" Target="https://podminky.urs.cz/item/CS_URS_2025_02/465518317" TargetMode="External" /><Relationship Id="rId25" Type="http://schemas.openxmlformats.org/officeDocument/2006/relationships/hyperlink" Target="https://podminky.urs.cz/item/CS_URS_2025_02/463212121" TargetMode="External" /><Relationship Id="rId26" Type="http://schemas.openxmlformats.org/officeDocument/2006/relationships/hyperlink" Target="https://podminky.urs.cz/item/CS_URS_2025_02/463212191" TargetMode="External" /><Relationship Id="rId27" Type="http://schemas.openxmlformats.org/officeDocument/2006/relationships/hyperlink" Target="https://podminky.urs.cz/item/CS_URS_2025_02/628635552" TargetMode="External" /><Relationship Id="rId28" Type="http://schemas.openxmlformats.org/officeDocument/2006/relationships/hyperlink" Target="https://podminky.urs.cz/item/CS_URS_2025_02/938903211" TargetMode="External" /><Relationship Id="rId29" Type="http://schemas.openxmlformats.org/officeDocument/2006/relationships/hyperlink" Target="https://podminky.urs.cz/item/CS_URS_2025_02/985131111" TargetMode="External" /><Relationship Id="rId30" Type="http://schemas.openxmlformats.org/officeDocument/2006/relationships/hyperlink" Target="https://podminky.urs.cz/item/CS_URS_2025_02/985221013" TargetMode="External" /><Relationship Id="rId31" Type="http://schemas.openxmlformats.org/officeDocument/2006/relationships/hyperlink" Target="https://podminky.urs.cz/item/CS_URS_2025_02/998323011" TargetMode="External" /><Relationship Id="rId32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6</v>
      </c>
      <c r="BT2" s="20" t="s">
        <v>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="1" customFormat="1" ht="24.96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0" t="s">
        <v>14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3"/>
      <c r="BE5" s="31" t="s">
        <v>15</v>
      </c>
      <c r="BS5" s="20" t="s">
        <v>6</v>
      </c>
    </row>
    <row r="6" s="1" customFormat="1" ht="36.96" customHeight="1">
      <c r="B6" s="24"/>
      <c r="C6" s="25"/>
      <c r="D6" s="32" t="s">
        <v>16</v>
      </c>
      <c r="E6" s="25"/>
      <c r="F6" s="25"/>
      <c r="G6" s="25"/>
      <c r="H6" s="25"/>
      <c r="I6" s="25"/>
      <c r="J6" s="25"/>
      <c r="K6" s="33" t="s">
        <v>17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3"/>
      <c r="BE6" s="34"/>
      <c r="BS6" s="20" t="s">
        <v>6</v>
      </c>
    </row>
    <row r="7" s="1" customFormat="1" ht="12" customHeight="1">
      <c r="B7" s="24"/>
      <c r="C7" s="25"/>
      <c r="D7" s="35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5" t="s">
        <v>20</v>
      </c>
      <c r="AL7" s="25"/>
      <c r="AM7" s="25"/>
      <c r="AN7" s="30" t="s">
        <v>21</v>
      </c>
      <c r="AO7" s="25"/>
      <c r="AP7" s="25"/>
      <c r="AQ7" s="25"/>
      <c r="AR7" s="23"/>
      <c r="BE7" s="34"/>
      <c r="BS7" s="20" t="s">
        <v>6</v>
      </c>
    </row>
    <row r="8" s="1" customFormat="1" ht="12" customHeight="1">
      <c r="B8" s="24"/>
      <c r="C8" s="25"/>
      <c r="D8" s="35" t="s">
        <v>22</v>
      </c>
      <c r="E8" s="25"/>
      <c r="F8" s="25"/>
      <c r="G8" s="25"/>
      <c r="H8" s="25"/>
      <c r="I8" s="25"/>
      <c r="J8" s="25"/>
      <c r="K8" s="30" t="s">
        <v>23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5" t="s">
        <v>24</v>
      </c>
      <c r="AL8" s="25"/>
      <c r="AM8" s="25"/>
      <c r="AN8" s="36" t="s">
        <v>25</v>
      </c>
      <c r="AO8" s="25"/>
      <c r="AP8" s="25"/>
      <c r="AQ8" s="25"/>
      <c r="AR8" s="23"/>
      <c r="BE8" s="34"/>
      <c r="BS8" s="20" t="s">
        <v>6</v>
      </c>
    </row>
    <row r="9" s="1" customFormat="1" ht="14.4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4"/>
      <c r="BS9" s="20" t="s">
        <v>6</v>
      </c>
    </row>
    <row r="10" s="1" customFormat="1" ht="12" customHeight="1">
      <c r="B10" s="24"/>
      <c r="C10" s="25"/>
      <c r="D10" s="35" t="s">
        <v>26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5" t="s">
        <v>27</v>
      </c>
      <c r="AL10" s="25"/>
      <c r="AM10" s="25"/>
      <c r="AN10" s="30" t="s">
        <v>28</v>
      </c>
      <c r="AO10" s="25"/>
      <c r="AP10" s="25"/>
      <c r="AQ10" s="25"/>
      <c r="AR10" s="23"/>
      <c r="BE10" s="34"/>
      <c r="BS10" s="20" t="s">
        <v>6</v>
      </c>
    </row>
    <row r="11" s="1" customFormat="1" ht="18.48" customHeight="1">
      <c r="B11" s="24"/>
      <c r="C11" s="25"/>
      <c r="D11" s="25"/>
      <c r="E11" s="30" t="s">
        <v>29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5" t="s">
        <v>30</v>
      </c>
      <c r="AL11" s="25"/>
      <c r="AM11" s="25"/>
      <c r="AN11" s="30" t="s">
        <v>28</v>
      </c>
      <c r="AO11" s="25"/>
      <c r="AP11" s="25"/>
      <c r="AQ11" s="25"/>
      <c r="AR11" s="23"/>
      <c r="BE11" s="34"/>
      <c r="BS11" s="20" t="s">
        <v>6</v>
      </c>
    </row>
    <row r="12" s="1" customFormat="1" ht="6.96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"/>
      <c r="BS12" s="20" t="s">
        <v>6</v>
      </c>
    </row>
    <row r="13" s="1" customFormat="1" ht="12" customHeight="1">
      <c r="B13" s="24"/>
      <c r="C13" s="25"/>
      <c r="D13" s="35" t="s">
        <v>31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5" t="s">
        <v>27</v>
      </c>
      <c r="AL13" s="25"/>
      <c r="AM13" s="25"/>
      <c r="AN13" s="37" t="s">
        <v>32</v>
      </c>
      <c r="AO13" s="25"/>
      <c r="AP13" s="25"/>
      <c r="AQ13" s="25"/>
      <c r="AR13" s="23"/>
      <c r="BE13" s="34"/>
      <c r="BS13" s="20" t="s">
        <v>6</v>
      </c>
    </row>
    <row r="14">
      <c r="B14" s="24"/>
      <c r="C14" s="25"/>
      <c r="D14" s="25"/>
      <c r="E14" s="37" t="s">
        <v>32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 t="s">
        <v>30</v>
      </c>
      <c r="AL14" s="25"/>
      <c r="AM14" s="25"/>
      <c r="AN14" s="37" t="s">
        <v>32</v>
      </c>
      <c r="AO14" s="25"/>
      <c r="AP14" s="25"/>
      <c r="AQ14" s="25"/>
      <c r="AR14" s="23"/>
      <c r="BE14" s="34"/>
      <c r="BS14" s="20" t="s">
        <v>6</v>
      </c>
    </row>
    <row r="15" s="1" customFormat="1" ht="6.96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"/>
      <c r="BS15" s="20" t="s">
        <v>4</v>
      </c>
    </row>
    <row r="16" s="1" customFormat="1" ht="12" customHeight="1">
      <c r="B16" s="24"/>
      <c r="C16" s="25"/>
      <c r="D16" s="35" t="s">
        <v>33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5" t="s">
        <v>27</v>
      </c>
      <c r="AL16" s="25"/>
      <c r="AM16" s="25"/>
      <c r="AN16" s="30" t="s">
        <v>28</v>
      </c>
      <c r="AO16" s="25"/>
      <c r="AP16" s="25"/>
      <c r="AQ16" s="25"/>
      <c r="AR16" s="23"/>
      <c r="BE16" s="34"/>
      <c r="BS16" s="20" t="s">
        <v>4</v>
      </c>
    </row>
    <row r="17" s="1" customFormat="1" ht="18.48" customHeight="1">
      <c r="B17" s="24"/>
      <c r="C17" s="25"/>
      <c r="D17" s="25"/>
      <c r="E17" s="30" t="s">
        <v>34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5" t="s">
        <v>30</v>
      </c>
      <c r="AL17" s="25"/>
      <c r="AM17" s="25"/>
      <c r="AN17" s="30" t="s">
        <v>28</v>
      </c>
      <c r="AO17" s="25"/>
      <c r="AP17" s="25"/>
      <c r="AQ17" s="25"/>
      <c r="AR17" s="23"/>
      <c r="BE17" s="34"/>
      <c r="BS17" s="20" t="s">
        <v>35</v>
      </c>
    </row>
    <row r="18" s="1" customFormat="1" ht="6.96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"/>
      <c r="BS18" s="20" t="s">
        <v>6</v>
      </c>
    </row>
    <row r="19" s="1" customFormat="1" ht="12" customHeight="1">
      <c r="B19" s="24"/>
      <c r="C19" s="25"/>
      <c r="D19" s="35" t="s">
        <v>36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5" t="s">
        <v>27</v>
      </c>
      <c r="AL19" s="25"/>
      <c r="AM19" s="25"/>
      <c r="AN19" s="30" t="s">
        <v>28</v>
      </c>
      <c r="AO19" s="25"/>
      <c r="AP19" s="25"/>
      <c r="AQ19" s="25"/>
      <c r="AR19" s="23"/>
      <c r="BE19" s="34"/>
      <c r="BS19" s="20" t="s">
        <v>6</v>
      </c>
    </row>
    <row r="20" s="1" customFormat="1" ht="18.48" customHeight="1">
      <c r="B20" s="24"/>
      <c r="C20" s="25"/>
      <c r="D20" s="25"/>
      <c r="E20" s="30" t="s">
        <v>37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5" t="s">
        <v>30</v>
      </c>
      <c r="AL20" s="25"/>
      <c r="AM20" s="25"/>
      <c r="AN20" s="30" t="s">
        <v>28</v>
      </c>
      <c r="AO20" s="25"/>
      <c r="AP20" s="25"/>
      <c r="AQ20" s="25"/>
      <c r="AR20" s="23"/>
      <c r="BE20" s="34"/>
      <c r="BS20" s="20" t="s">
        <v>35</v>
      </c>
    </row>
    <row r="21" s="1" customFormat="1" ht="6.96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"/>
    </row>
    <row r="22" s="1" customFormat="1" ht="12" customHeight="1">
      <c r="B22" s="24"/>
      <c r="C22" s="25"/>
      <c r="D22" s="35" t="s">
        <v>38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"/>
    </row>
    <row r="23" s="1" customFormat="1" ht="47.25" customHeight="1">
      <c r="B23" s="24"/>
      <c r="C23" s="25"/>
      <c r="D23" s="25"/>
      <c r="E23" s="39" t="s">
        <v>39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25"/>
      <c r="AP23" s="25"/>
      <c r="AQ23" s="25"/>
      <c r="AR23" s="23"/>
      <c r="BE23" s="34"/>
    </row>
    <row r="24" s="1" customFormat="1" ht="6.96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"/>
    </row>
    <row r="25" s="1" customFormat="1" ht="6.96" customHeight="1">
      <c r="B25" s="24"/>
      <c r="C25" s="25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25"/>
      <c r="AQ25" s="25"/>
      <c r="AR25" s="23"/>
      <c r="BE25" s="34"/>
    </row>
    <row r="26" s="2" customFormat="1" ht="25.92" customHeight="1">
      <c r="A26" s="41"/>
      <c r="B26" s="42"/>
      <c r="C26" s="43"/>
      <c r="D26" s="44" t="s">
        <v>40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6">
        <f>ROUND(AG54,2)</f>
        <v>0</v>
      </c>
      <c r="AL26" s="45"/>
      <c r="AM26" s="45"/>
      <c r="AN26" s="45"/>
      <c r="AO26" s="45"/>
      <c r="AP26" s="43"/>
      <c r="AQ26" s="43"/>
      <c r="AR26" s="47"/>
      <c r="BE26" s="34"/>
    </row>
    <row r="27" s="2" customFormat="1" ht="6.96" customHeight="1">
      <c r="A27" s="41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7"/>
      <c r="BE27" s="34"/>
    </row>
    <row r="28" s="2" customFormat="1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8" t="s">
        <v>41</v>
      </c>
      <c r="M28" s="48"/>
      <c r="N28" s="48"/>
      <c r="O28" s="48"/>
      <c r="P28" s="48"/>
      <c r="Q28" s="43"/>
      <c r="R28" s="43"/>
      <c r="S28" s="43"/>
      <c r="T28" s="43"/>
      <c r="U28" s="43"/>
      <c r="V28" s="43"/>
      <c r="W28" s="48" t="s">
        <v>42</v>
      </c>
      <c r="X28" s="48"/>
      <c r="Y28" s="48"/>
      <c r="Z28" s="48"/>
      <c r="AA28" s="48"/>
      <c r="AB28" s="48"/>
      <c r="AC28" s="48"/>
      <c r="AD28" s="48"/>
      <c r="AE28" s="48"/>
      <c r="AF28" s="43"/>
      <c r="AG28" s="43"/>
      <c r="AH28" s="43"/>
      <c r="AI28" s="43"/>
      <c r="AJ28" s="43"/>
      <c r="AK28" s="48" t="s">
        <v>43</v>
      </c>
      <c r="AL28" s="48"/>
      <c r="AM28" s="48"/>
      <c r="AN28" s="48"/>
      <c r="AO28" s="48"/>
      <c r="AP28" s="43"/>
      <c r="AQ28" s="43"/>
      <c r="AR28" s="47"/>
      <c r="BE28" s="34"/>
    </row>
    <row r="29" hidden="1" s="3" customFormat="1" ht="14.4" customHeight="1">
      <c r="A29" s="3"/>
      <c r="B29" s="49"/>
      <c r="C29" s="50"/>
      <c r="D29" s="35" t="s">
        <v>44</v>
      </c>
      <c r="E29" s="50"/>
      <c r="F29" s="35" t="s">
        <v>45</v>
      </c>
      <c r="G29" s="50"/>
      <c r="H29" s="50"/>
      <c r="I29" s="50"/>
      <c r="J29" s="50"/>
      <c r="K29" s="50"/>
      <c r="L29" s="51">
        <v>0.20999999999999999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2">
        <f>ROUND(AZ54,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2">
        <f>ROUND(AV54, 2)</f>
        <v>0</v>
      </c>
      <c r="AL29" s="50"/>
      <c r="AM29" s="50"/>
      <c r="AN29" s="50"/>
      <c r="AO29" s="50"/>
      <c r="AP29" s="50"/>
      <c r="AQ29" s="50"/>
      <c r="AR29" s="53"/>
      <c r="BE29" s="54"/>
    </row>
    <row r="30" hidden="1" s="3" customFormat="1" ht="14.4" customHeight="1">
      <c r="A30" s="3"/>
      <c r="B30" s="49"/>
      <c r="C30" s="50"/>
      <c r="D30" s="50"/>
      <c r="E30" s="50"/>
      <c r="F30" s="35" t="s">
        <v>46</v>
      </c>
      <c r="G30" s="50"/>
      <c r="H30" s="50"/>
      <c r="I30" s="50"/>
      <c r="J30" s="50"/>
      <c r="K30" s="50"/>
      <c r="L30" s="51">
        <v>0.12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2">
        <f>ROUND(BA54,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2">
        <f>ROUND(AW54, 2)</f>
        <v>0</v>
      </c>
      <c r="AL30" s="50"/>
      <c r="AM30" s="50"/>
      <c r="AN30" s="50"/>
      <c r="AO30" s="50"/>
      <c r="AP30" s="50"/>
      <c r="AQ30" s="50"/>
      <c r="AR30" s="53"/>
      <c r="BE30" s="54"/>
    </row>
    <row r="31" s="3" customFormat="1" ht="14.4" customHeight="1">
      <c r="A31" s="3"/>
      <c r="B31" s="49"/>
      <c r="C31" s="50"/>
      <c r="D31" s="55" t="s">
        <v>44</v>
      </c>
      <c r="E31" s="50"/>
      <c r="F31" s="35" t="s">
        <v>47</v>
      </c>
      <c r="G31" s="50"/>
      <c r="H31" s="50"/>
      <c r="I31" s="50"/>
      <c r="J31" s="50"/>
      <c r="K31" s="50"/>
      <c r="L31" s="51">
        <v>0.20999999999999999</v>
      </c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2">
        <f>ROUND(BB54, 2)</f>
        <v>0</v>
      </c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2">
        <v>0</v>
      </c>
      <c r="AL31" s="50"/>
      <c r="AM31" s="50"/>
      <c r="AN31" s="50"/>
      <c r="AO31" s="50"/>
      <c r="AP31" s="50"/>
      <c r="AQ31" s="50"/>
      <c r="AR31" s="53"/>
      <c r="BE31" s="54"/>
    </row>
    <row r="32" s="3" customFormat="1" ht="14.4" customHeight="1">
      <c r="A32" s="3"/>
      <c r="B32" s="49"/>
      <c r="C32" s="50"/>
      <c r="D32" s="50"/>
      <c r="E32" s="50"/>
      <c r="F32" s="35" t="s">
        <v>48</v>
      </c>
      <c r="G32" s="50"/>
      <c r="H32" s="50"/>
      <c r="I32" s="50"/>
      <c r="J32" s="50"/>
      <c r="K32" s="50"/>
      <c r="L32" s="51">
        <v>0.12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2">
        <f>ROUND(BC54, 2)</f>
        <v>0</v>
      </c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2">
        <v>0</v>
      </c>
      <c r="AL32" s="50"/>
      <c r="AM32" s="50"/>
      <c r="AN32" s="50"/>
      <c r="AO32" s="50"/>
      <c r="AP32" s="50"/>
      <c r="AQ32" s="50"/>
      <c r="AR32" s="53"/>
      <c r="BE32" s="54"/>
    </row>
    <row r="33" hidden="1" s="3" customFormat="1" ht="14.4" customHeight="1">
      <c r="A33" s="3"/>
      <c r="B33" s="49"/>
      <c r="C33" s="50"/>
      <c r="D33" s="50"/>
      <c r="E33" s="50"/>
      <c r="F33" s="35" t="s">
        <v>49</v>
      </c>
      <c r="G33" s="50"/>
      <c r="H33" s="50"/>
      <c r="I33" s="50"/>
      <c r="J33" s="50"/>
      <c r="K33" s="50"/>
      <c r="L33" s="51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2">
        <f>ROUND(BD54,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2">
        <v>0</v>
      </c>
      <c r="AL33" s="50"/>
      <c r="AM33" s="50"/>
      <c r="AN33" s="50"/>
      <c r="AO33" s="50"/>
      <c r="AP33" s="50"/>
      <c r="AQ33" s="50"/>
      <c r="AR33" s="53"/>
      <c r="BE33" s="3"/>
    </row>
    <row r="34" s="2" customFormat="1" ht="6.96" customHeight="1">
      <c r="A34" s="41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  <c r="BE34" s="41"/>
    </row>
    <row r="35" s="2" customFormat="1" ht="25.92" customHeight="1">
      <c r="A35" s="41"/>
      <c r="B35" s="42"/>
      <c r="C35" s="56"/>
      <c r="D35" s="57" t="s">
        <v>50</v>
      </c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9" t="s">
        <v>51</v>
      </c>
      <c r="U35" s="58"/>
      <c r="V35" s="58"/>
      <c r="W35" s="58"/>
      <c r="X35" s="60" t="s">
        <v>52</v>
      </c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61">
        <f>SUM(AK26:AK33)</f>
        <v>0</v>
      </c>
      <c r="AL35" s="58"/>
      <c r="AM35" s="58"/>
      <c r="AN35" s="58"/>
      <c r="AO35" s="62"/>
      <c r="AP35" s="56"/>
      <c r="AQ35" s="56"/>
      <c r="AR35" s="47"/>
      <c r="BE35" s="41"/>
    </row>
    <row r="36" s="2" customFormat="1" ht="6.96" customHeight="1">
      <c r="A36" s="41"/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  <c r="BE36" s="41"/>
    </row>
    <row r="37" s="2" customFormat="1" ht="6.96" customHeight="1">
      <c r="A37" s="41"/>
      <c r="B37" s="63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47"/>
      <c r="BE37" s="41"/>
    </row>
    <row r="41" s="2" customFormat="1" ht="6.96" customHeight="1">
      <c r="A41" s="41"/>
      <c r="B41" s="65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47"/>
      <c r="BE41" s="41"/>
    </row>
    <row r="42" s="2" customFormat="1" ht="24.96" customHeight="1">
      <c r="A42" s="41"/>
      <c r="B42" s="42"/>
      <c r="C42" s="26" t="s">
        <v>53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7"/>
      <c r="BE42" s="41"/>
    </row>
    <row r="43" s="2" customFormat="1" ht="6.96" customHeight="1">
      <c r="A43" s="41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7"/>
      <c r="BE43" s="41"/>
    </row>
    <row r="44" s="4" customFormat="1" ht="12" customHeight="1">
      <c r="A44" s="4"/>
      <c r="B44" s="67"/>
      <c r="C44" s="35" t="s">
        <v>13</v>
      </c>
      <c r="D44" s="68"/>
      <c r="E44" s="68"/>
      <c r="F44" s="68"/>
      <c r="G44" s="68"/>
      <c r="H44" s="68"/>
      <c r="I44" s="68"/>
      <c r="J44" s="68"/>
      <c r="K44" s="68"/>
      <c r="L44" s="68" t="str">
        <f>K5</f>
        <v>3686CU2025-II</v>
      </c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9"/>
      <c r="BE44" s="4"/>
    </row>
    <row r="45" s="5" customFormat="1" ht="36.96" customHeight="1">
      <c r="A45" s="5"/>
      <c r="B45" s="70"/>
      <c r="C45" s="71" t="s">
        <v>16</v>
      </c>
      <c r="D45" s="72"/>
      <c r="E45" s="72"/>
      <c r="F45" s="72"/>
      <c r="G45" s="72"/>
      <c r="H45" s="72"/>
      <c r="I45" s="72"/>
      <c r="J45" s="72"/>
      <c r="K45" s="72"/>
      <c r="L45" s="73" t="str">
        <f>K6</f>
        <v>Chrudimka, Nemošice, oprava stabilizačního stupně, ř. km 3,612</v>
      </c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4"/>
      <c r="BE45" s="5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7"/>
      <c r="BE46" s="41"/>
    </row>
    <row r="47" s="2" customFormat="1" ht="12" customHeight="1">
      <c r="A47" s="41"/>
      <c r="B47" s="42"/>
      <c r="C47" s="35" t="s">
        <v>22</v>
      </c>
      <c r="D47" s="43"/>
      <c r="E47" s="43"/>
      <c r="F47" s="43"/>
      <c r="G47" s="43"/>
      <c r="H47" s="43"/>
      <c r="I47" s="43"/>
      <c r="J47" s="43"/>
      <c r="K47" s="43"/>
      <c r="L47" s="75" t="str">
        <f>IF(K8="","",K8)</f>
        <v>Nemošice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35" t="s">
        <v>24</v>
      </c>
      <c r="AJ47" s="43"/>
      <c r="AK47" s="43"/>
      <c r="AL47" s="43"/>
      <c r="AM47" s="76" t="str">
        <f>IF(AN8= "","",AN8)</f>
        <v>11. 7. 2025</v>
      </c>
      <c r="AN47" s="76"/>
      <c r="AO47" s="43"/>
      <c r="AP47" s="43"/>
      <c r="AQ47" s="43"/>
      <c r="AR47" s="47"/>
      <c r="B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7"/>
      <c r="BE48" s="41"/>
    </row>
    <row r="49" s="2" customFormat="1" ht="25.65" customHeight="1">
      <c r="A49" s="41"/>
      <c r="B49" s="42"/>
      <c r="C49" s="35" t="s">
        <v>26</v>
      </c>
      <c r="D49" s="43"/>
      <c r="E49" s="43"/>
      <c r="F49" s="43"/>
      <c r="G49" s="43"/>
      <c r="H49" s="43"/>
      <c r="I49" s="43"/>
      <c r="J49" s="43"/>
      <c r="K49" s="43"/>
      <c r="L49" s="68" t="str">
        <f>IF(E11= "","",E11)</f>
        <v>Povodí Labe, státní podnik, závod 2, Pardubice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35" t="s">
        <v>33</v>
      </c>
      <c r="AJ49" s="43"/>
      <c r="AK49" s="43"/>
      <c r="AL49" s="43"/>
      <c r="AM49" s="77" t="str">
        <f>IF(E17="","",E17)</f>
        <v>Povodí Labe, státní podnik, OIČ, Hradec Králové</v>
      </c>
      <c r="AN49" s="68"/>
      <c r="AO49" s="68"/>
      <c r="AP49" s="68"/>
      <c r="AQ49" s="43"/>
      <c r="AR49" s="47"/>
      <c r="AS49" s="78" t="s">
        <v>54</v>
      </c>
      <c r="AT49" s="79"/>
      <c r="AU49" s="80"/>
      <c r="AV49" s="80"/>
      <c r="AW49" s="80"/>
      <c r="AX49" s="80"/>
      <c r="AY49" s="80"/>
      <c r="AZ49" s="80"/>
      <c r="BA49" s="80"/>
      <c r="BB49" s="80"/>
      <c r="BC49" s="80"/>
      <c r="BD49" s="81"/>
      <c r="BE49" s="41"/>
    </row>
    <row r="50" s="2" customFormat="1" ht="15.15" customHeight="1">
      <c r="A50" s="41"/>
      <c r="B50" s="42"/>
      <c r="C50" s="35" t="s">
        <v>31</v>
      </c>
      <c r="D50" s="43"/>
      <c r="E50" s="43"/>
      <c r="F50" s="43"/>
      <c r="G50" s="43"/>
      <c r="H50" s="43"/>
      <c r="I50" s="43"/>
      <c r="J50" s="43"/>
      <c r="K50" s="43"/>
      <c r="L50" s="68" t="str">
        <f>IF(E14= "Vyplň údaj","",E14)</f>
        <v/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35" t="s">
        <v>36</v>
      </c>
      <c r="AJ50" s="43"/>
      <c r="AK50" s="43"/>
      <c r="AL50" s="43"/>
      <c r="AM50" s="77" t="str">
        <f>IF(E20="","",E20)</f>
        <v>Ing. Eva Morkesová</v>
      </c>
      <c r="AN50" s="68"/>
      <c r="AO50" s="68"/>
      <c r="AP50" s="68"/>
      <c r="AQ50" s="43"/>
      <c r="AR50" s="47"/>
      <c r="AS50" s="82"/>
      <c r="AT50" s="83"/>
      <c r="AU50" s="84"/>
      <c r="AV50" s="84"/>
      <c r="AW50" s="84"/>
      <c r="AX50" s="84"/>
      <c r="AY50" s="84"/>
      <c r="AZ50" s="84"/>
      <c r="BA50" s="84"/>
      <c r="BB50" s="84"/>
      <c r="BC50" s="84"/>
      <c r="BD50" s="85"/>
      <c r="BE50" s="41"/>
    </row>
    <row r="51" s="2" customFormat="1" ht="10.8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7"/>
      <c r="AS51" s="86"/>
      <c r="AT51" s="87"/>
      <c r="AU51" s="88"/>
      <c r="AV51" s="88"/>
      <c r="AW51" s="88"/>
      <c r="AX51" s="88"/>
      <c r="AY51" s="88"/>
      <c r="AZ51" s="88"/>
      <c r="BA51" s="88"/>
      <c r="BB51" s="88"/>
      <c r="BC51" s="88"/>
      <c r="BD51" s="89"/>
      <c r="BE51" s="41"/>
    </row>
    <row r="52" s="2" customFormat="1" ht="29.28" customHeight="1">
      <c r="A52" s="41"/>
      <c r="B52" s="42"/>
      <c r="C52" s="90" t="s">
        <v>55</v>
      </c>
      <c r="D52" s="91"/>
      <c r="E52" s="91"/>
      <c r="F52" s="91"/>
      <c r="G52" s="91"/>
      <c r="H52" s="92"/>
      <c r="I52" s="93" t="s">
        <v>56</v>
      </c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4" t="s">
        <v>57</v>
      </c>
      <c r="AH52" s="91"/>
      <c r="AI52" s="91"/>
      <c r="AJ52" s="91"/>
      <c r="AK52" s="91"/>
      <c r="AL52" s="91"/>
      <c r="AM52" s="91"/>
      <c r="AN52" s="93" t="s">
        <v>58</v>
      </c>
      <c r="AO52" s="91"/>
      <c r="AP52" s="91"/>
      <c r="AQ52" s="95" t="s">
        <v>59</v>
      </c>
      <c r="AR52" s="47"/>
      <c r="AS52" s="96" t="s">
        <v>60</v>
      </c>
      <c r="AT52" s="97" t="s">
        <v>61</v>
      </c>
      <c r="AU52" s="97" t="s">
        <v>62</v>
      </c>
      <c r="AV52" s="97" t="s">
        <v>63</v>
      </c>
      <c r="AW52" s="97" t="s">
        <v>64</v>
      </c>
      <c r="AX52" s="97" t="s">
        <v>65</v>
      </c>
      <c r="AY52" s="97" t="s">
        <v>66</v>
      </c>
      <c r="AZ52" s="97" t="s">
        <v>67</v>
      </c>
      <c r="BA52" s="97" t="s">
        <v>68</v>
      </c>
      <c r="BB52" s="97" t="s">
        <v>69</v>
      </c>
      <c r="BC52" s="97" t="s">
        <v>70</v>
      </c>
      <c r="BD52" s="98" t="s">
        <v>71</v>
      </c>
      <c r="BE52" s="41"/>
    </row>
    <row r="53" s="2" customFormat="1" ht="10.8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7"/>
      <c r="AS53" s="99"/>
      <c r="AT53" s="100"/>
      <c r="AU53" s="100"/>
      <c r="AV53" s="100"/>
      <c r="AW53" s="100"/>
      <c r="AX53" s="100"/>
      <c r="AY53" s="100"/>
      <c r="AZ53" s="100"/>
      <c r="BA53" s="100"/>
      <c r="BB53" s="100"/>
      <c r="BC53" s="100"/>
      <c r="BD53" s="101"/>
      <c r="BE53" s="41"/>
    </row>
    <row r="54" s="6" customFormat="1" ht="32.4" customHeight="1">
      <c r="A54" s="6"/>
      <c r="B54" s="102"/>
      <c r="C54" s="103" t="s">
        <v>72</v>
      </c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4"/>
      <c r="AG54" s="105">
        <f>ROUND(SUM(AG55:AG56),2)</f>
        <v>0</v>
      </c>
      <c r="AH54" s="105"/>
      <c r="AI54" s="105"/>
      <c r="AJ54" s="105"/>
      <c r="AK54" s="105"/>
      <c r="AL54" s="105"/>
      <c r="AM54" s="105"/>
      <c r="AN54" s="106">
        <f>SUM(AG54,AT54)</f>
        <v>0</v>
      </c>
      <c r="AO54" s="106"/>
      <c r="AP54" s="106"/>
      <c r="AQ54" s="107" t="s">
        <v>28</v>
      </c>
      <c r="AR54" s="108"/>
      <c r="AS54" s="109">
        <f>ROUND(SUM(AS55:AS56),2)</f>
        <v>0</v>
      </c>
      <c r="AT54" s="110">
        <f>ROUND(SUM(AV54:AW54),2)</f>
        <v>0</v>
      </c>
      <c r="AU54" s="111">
        <f>ROUND(SUM(AU55:AU56),5)</f>
        <v>0</v>
      </c>
      <c r="AV54" s="110">
        <f>ROUND(AZ54*L29,2)</f>
        <v>0</v>
      </c>
      <c r="AW54" s="110">
        <f>ROUND(BA54*L30,2)</f>
        <v>0</v>
      </c>
      <c r="AX54" s="110">
        <f>ROUND(BB54*L29,2)</f>
        <v>0</v>
      </c>
      <c r="AY54" s="110">
        <f>ROUND(BC54*L30,2)</f>
        <v>0</v>
      </c>
      <c r="AZ54" s="110">
        <f>ROUND(SUM(AZ55:AZ56),2)</f>
        <v>0</v>
      </c>
      <c r="BA54" s="110">
        <f>ROUND(SUM(BA55:BA56),2)</f>
        <v>0</v>
      </c>
      <c r="BB54" s="110">
        <f>ROUND(SUM(BB55:BB56),2)</f>
        <v>0</v>
      </c>
      <c r="BC54" s="110">
        <f>ROUND(SUM(BC55:BC56),2)</f>
        <v>0</v>
      </c>
      <c r="BD54" s="112">
        <f>ROUND(SUM(BD55:BD56),2)</f>
        <v>0</v>
      </c>
      <c r="BE54" s="6"/>
      <c r="BS54" s="113" t="s">
        <v>73</v>
      </c>
      <c r="BT54" s="113" t="s">
        <v>74</v>
      </c>
      <c r="BU54" s="114" t="s">
        <v>75</v>
      </c>
      <c r="BV54" s="113" t="s">
        <v>76</v>
      </c>
      <c r="BW54" s="113" t="s">
        <v>5</v>
      </c>
      <c r="BX54" s="113" t="s">
        <v>77</v>
      </c>
      <c r="CL54" s="113" t="s">
        <v>19</v>
      </c>
    </row>
    <row r="55" s="7" customFormat="1" ht="16.5" customHeight="1">
      <c r="A55" s="115" t="s">
        <v>78</v>
      </c>
      <c r="B55" s="116"/>
      <c r="C55" s="117"/>
      <c r="D55" s="118" t="s">
        <v>79</v>
      </c>
      <c r="E55" s="118"/>
      <c r="F55" s="118"/>
      <c r="G55" s="118"/>
      <c r="H55" s="118"/>
      <c r="I55" s="119"/>
      <c r="J55" s="118" t="s">
        <v>80</v>
      </c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20">
        <f>'SO 01 - Oprava stupně'!J30</f>
        <v>0</v>
      </c>
      <c r="AH55" s="119"/>
      <c r="AI55" s="119"/>
      <c r="AJ55" s="119"/>
      <c r="AK55" s="119"/>
      <c r="AL55" s="119"/>
      <c r="AM55" s="119"/>
      <c r="AN55" s="120">
        <f>SUM(AG55,AT55)</f>
        <v>0</v>
      </c>
      <c r="AO55" s="119"/>
      <c r="AP55" s="119"/>
      <c r="AQ55" s="121" t="s">
        <v>81</v>
      </c>
      <c r="AR55" s="122"/>
      <c r="AS55" s="123">
        <v>0</v>
      </c>
      <c r="AT55" s="124">
        <f>ROUND(SUM(AV55:AW55),2)</f>
        <v>0</v>
      </c>
      <c r="AU55" s="125">
        <f>'SO 01 - Oprava stupně'!P88</f>
        <v>0</v>
      </c>
      <c r="AV55" s="124">
        <f>'SO 01 - Oprava stupně'!J33</f>
        <v>0</v>
      </c>
      <c r="AW55" s="124">
        <f>'SO 01 - Oprava stupně'!J34</f>
        <v>0</v>
      </c>
      <c r="AX55" s="124">
        <f>'SO 01 - Oprava stupně'!J35</f>
        <v>0</v>
      </c>
      <c r="AY55" s="124">
        <f>'SO 01 - Oprava stupně'!J36</f>
        <v>0</v>
      </c>
      <c r="AZ55" s="124">
        <f>'SO 01 - Oprava stupně'!F33</f>
        <v>0</v>
      </c>
      <c r="BA55" s="124">
        <f>'SO 01 - Oprava stupně'!F34</f>
        <v>0</v>
      </c>
      <c r="BB55" s="124">
        <f>'SO 01 - Oprava stupně'!F35</f>
        <v>0</v>
      </c>
      <c r="BC55" s="124">
        <f>'SO 01 - Oprava stupně'!F36</f>
        <v>0</v>
      </c>
      <c r="BD55" s="126">
        <f>'SO 01 - Oprava stupně'!F37</f>
        <v>0</v>
      </c>
      <c r="BE55" s="7"/>
      <c r="BT55" s="127" t="s">
        <v>82</v>
      </c>
      <c r="BV55" s="127" t="s">
        <v>76</v>
      </c>
      <c r="BW55" s="127" t="s">
        <v>83</v>
      </c>
      <c r="BX55" s="127" t="s">
        <v>5</v>
      </c>
      <c r="CL55" s="127" t="s">
        <v>19</v>
      </c>
      <c r="CM55" s="127" t="s">
        <v>84</v>
      </c>
    </row>
    <row r="56" s="7" customFormat="1" ht="16.5" customHeight="1">
      <c r="A56" s="115" t="s">
        <v>78</v>
      </c>
      <c r="B56" s="116"/>
      <c r="C56" s="117"/>
      <c r="D56" s="118" t="s">
        <v>85</v>
      </c>
      <c r="E56" s="118"/>
      <c r="F56" s="118"/>
      <c r="G56" s="118"/>
      <c r="H56" s="118"/>
      <c r="I56" s="119"/>
      <c r="J56" s="118" t="s">
        <v>86</v>
      </c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20">
        <f>'VON - Vedlejší a ostatní ...'!J30</f>
        <v>0</v>
      </c>
      <c r="AH56" s="119"/>
      <c r="AI56" s="119"/>
      <c r="AJ56" s="119"/>
      <c r="AK56" s="119"/>
      <c r="AL56" s="119"/>
      <c r="AM56" s="119"/>
      <c r="AN56" s="120">
        <f>SUM(AG56,AT56)</f>
        <v>0</v>
      </c>
      <c r="AO56" s="119"/>
      <c r="AP56" s="119"/>
      <c r="AQ56" s="121" t="s">
        <v>85</v>
      </c>
      <c r="AR56" s="122"/>
      <c r="AS56" s="128">
        <v>0</v>
      </c>
      <c r="AT56" s="129">
        <f>ROUND(SUM(AV56:AW56),2)</f>
        <v>0</v>
      </c>
      <c r="AU56" s="130">
        <f>'VON - Vedlejší a ostatní ...'!P84</f>
        <v>0</v>
      </c>
      <c r="AV56" s="129">
        <f>'VON - Vedlejší a ostatní ...'!J33</f>
        <v>0</v>
      </c>
      <c r="AW56" s="129">
        <f>'VON - Vedlejší a ostatní ...'!J34</f>
        <v>0</v>
      </c>
      <c r="AX56" s="129">
        <f>'VON - Vedlejší a ostatní ...'!J35</f>
        <v>0</v>
      </c>
      <c r="AY56" s="129">
        <f>'VON - Vedlejší a ostatní ...'!J36</f>
        <v>0</v>
      </c>
      <c r="AZ56" s="129">
        <f>'VON - Vedlejší a ostatní ...'!F33</f>
        <v>0</v>
      </c>
      <c r="BA56" s="129">
        <f>'VON - Vedlejší a ostatní ...'!F34</f>
        <v>0</v>
      </c>
      <c r="BB56" s="129">
        <f>'VON - Vedlejší a ostatní ...'!F35</f>
        <v>0</v>
      </c>
      <c r="BC56" s="129">
        <f>'VON - Vedlejší a ostatní ...'!F36</f>
        <v>0</v>
      </c>
      <c r="BD56" s="131">
        <f>'VON - Vedlejší a ostatní ...'!F37</f>
        <v>0</v>
      </c>
      <c r="BE56" s="7"/>
      <c r="BT56" s="127" t="s">
        <v>82</v>
      </c>
      <c r="BV56" s="127" t="s">
        <v>76</v>
      </c>
      <c r="BW56" s="127" t="s">
        <v>87</v>
      </c>
      <c r="BX56" s="127" t="s">
        <v>5</v>
      </c>
      <c r="CL56" s="127" t="s">
        <v>28</v>
      </c>
      <c r="CM56" s="127" t="s">
        <v>84</v>
      </c>
    </row>
    <row r="57" s="2" customFormat="1" ht="30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7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="2" customFormat="1" ht="6.96" customHeight="1">
      <c r="A58" s="41"/>
      <c r="B58" s="63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47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</sheetData>
  <sheetProtection sheet="1" formatColumns="0" formatRows="0" objects="1" scenarios="1" spinCount="100000" saltValue="/y0ibxVi+zZURi99QY10S+M2T0CXQJufWA1BQBV1Zo12Ll/S7KNJWHLZumKua/3D1O4Ooi7MTOpP54TUCHst+w==" hashValue="Ez6izLIYJNV7k1ZzyTbpeO3fPywSFtUjR2F43fmdnl71nU429WPd2DZuai1HiYmxu97xwI8d28S27InZsGjD2g==" algorithmName="SHA-512" password="CC35"/>
  <mergeCells count="46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G54:AM54"/>
    <mergeCell ref="AN54:AP54"/>
    <mergeCell ref="AR2:BE2"/>
  </mergeCells>
  <hyperlinks>
    <hyperlink ref="A55" location="'SO 01 - Oprava stupně'!C2" display="/"/>
    <hyperlink ref="A56" location="'VON - Vedlejší a ostatní 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83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3"/>
      <c r="AT3" s="20" t="s">
        <v>84</v>
      </c>
    </row>
    <row r="4" s="1" customFormat="1" ht="24.96" customHeight="1">
      <c r="B4" s="23"/>
      <c r="D4" s="134" t="s">
        <v>88</v>
      </c>
      <c r="L4" s="23"/>
      <c r="M4" s="135" t="s">
        <v>10</v>
      </c>
      <c r="AT4" s="20" t="s">
        <v>35</v>
      </c>
    </row>
    <row r="5" s="1" customFormat="1" ht="6.96" customHeight="1">
      <c r="B5" s="23"/>
      <c r="L5" s="23"/>
    </row>
    <row r="6" s="1" customFormat="1" ht="12" customHeight="1">
      <c r="B6" s="23"/>
      <c r="D6" s="136" t="s">
        <v>16</v>
      </c>
      <c r="L6" s="23"/>
    </row>
    <row r="7" s="1" customFormat="1" ht="16.5" customHeight="1">
      <c r="B7" s="23"/>
      <c r="E7" s="137" t="str">
        <f>'Rekapitulace stavby'!K6</f>
        <v>Chrudimka, Nemošice, oprava stabilizačního stupně, ř. km 3,612</v>
      </c>
      <c r="F7" s="136"/>
      <c r="G7" s="136"/>
      <c r="H7" s="136"/>
      <c r="L7" s="23"/>
    </row>
    <row r="8" s="2" customFormat="1" ht="12" customHeight="1">
      <c r="A8" s="41"/>
      <c r="B8" s="47"/>
      <c r="C8" s="41"/>
      <c r="D8" s="136" t="s">
        <v>89</v>
      </c>
      <c r="E8" s="41"/>
      <c r="F8" s="41"/>
      <c r="G8" s="41"/>
      <c r="H8" s="41"/>
      <c r="I8" s="41"/>
      <c r="J8" s="41"/>
      <c r="K8" s="41"/>
      <c r="L8" s="138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9" t="s">
        <v>90</v>
      </c>
      <c r="F9" s="41"/>
      <c r="G9" s="41"/>
      <c r="H9" s="41"/>
      <c r="I9" s="41"/>
      <c r="J9" s="41"/>
      <c r="K9" s="41"/>
      <c r="L9" s="138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8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6" t="s">
        <v>18</v>
      </c>
      <c r="E11" s="41"/>
      <c r="F11" s="140" t="s">
        <v>19</v>
      </c>
      <c r="G11" s="41"/>
      <c r="H11" s="41"/>
      <c r="I11" s="136" t="s">
        <v>20</v>
      </c>
      <c r="J11" s="140" t="s">
        <v>21</v>
      </c>
      <c r="K11" s="41"/>
      <c r="L11" s="138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6" t="s">
        <v>22</v>
      </c>
      <c r="E12" s="41"/>
      <c r="F12" s="140" t="s">
        <v>23</v>
      </c>
      <c r="G12" s="41"/>
      <c r="H12" s="41"/>
      <c r="I12" s="136" t="s">
        <v>24</v>
      </c>
      <c r="J12" s="141" t="str">
        <f>'Rekapitulace stavby'!AN8</f>
        <v>11. 7. 2025</v>
      </c>
      <c r="K12" s="41"/>
      <c r="L12" s="138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8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6" t="s">
        <v>26</v>
      </c>
      <c r="E14" s="41"/>
      <c r="F14" s="41"/>
      <c r="G14" s="41"/>
      <c r="H14" s="41"/>
      <c r="I14" s="136" t="s">
        <v>27</v>
      </c>
      <c r="J14" s="140" t="s">
        <v>28</v>
      </c>
      <c r="K14" s="41"/>
      <c r="L14" s="138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40" t="s">
        <v>29</v>
      </c>
      <c r="F15" s="41"/>
      <c r="G15" s="41"/>
      <c r="H15" s="41"/>
      <c r="I15" s="136" t="s">
        <v>30</v>
      </c>
      <c r="J15" s="140" t="s">
        <v>28</v>
      </c>
      <c r="K15" s="41"/>
      <c r="L15" s="138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8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6" t="s">
        <v>31</v>
      </c>
      <c r="E17" s="41"/>
      <c r="F17" s="41"/>
      <c r="G17" s="41"/>
      <c r="H17" s="41"/>
      <c r="I17" s="136" t="s">
        <v>27</v>
      </c>
      <c r="J17" s="36" t="str">
        <f>'Rekapitulace stavby'!AN13</f>
        <v>Vyplň údaj</v>
      </c>
      <c r="K17" s="41"/>
      <c r="L17" s="138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40"/>
      <c r="G18" s="140"/>
      <c r="H18" s="140"/>
      <c r="I18" s="136" t="s">
        <v>30</v>
      </c>
      <c r="J18" s="36" t="str">
        <f>'Rekapitulace stavby'!AN14</f>
        <v>Vyplň údaj</v>
      </c>
      <c r="K18" s="41"/>
      <c r="L18" s="138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8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6" t="s">
        <v>33</v>
      </c>
      <c r="E20" s="41"/>
      <c r="F20" s="41"/>
      <c r="G20" s="41"/>
      <c r="H20" s="41"/>
      <c r="I20" s="136" t="s">
        <v>27</v>
      </c>
      <c r="J20" s="140" t="s">
        <v>28</v>
      </c>
      <c r="K20" s="41"/>
      <c r="L20" s="138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40" t="s">
        <v>34</v>
      </c>
      <c r="F21" s="41"/>
      <c r="G21" s="41"/>
      <c r="H21" s="41"/>
      <c r="I21" s="136" t="s">
        <v>30</v>
      </c>
      <c r="J21" s="140" t="s">
        <v>28</v>
      </c>
      <c r="K21" s="41"/>
      <c r="L21" s="138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8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6" t="s">
        <v>36</v>
      </c>
      <c r="E23" s="41"/>
      <c r="F23" s="41"/>
      <c r="G23" s="41"/>
      <c r="H23" s="41"/>
      <c r="I23" s="136" t="s">
        <v>27</v>
      </c>
      <c r="J23" s="140" t="s">
        <v>28</v>
      </c>
      <c r="K23" s="41"/>
      <c r="L23" s="138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40" t="s">
        <v>37</v>
      </c>
      <c r="F24" s="41"/>
      <c r="G24" s="41"/>
      <c r="H24" s="41"/>
      <c r="I24" s="136" t="s">
        <v>30</v>
      </c>
      <c r="J24" s="140" t="s">
        <v>28</v>
      </c>
      <c r="K24" s="41"/>
      <c r="L24" s="138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8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6" t="s">
        <v>38</v>
      </c>
      <c r="E26" s="41"/>
      <c r="F26" s="41"/>
      <c r="G26" s="41"/>
      <c r="H26" s="41"/>
      <c r="I26" s="41"/>
      <c r="J26" s="41"/>
      <c r="K26" s="41"/>
      <c r="L26" s="138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47.25" customHeight="1">
      <c r="A27" s="142"/>
      <c r="B27" s="143"/>
      <c r="C27" s="142"/>
      <c r="D27" s="142"/>
      <c r="E27" s="144" t="s">
        <v>39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8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6"/>
      <c r="E29" s="146"/>
      <c r="F29" s="146"/>
      <c r="G29" s="146"/>
      <c r="H29" s="146"/>
      <c r="I29" s="146"/>
      <c r="J29" s="146"/>
      <c r="K29" s="146"/>
      <c r="L29" s="138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7" t="s">
        <v>40</v>
      </c>
      <c r="E30" s="41"/>
      <c r="F30" s="41"/>
      <c r="G30" s="41"/>
      <c r="H30" s="41"/>
      <c r="I30" s="41"/>
      <c r="J30" s="148">
        <f>ROUND(J88, 2)</f>
        <v>0</v>
      </c>
      <c r="K30" s="41"/>
      <c r="L30" s="138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6"/>
      <c r="E31" s="146"/>
      <c r="F31" s="146"/>
      <c r="G31" s="146"/>
      <c r="H31" s="146"/>
      <c r="I31" s="146"/>
      <c r="J31" s="146"/>
      <c r="K31" s="146"/>
      <c r="L31" s="138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9" t="s">
        <v>42</v>
      </c>
      <c r="G32" s="41"/>
      <c r="H32" s="41"/>
      <c r="I32" s="149" t="s">
        <v>41</v>
      </c>
      <c r="J32" s="149" t="s">
        <v>43</v>
      </c>
      <c r="K32" s="41"/>
      <c r="L32" s="138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hidden="1" s="2" customFormat="1" ht="14.4" customHeight="1">
      <c r="A33" s="41"/>
      <c r="B33" s="47"/>
      <c r="C33" s="41"/>
      <c r="D33" s="150" t="s">
        <v>44</v>
      </c>
      <c r="E33" s="136" t="s">
        <v>45</v>
      </c>
      <c r="F33" s="151">
        <f>ROUND((SUM(BE88:BE378)),  2)</f>
        <v>0</v>
      </c>
      <c r="G33" s="41"/>
      <c r="H33" s="41"/>
      <c r="I33" s="152">
        <v>0.20999999999999999</v>
      </c>
      <c r="J33" s="151">
        <f>ROUND(((SUM(BE88:BE378))*I33),  2)</f>
        <v>0</v>
      </c>
      <c r="K33" s="41"/>
      <c r="L33" s="138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hidden="1" s="2" customFormat="1" ht="14.4" customHeight="1">
      <c r="A34" s="41"/>
      <c r="B34" s="47"/>
      <c r="C34" s="41"/>
      <c r="D34" s="41"/>
      <c r="E34" s="136" t="s">
        <v>46</v>
      </c>
      <c r="F34" s="151">
        <f>ROUND((SUM(BF88:BF378)),  2)</f>
        <v>0</v>
      </c>
      <c r="G34" s="41"/>
      <c r="H34" s="41"/>
      <c r="I34" s="152">
        <v>0.12</v>
      </c>
      <c r="J34" s="151">
        <f>ROUND(((SUM(BF88:BF378))*I34),  2)</f>
        <v>0</v>
      </c>
      <c r="K34" s="41"/>
      <c r="L34" s="138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36" t="s">
        <v>44</v>
      </c>
      <c r="E35" s="136" t="s">
        <v>47</v>
      </c>
      <c r="F35" s="151">
        <f>ROUND((SUM(BG88:BG378)),  2)</f>
        <v>0</v>
      </c>
      <c r="G35" s="41"/>
      <c r="H35" s="41"/>
      <c r="I35" s="152">
        <v>0.20999999999999999</v>
      </c>
      <c r="J35" s="151">
        <f>0</f>
        <v>0</v>
      </c>
      <c r="K35" s="41"/>
      <c r="L35" s="138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36" t="s">
        <v>48</v>
      </c>
      <c r="F36" s="151">
        <f>ROUND((SUM(BH88:BH378)),  2)</f>
        <v>0</v>
      </c>
      <c r="G36" s="41"/>
      <c r="H36" s="41"/>
      <c r="I36" s="152">
        <v>0.12</v>
      </c>
      <c r="J36" s="151">
        <f>0</f>
        <v>0</v>
      </c>
      <c r="K36" s="41"/>
      <c r="L36" s="138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6" t="s">
        <v>49</v>
      </c>
      <c r="F37" s="151">
        <f>ROUND((SUM(BI88:BI378)),  2)</f>
        <v>0</v>
      </c>
      <c r="G37" s="41"/>
      <c r="H37" s="41"/>
      <c r="I37" s="152">
        <v>0</v>
      </c>
      <c r="J37" s="151">
        <f>0</f>
        <v>0</v>
      </c>
      <c r="K37" s="41"/>
      <c r="L37" s="138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8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3"/>
      <c r="D39" s="154" t="s">
        <v>50</v>
      </c>
      <c r="E39" s="155"/>
      <c r="F39" s="155"/>
      <c r="G39" s="156" t="s">
        <v>51</v>
      </c>
      <c r="H39" s="157" t="s">
        <v>52</v>
      </c>
      <c r="I39" s="155"/>
      <c r="J39" s="158">
        <f>SUM(J30:J37)</f>
        <v>0</v>
      </c>
      <c r="K39" s="159"/>
      <c r="L39" s="138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0"/>
      <c r="C40" s="161"/>
      <c r="D40" s="161"/>
      <c r="E40" s="161"/>
      <c r="F40" s="161"/>
      <c r="G40" s="161"/>
      <c r="H40" s="161"/>
      <c r="I40" s="161"/>
      <c r="J40" s="161"/>
      <c r="K40" s="161"/>
      <c r="L40" s="138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2"/>
      <c r="C44" s="163"/>
      <c r="D44" s="163"/>
      <c r="E44" s="163"/>
      <c r="F44" s="163"/>
      <c r="G44" s="163"/>
      <c r="H44" s="163"/>
      <c r="I44" s="163"/>
      <c r="J44" s="163"/>
      <c r="K44" s="163"/>
      <c r="L44" s="138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91</v>
      </c>
      <c r="D45" s="43"/>
      <c r="E45" s="43"/>
      <c r="F45" s="43"/>
      <c r="G45" s="43"/>
      <c r="H45" s="43"/>
      <c r="I45" s="43"/>
      <c r="J45" s="43"/>
      <c r="K45" s="43"/>
      <c r="L45" s="138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8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8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4" t="str">
        <f>E7</f>
        <v>Chrudimka, Nemošice, oprava stabilizačního stupně, ř. km 3,612</v>
      </c>
      <c r="F48" s="35"/>
      <c r="G48" s="35"/>
      <c r="H48" s="35"/>
      <c r="I48" s="43"/>
      <c r="J48" s="43"/>
      <c r="K48" s="43"/>
      <c r="L48" s="138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89</v>
      </c>
      <c r="D49" s="43"/>
      <c r="E49" s="43"/>
      <c r="F49" s="43"/>
      <c r="G49" s="43"/>
      <c r="H49" s="43"/>
      <c r="I49" s="43"/>
      <c r="J49" s="43"/>
      <c r="K49" s="43"/>
      <c r="L49" s="138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3" t="str">
        <f>E9</f>
        <v>SO 01 - Oprava stupně</v>
      </c>
      <c r="F50" s="43"/>
      <c r="G50" s="43"/>
      <c r="H50" s="43"/>
      <c r="I50" s="43"/>
      <c r="J50" s="43"/>
      <c r="K50" s="43"/>
      <c r="L50" s="138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8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22</v>
      </c>
      <c r="D52" s="43"/>
      <c r="E52" s="43"/>
      <c r="F52" s="30" t="str">
        <f>F12</f>
        <v>Nemošice</v>
      </c>
      <c r="G52" s="43"/>
      <c r="H52" s="43"/>
      <c r="I52" s="35" t="s">
        <v>24</v>
      </c>
      <c r="J52" s="76" t="str">
        <f>IF(J12="","",J12)</f>
        <v>11. 7. 2025</v>
      </c>
      <c r="K52" s="43"/>
      <c r="L52" s="138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8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40.05" customHeight="1">
      <c r="A54" s="41"/>
      <c r="B54" s="42"/>
      <c r="C54" s="35" t="s">
        <v>26</v>
      </c>
      <c r="D54" s="43"/>
      <c r="E54" s="43"/>
      <c r="F54" s="30" t="str">
        <f>E15</f>
        <v>Povodí Labe, státní podnik, závod 2, Pardubice</v>
      </c>
      <c r="G54" s="43"/>
      <c r="H54" s="43"/>
      <c r="I54" s="35" t="s">
        <v>33</v>
      </c>
      <c r="J54" s="39" t="str">
        <f>E21</f>
        <v>Povodí Labe, státní podnik, OIČ, Hradec Králové</v>
      </c>
      <c r="K54" s="43"/>
      <c r="L54" s="138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36</v>
      </c>
      <c r="J55" s="39" t="str">
        <f>E24</f>
        <v>Ing. Eva Morkesová</v>
      </c>
      <c r="K55" s="43"/>
      <c r="L55" s="138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8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5" t="s">
        <v>92</v>
      </c>
      <c r="D57" s="166"/>
      <c r="E57" s="166"/>
      <c r="F57" s="166"/>
      <c r="G57" s="166"/>
      <c r="H57" s="166"/>
      <c r="I57" s="166"/>
      <c r="J57" s="167" t="s">
        <v>93</v>
      </c>
      <c r="K57" s="166"/>
      <c r="L57" s="138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8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8" t="s">
        <v>72</v>
      </c>
      <c r="D59" s="43"/>
      <c r="E59" s="43"/>
      <c r="F59" s="43"/>
      <c r="G59" s="43"/>
      <c r="H59" s="43"/>
      <c r="I59" s="43"/>
      <c r="J59" s="106">
        <f>J88</f>
        <v>0</v>
      </c>
      <c r="K59" s="43"/>
      <c r="L59" s="138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94</v>
      </c>
    </row>
    <row r="60" s="9" customFormat="1" ht="24.96" customHeight="1">
      <c r="A60" s="9"/>
      <c r="B60" s="169"/>
      <c r="C60" s="170"/>
      <c r="D60" s="171" t="s">
        <v>95</v>
      </c>
      <c r="E60" s="172"/>
      <c r="F60" s="172"/>
      <c r="G60" s="172"/>
      <c r="H60" s="172"/>
      <c r="I60" s="172"/>
      <c r="J60" s="173">
        <f>J89</f>
        <v>0</v>
      </c>
      <c r="K60" s="170"/>
      <c r="L60" s="17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5"/>
      <c r="C61" s="176"/>
      <c r="D61" s="177" t="s">
        <v>96</v>
      </c>
      <c r="E61" s="178"/>
      <c r="F61" s="178"/>
      <c r="G61" s="178"/>
      <c r="H61" s="178"/>
      <c r="I61" s="178"/>
      <c r="J61" s="179">
        <f>J90</f>
        <v>0</v>
      </c>
      <c r="K61" s="176"/>
      <c r="L61" s="18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5"/>
      <c r="C62" s="176"/>
      <c r="D62" s="177" t="s">
        <v>97</v>
      </c>
      <c r="E62" s="178"/>
      <c r="F62" s="178"/>
      <c r="G62" s="178"/>
      <c r="H62" s="178"/>
      <c r="I62" s="178"/>
      <c r="J62" s="179">
        <f>J241</f>
        <v>0</v>
      </c>
      <c r="K62" s="176"/>
      <c r="L62" s="18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5"/>
      <c r="C63" s="176"/>
      <c r="D63" s="177" t="s">
        <v>98</v>
      </c>
      <c r="E63" s="178"/>
      <c r="F63" s="178"/>
      <c r="G63" s="178"/>
      <c r="H63" s="178"/>
      <c r="I63" s="178"/>
      <c r="J63" s="179">
        <f>J265</f>
        <v>0</v>
      </c>
      <c r="K63" s="176"/>
      <c r="L63" s="18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5"/>
      <c r="C64" s="176"/>
      <c r="D64" s="177" t="s">
        <v>99</v>
      </c>
      <c r="E64" s="178"/>
      <c r="F64" s="178"/>
      <c r="G64" s="178"/>
      <c r="H64" s="178"/>
      <c r="I64" s="178"/>
      <c r="J64" s="179">
        <f>J279</f>
        <v>0</v>
      </c>
      <c r="K64" s="176"/>
      <c r="L64" s="18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5"/>
      <c r="C65" s="176"/>
      <c r="D65" s="177" t="s">
        <v>100</v>
      </c>
      <c r="E65" s="178"/>
      <c r="F65" s="178"/>
      <c r="G65" s="178"/>
      <c r="H65" s="178"/>
      <c r="I65" s="178"/>
      <c r="J65" s="179">
        <f>J319</f>
        <v>0</v>
      </c>
      <c r="K65" s="176"/>
      <c r="L65" s="18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5"/>
      <c r="C66" s="176"/>
      <c r="D66" s="177" t="s">
        <v>101</v>
      </c>
      <c r="E66" s="178"/>
      <c r="F66" s="178"/>
      <c r="G66" s="178"/>
      <c r="H66" s="178"/>
      <c r="I66" s="178"/>
      <c r="J66" s="179">
        <f>J325</f>
        <v>0</v>
      </c>
      <c r="K66" s="176"/>
      <c r="L66" s="18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5"/>
      <c r="C67" s="176"/>
      <c r="D67" s="177" t="s">
        <v>102</v>
      </c>
      <c r="E67" s="178"/>
      <c r="F67" s="178"/>
      <c r="G67" s="178"/>
      <c r="H67" s="178"/>
      <c r="I67" s="178"/>
      <c r="J67" s="179">
        <f>J349</f>
        <v>0</v>
      </c>
      <c r="K67" s="176"/>
      <c r="L67" s="18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5"/>
      <c r="C68" s="176"/>
      <c r="D68" s="177" t="s">
        <v>103</v>
      </c>
      <c r="E68" s="178"/>
      <c r="F68" s="178"/>
      <c r="G68" s="178"/>
      <c r="H68" s="178"/>
      <c r="I68" s="178"/>
      <c r="J68" s="179">
        <f>J375</f>
        <v>0</v>
      </c>
      <c r="K68" s="176"/>
      <c r="L68" s="18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41"/>
      <c r="B69" s="42"/>
      <c r="C69" s="43"/>
      <c r="D69" s="43"/>
      <c r="E69" s="43"/>
      <c r="F69" s="43"/>
      <c r="G69" s="43"/>
      <c r="H69" s="43"/>
      <c r="I69" s="43"/>
      <c r="J69" s="43"/>
      <c r="K69" s="43"/>
      <c r="L69" s="138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6.96" customHeight="1">
      <c r="A70" s="41"/>
      <c r="B70" s="63"/>
      <c r="C70" s="64"/>
      <c r="D70" s="64"/>
      <c r="E70" s="64"/>
      <c r="F70" s="64"/>
      <c r="G70" s="64"/>
      <c r="H70" s="64"/>
      <c r="I70" s="64"/>
      <c r="J70" s="64"/>
      <c r="K70" s="64"/>
      <c r="L70" s="138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4" s="2" customFormat="1" ht="6.96" customHeight="1">
      <c r="A74" s="41"/>
      <c r="B74" s="65"/>
      <c r="C74" s="66"/>
      <c r="D74" s="66"/>
      <c r="E74" s="66"/>
      <c r="F74" s="66"/>
      <c r="G74" s="66"/>
      <c r="H74" s="66"/>
      <c r="I74" s="66"/>
      <c r="J74" s="66"/>
      <c r="K74" s="66"/>
      <c r="L74" s="138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24.96" customHeight="1">
      <c r="A75" s="41"/>
      <c r="B75" s="42"/>
      <c r="C75" s="26" t="s">
        <v>104</v>
      </c>
      <c r="D75" s="43"/>
      <c r="E75" s="43"/>
      <c r="F75" s="43"/>
      <c r="G75" s="43"/>
      <c r="H75" s="43"/>
      <c r="I75" s="43"/>
      <c r="J75" s="43"/>
      <c r="K75" s="43"/>
      <c r="L75" s="138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6.96" customHeight="1">
      <c r="A76" s="41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138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2" customHeight="1">
      <c r="A77" s="41"/>
      <c r="B77" s="42"/>
      <c r="C77" s="35" t="s">
        <v>16</v>
      </c>
      <c r="D77" s="43"/>
      <c r="E77" s="43"/>
      <c r="F77" s="43"/>
      <c r="G77" s="43"/>
      <c r="H77" s="43"/>
      <c r="I77" s="43"/>
      <c r="J77" s="43"/>
      <c r="K77" s="43"/>
      <c r="L77" s="138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6.5" customHeight="1">
      <c r="A78" s="41"/>
      <c r="B78" s="42"/>
      <c r="C78" s="43"/>
      <c r="D78" s="43"/>
      <c r="E78" s="164" t="str">
        <f>E7</f>
        <v>Chrudimka, Nemošice, oprava stabilizačního stupně, ř. km 3,612</v>
      </c>
      <c r="F78" s="35"/>
      <c r="G78" s="35"/>
      <c r="H78" s="35"/>
      <c r="I78" s="43"/>
      <c r="J78" s="43"/>
      <c r="K78" s="43"/>
      <c r="L78" s="138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5" t="s">
        <v>89</v>
      </c>
      <c r="D79" s="43"/>
      <c r="E79" s="43"/>
      <c r="F79" s="43"/>
      <c r="G79" s="43"/>
      <c r="H79" s="43"/>
      <c r="I79" s="43"/>
      <c r="J79" s="43"/>
      <c r="K79" s="43"/>
      <c r="L79" s="138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6.5" customHeight="1">
      <c r="A80" s="41"/>
      <c r="B80" s="42"/>
      <c r="C80" s="43"/>
      <c r="D80" s="43"/>
      <c r="E80" s="73" t="str">
        <f>E9</f>
        <v>SO 01 - Oprava stupně</v>
      </c>
      <c r="F80" s="43"/>
      <c r="G80" s="43"/>
      <c r="H80" s="43"/>
      <c r="I80" s="43"/>
      <c r="J80" s="43"/>
      <c r="K80" s="43"/>
      <c r="L80" s="138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6.96" customHeight="1">
      <c r="A81" s="41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38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2" customHeight="1">
      <c r="A82" s="41"/>
      <c r="B82" s="42"/>
      <c r="C82" s="35" t="s">
        <v>22</v>
      </c>
      <c r="D82" s="43"/>
      <c r="E82" s="43"/>
      <c r="F82" s="30" t="str">
        <f>F12</f>
        <v>Nemošice</v>
      </c>
      <c r="G82" s="43"/>
      <c r="H82" s="43"/>
      <c r="I82" s="35" t="s">
        <v>24</v>
      </c>
      <c r="J82" s="76" t="str">
        <f>IF(J12="","",J12)</f>
        <v>11. 7. 2025</v>
      </c>
      <c r="K82" s="43"/>
      <c r="L82" s="138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38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40.05" customHeight="1">
      <c r="A84" s="41"/>
      <c r="B84" s="42"/>
      <c r="C84" s="35" t="s">
        <v>26</v>
      </c>
      <c r="D84" s="43"/>
      <c r="E84" s="43"/>
      <c r="F84" s="30" t="str">
        <f>E15</f>
        <v>Povodí Labe, státní podnik, závod 2, Pardubice</v>
      </c>
      <c r="G84" s="43"/>
      <c r="H84" s="43"/>
      <c r="I84" s="35" t="s">
        <v>33</v>
      </c>
      <c r="J84" s="39" t="str">
        <f>E21</f>
        <v>Povodí Labe, státní podnik, OIČ, Hradec Králové</v>
      </c>
      <c r="K84" s="43"/>
      <c r="L84" s="138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5.15" customHeight="1">
      <c r="A85" s="41"/>
      <c r="B85" s="42"/>
      <c r="C85" s="35" t="s">
        <v>31</v>
      </c>
      <c r="D85" s="43"/>
      <c r="E85" s="43"/>
      <c r="F85" s="30" t="str">
        <f>IF(E18="","",E18)</f>
        <v>Vyplň údaj</v>
      </c>
      <c r="G85" s="43"/>
      <c r="H85" s="43"/>
      <c r="I85" s="35" t="s">
        <v>36</v>
      </c>
      <c r="J85" s="39" t="str">
        <f>E24</f>
        <v>Ing. Eva Morkesová</v>
      </c>
      <c r="K85" s="43"/>
      <c r="L85" s="138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0.32" customHeight="1">
      <c r="A86" s="41"/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138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11" customFormat="1" ht="29.28" customHeight="1">
      <c r="A87" s="181"/>
      <c r="B87" s="182"/>
      <c r="C87" s="183" t="s">
        <v>105</v>
      </c>
      <c r="D87" s="184" t="s">
        <v>59</v>
      </c>
      <c r="E87" s="184" t="s">
        <v>55</v>
      </c>
      <c r="F87" s="184" t="s">
        <v>56</v>
      </c>
      <c r="G87" s="184" t="s">
        <v>106</v>
      </c>
      <c r="H87" s="184" t="s">
        <v>107</v>
      </c>
      <c r="I87" s="184" t="s">
        <v>108</v>
      </c>
      <c r="J87" s="184" t="s">
        <v>93</v>
      </c>
      <c r="K87" s="185" t="s">
        <v>109</v>
      </c>
      <c r="L87" s="186"/>
      <c r="M87" s="96" t="s">
        <v>28</v>
      </c>
      <c r="N87" s="97" t="s">
        <v>44</v>
      </c>
      <c r="O87" s="97" t="s">
        <v>110</v>
      </c>
      <c r="P87" s="97" t="s">
        <v>111</v>
      </c>
      <c r="Q87" s="97" t="s">
        <v>112</v>
      </c>
      <c r="R87" s="97" t="s">
        <v>113</v>
      </c>
      <c r="S87" s="97" t="s">
        <v>114</v>
      </c>
      <c r="T87" s="98" t="s">
        <v>115</v>
      </c>
      <c r="U87" s="181"/>
      <c r="V87" s="181"/>
      <c r="W87" s="181"/>
      <c r="X87" s="181"/>
      <c r="Y87" s="181"/>
      <c r="Z87" s="181"/>
      <c r="AA87" s="181"/>
      <c r="AB87" s="181"/>
      <c r="AC87" s="181"/>
      <c r="AD87" s="181"/>
      <c r="AE87" s="181"/>
    </row>
    <row r="88" s="2" customFormat="1" ht="22.8" customHeight="1">
      <c r="A88" s="41"/>
      <c r="B88" s="42"/>
      <c r="C88" s="103" t="s">
        <v>116</v>
      </c>
      <c r="D88" s="43"/>
      <c r="E88" s="43"/>
      <c r="F88" s="43"/>
      <c r="G88" s="43"/>
      <c r="H88" s="43"/>
      <c r="I88" s="43"/>
      <c r="J88" s="187">
        <f>BK88</f>
        <v>0</v>
      </c>
      <c r="K88" s="43"/>
      <c r="L88" s="47"/>
      <c r="M88" s="99"/>
      <c r="N88" s="188"/>
      <c r="O88" s="100"/>
      <c r="P88" s="189">
        <f>P89</f>
        <v>0</v>
      </c>
      <c r="Q88" s="100"/>
      <c r="R88" s="189">
        <f>R89</f>
        <v>409.04161195</v>
      </c>
      <c r="S88" s="100"/>
      <c r="T88" s="190">
        <f>T89</f>
        <v>220.61027999999999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T88" s="20" t="s">
        <v>73</v>
      </c>
      <c r="AU88" s="20" t="s">
        <v>94</v>
      </c>
      <c r="BK88" s="191">
        <f>BK89</f>
        <v>0</v>
      </c>
    </row>
    <row r="89" s="12" customFormat="1" ht="25.92" customHeight="1">
      <c r="A89" s="12"/>
      <c r="B89" s="192"/>
      <c r="C89" s="193"/>
      <c r="D89" s="194" t="s">
        <v>73</v>
      </c>
      <c r="E89" s="195" t="s">
        <v>117</v>
      </c>
      <c r="F89" s="195" t="s">
        <v>118</v>
      </c>
      <c r="G89" s="193"/>
      <c r="H89" s="193"/>
      <c r="I89" s="196"/>
      <c r="J89" s="197">
        <f>BK89</f>
        <v>0</v>
      </c>
      <c r="K89" s="193"/>
      <c r="L89" s="198"/>
      <c r="M89" s="199"/>
      <c r="N89" s="200"/>
      <c r="O89" s="200"/>
      <c r="P89" s="201">
        <f>P90+P241+P265+P279+P319+P325+P349+P375</f>
        <v>0</v>
      </c>
      <c r="Q89" s="200"/>
      <c r="R89" s="201">
        <f>R90+R241+R265+R279+R319+R325+R349+R375</f>
        <v>409.04161195</v>
      </c>
      <c r="S89" s="200"/>
      <c r="T89" s="202">
        <f>T90+T241+T265+T279+T319+T325+T349+T375</f>
        <v>220.61027999999999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3" t="s">
        <v>82</v>
      </c>
      <c r="AT89" s="204" t="s">
        <v>73</v>
      </c>
      <c r="AU89" s="204" t="s">
        <v>74</v>
      </c>
      <c r="AY89" s="203" t="s">
        <v>119</v>
      </c>
      <c r="BK89" s="205">
        <f>BK90+BK241+BK265+BK279+BK319+BK325+BK349+BK375</f>
        <v>0</v>
      </c>
    </row>
    <row r="90" s="12" customFormat="1" ht="22.8" customHeight="1">
      <c r="A90" s="12"/>
      <c r="B90" s="192"/>
      <c r="C90" s="193"/>
      <c r="D90" s="194" t="s">
        <v>73</v>
      </c>
      <c r="E90" s="206" t="s">
        <v>82</v>
      </c>
      <c r="F90" s="206" t="s">
        <v>120</v>
      </c>
      <c r="G90" s="193"/>
      <c r="H90" s="193"/>
      <c r="I90" s="196"/>
      <c r="J90" s="207">
        <f>BK90</f>
        <v>0</v>
      </c>
      <c r="K90" s="193"/>
      <c r="L90" s="198"/>
      <c r="M90" s="199"/>
      <c r="N90" s="200"/>
      <c r="O90" s="200"/>
      <c r="P90" s="201">
        <f>SUM(P91:P240)</f>
        <v>0</v>
      </c>
      <c r="Q90" s="200"/>
      <c r="R90" s="201">
        <f>SUM(R91:R240)</f>
        <v>41.50424000000001</v>
      </c>
      <c r="S90" s="200"/>
      <c r="T90" s="202">
        <f>SUM(T91:T240)</f>
        <v>203.75927999999999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3" t="s">
        <v>82</v>
      </c>
      <c r="AT90" s="204" t="s">
        <v>73</v>
      </c>
      <c r="AU90" s="204" t="s">
        <v>82</v>
      </c>
      <c r="AY90" s="203" t="s">
        <v>119</v>
      </c>
      <c r="BK90" s="205">
        <f>SUM(BK91:BK240)</f>
        <v>0</v>
      </c>
    </row>
    <row r="91" s="2" customFormat="1" ht="16.5" customHeight="1">
      <c r="A91" s="41"/>
      <c r="B91" s="42"/>
      <c r="C91" s="208" t="s">
        <v>82</v>
      </c>
      <c r="D91" s="208" t="s">
        <v>121</v>
      </c>
      <c r="E91" s="209" t="s">
        <v>122</v>
      </c>
      <c r="F91" s="210" t="s">
        <v>123</v>
      </c>
      <c r="G91" s="211" t="s">
        <v>124</v>
      </c>
      <c r="H91" s="212">
        <v>0.012</v>
      </c>
      <c r="I91" s="213"/>
      <c r="J91" s="214">
        <f>ROUND(I91*H91,2)</f>
        <v>0</v>
      </c>
      <c r="K91" s="210" t="s">
        <v>125</v>
      </c>
      <c r="L91" s="47"/>
      <c r="M91" s="215" t="s">
        <v>28</v>
      </c>
      <c r="N91" s="216" t="s">
        <v>47</v>
      </c>
      <c r="O91" s="88"/>
      <c r="P91" s="217">
        <f>O91*H91</f>
        <v>0</v>
      </c>
      <c r="Q91" s="217">
        <v>0</v>
      </c>
      <c r="R91" s="217">
        <f>Q91*H91</f>
        <v>0</v>
      </c>
      <c r="S91" s="217">
        <v>0</v>
      </c>
      <c r="T91" s="218">
        <f>S91*H91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19" t="s">
        <v>126</v>
      </c>
      <c r="AT91" s="219" t="s">
        <v>121</v>
      </c>
      <c r="AU91" s="219" t="s">
        <v>84</v>
      </c>
      <c r="AY91" s="20" t="s">
        <v>119</v>
      </c>
      <c r="BE91" s="220">
        <f>IF(N91="základní",J91,0)</f>
        <v>0</v>
      </c>
      <c r="BF91" s="220">
        <f>IF(N91="snížená",J91,0)</f>
        <v>0</v>
      </c>
      <c r="BG91" s="220">
        <f>IF(N91="zákl. přenesená",J91,0)</f>
        <v>0</v>
      </c>
      <c r="BH91" s="220">
        <f>IF(N91="sníž. přenesená",J91,0)</f>
        <v>0</v>
      </c>
      <c r="BI91" s="220">
        <f>IF(N91="nulová",J91,0)</f>
        <v>0</v>
      </c>
      <c r="BJ91" s="20" t="s">
        <v>126</v>
      </c>
      <c r="BK91" s="220">
        <f>ROUND(I91*H91,2)</f>
        <v>0</v>
      </c>
      <c r="BL91" s="20" t="s">
        <v>126</v>
      </c>
      <c r="BM91" s="219" t="s">
        <v>127</v>
      </c>
    </row>
    <row r="92" s="2" customFormat="1">
      <c r="A92" s="41"/>
      <c r="B92" s="42"/>
      <c r="C92" s="43"/>
      <c r="D92" s="221" t="s">
        <v>128</v>
      </c>
      <c r="E92" s="43"/>
      <c r="F92" s="222" t="s">
        <v>129</v>
      </c>
      <c r="G92" s="43"/>
      <c r="H92" s="43"/>
      <c r="I92" s="223"/>
      <c r="J92" s="43"/>
      <c r="K92" s="43"/>
      <c r="L92" s="47"/>
      <c r="M92" s="224"/>
      <c r="N92" s="225"/>
      <c r="O92" s="88"/>
      <c r="P92" s="88"/>
      <c r="Q92" s="88"/>
      <c r="R92" s="88"/>
      <c r="S92" s="88"/>
      <c r="T92" s="89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0" t="s">
        <v>128</v>
      </c>
      <c r="AU92" s="20" t="s">
        <v>84</v>
      </c>
    </row>
    <row r="93" s="2" customFormat="1">
      <c r="A93" s="41"/>
      <c r="B93" s="42"/>
      <c r="C93" s="43"/>
      <c r="D93" s="226" t="s">
        <v>130</v>
      </c>
      <c r="E93" s="43"/>
      <c r="F93" s="227" t="s">
        <v>131</v>
      </c>
      <c r="G93" s="43"/>
      <c r="H93" s="43"/>
      <c r="I93" s="223"/>
      <c r="J93" s="43"/>
      <c r="K93" s="43"/>
      <c r="L93" s="47"/>
      <c r="M93" s="224"/>
      <c r="N93" s="225"/>
      <c r="O93" s="88"/>
      <c r="P93" s="88"/>
      <c r="Q93" s="88"/>
      <c r="R93" s="88"/>
      <c r="S93" s="88"/>
      <c r="T93" s="89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20" t="s">
        <v>130</v>
      </c>
      <c r="AU93" s="20" t="s">
        <v>84</v>
      </c>
    </row>
    <row r="94" s="13" customFormat="1">
      <c r="A94" s="13"/>
      <c r="B94" s="228"/>
      <c r="C94" s="229"/>
      <c r="D94" s="221" t="s">
        <v>132</v>
      </c>
      <c r="E94" s="230" t="s">
        <v>28</v>
      </c>
      <c r="F94" s="231" t="s">
        <v>133</v>
      </c>
      <c r="G94" s="229"/>
      <c r="H94" s="230" t="s">
        <v>28</v>
      </c>
      <c r="I94" s="232"/>
      <c r="J94" s="229"/>
      <c r="K94" s="229"/>
      <c r="L94" s="233"/>
      <c r="M94" s="234"/>
      <c r="N94" s="235"/>
      <c r="O94" s="235"/>
      <c r="P94" s="235"/>
      <c r="Q94" s="235"/>
      <c r="R94" s="235"/>
      <c r="S94" s="235"/>
      <c r="T94" s="236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37" t="s">
        <v>132</v>
      </c>
      <c r="AU94" s="237" t="s">
        <v>84</v>
      </c>
      <c r="AV94" s="13" t="s">
        <v>82</v>
      </c>
      <c r="AW94" s="13" t="s">
        <v>35</v>
      </c>
      <c r="AX94" s="13" t="s">
        <v>74</v>
      </c>
      <c r="AY94" s="237" t="s">
        <v>119</v>
      </c>
    </row>
    <row r="95" s="13" customFormat="1">
      <c r="A95" s="13"/>
      <c r="B95" s="228"/>
      <c r="C95" s="229"/>
      <c r="D95" s="221" t="s">
        <v>132</v>
      </c>
      <c r="E95" s="230" t="s">
        <v>28</v>
      </c>
      <c r="F95" s="231" t="s">
        <v>134</v>
      </c>
      <c r="G95" s="229"/>
      <c r="H95" s="230" t="s">
        <v>28</v>
      </c>
      <c r="I95" s="232"/>
      <c r="J95" s="229"/>
      <c r="K95" s="229"/>
      <c r="L95" s="233"/>
      <c r="M95" s="234"/>
      <c r="N95" s="235"/>
      <c r="O95" s="235"/>
      <c r="P95" s="235"/>
      <c r="Q95" s="235"/>
      <c r="R95" s="235"/>
      <c r="S95" s="235"/>
      <c r="T95" s="236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7" t="s">
        <v>132</v>
      </c>
      <c r="AU95" s="237" t="s">
        <v>84</v>
      </c>
      <c r="AV95" s="13" t="s">
        <v>82</v>
      </c>
      <c r="AW95" s="13" t="s">
        <v>35</v>
      </c>
      <c r="AX95" s="13" t="s">
        <v>74</v>
      </c>
      <c r="AY95" s="237" t="s">
        <v>119</v>
      </c>
    </row>
    <row r="96" s="14" customFormat="1">
      <c r="A96" s="14"/>
      <c r="B96" s="238"/>
      <c r="C96" s="239"/>
      <c r="D96" s="221" t="s">
        <v>132</v>
      </c>
      <c r="E96" s="240" t="s">
        <v>28</v>
      </c>
      <c r="F96" s="241" t="s">
        <v>135</v>
      </c>
      <c r="G96" s="239"/>
      <c r="H96" s="242">
        <v>0.0060000000000000001</v>
      </c>
      <c r="I96" s="243"/>
      <c r="J96" s="239"/>
      <c r="K96" s="239"/>
      <c r="L96" s="244"/>
      <c r="M96" s="245"/>
      <c r="N96" s="246"/>
      <c r="O96" s="246"/>
      <c r="P96" s="246"/>
      <c r="Q96" s="246"/>
      <c r="R96" s="246"/>
      <c r="S96" s="246"/>
      <c r="T96" s="247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48" t="s">
        <v>132</v>
      </c>
      <c r="AU96" s="248" t="s">
        <v>84</v>
      </c>
      <c r="AV96" s="14" t="s">
        <v>84</v>
      </c>
      <c r="AW96" s="14" t="s">
        <v>35</v>
      </c>
      <c r="AX96" s="14" t="s">
        <v>74</v>
      </c>
      <c r="AY96" s="248" t="s">
        <v>119</v>
      </c>
    </row>
    <row r="97" s="13" customFormat="1">
      <c r="A97" s="13"/>
      <c r="B97" s="228"/>
      <c r="C97" s="229"/>
      <c r="D97" s="221" t="s">
        <v>132</v>
      </c>
      <c r="E97" s="230" t="s">
        <v>28</v>
      </c>
      <c r="F97" s="231" t="s">
        <v>136</v>
      </c>
      <c r="G97" s="229"/>
      <c r="H97" s="230" t="s">
        <v>28</v>
      </c>
      <c r="I97" s="232"/>
      <c r="J97" s="229"/>
      <c r="K97" s="229"/>
      <c r="L97" s="233"/>
      <c r="M97" s="234"/>
      <c r="N97" s="235"/>
      <c r="O97" s="235"/>
      <c r="P97" s="235"/>
      <c r="Q97" s="235"/>
      <c r="R97" s="235"/>
      <c r="S97" s="235"/>
      <c r="T97" s="236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7" t="s">
        <v>132</v>
      </c>
      <c r="AU97" s="237" t="s">
        <v>84</v>
      </c>
      <c r="AV97" s="13" t="s">
        <v>82</v>
      </c>
      <c r="AW97" s="13" t="s">
        <v>35</v>
      </c>
      <c r="AX97" s="13" t="s">
        <v>74</v>
      </c>
      <c r="AY97" s="237" t="s">
        <v>119</v>
      </c>
    </row>
    <row r="98" s="14" customFormat="1">
      <c r="A98" s="14"/>
      <c r="B98" s="238"/>
      <c r="C98" s="239"/>
      <c r="D98" s="221" t="s">
        <v>132</v>
      </c>
      <c r="E98" s="240" t="s">
        <v>28</v>
      </c>
      <c r="F98" s="241" t="s">
        <v>137</v>
      </c>
      <c r="G98" s="239"/>
      <c r="H98" s="242">
        <v>0.0060000000000000001</v>
      </c>
      <c r="I98" s="243"/>
      <c r="J98" s="239"/>
      <c r="K98" s="239"/>
      <c r="L98" s="244"/>
      <c r="M98" s="245"/>
      <c r="N98" s="246"/>
      <c r="O98" s="246"/>
      <c r="P98" s="246"/>
      <c r="Q98" s="246"/>
      <c r="R98" s="246"/>
      <c r="S98" s="246"/>
      <c r="T98" s="247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48" t="s">
        <v>132</v>
      </c>
      <c r="AU98" s="248" t="s">
        <v>84</v>
      </c>
      <c r="AV98" s="14" t="s">
        <v>84</v>
      </c>
      <c r="AW98" s="14" t="s">
        <v>35</v>
      </c>
      <c r="AX98" s="14" t="s">
        <v>74</v>
      </c>
      <c r="AY98" s="248" t="s">
        <v>119</v>
      </c>
    </row>
    <row r="99" s="15" customFormat="1">
      <c r="A99" s="15"/>
      <c r="B99" s="249"/>
      <c r="C99" s="250"/>
      <c r="D99" s="221" t="s">
        <v>132</v>
      </c>
      <c r="E99" s="251" t="s">
        <v>28</v>
      </c>
      <c r="F99" s="252" t="s">
        <v>138</v>
      </c>
      <c r="G99" s="250"/>
      <c r="H99" s="253">
        <v>0.012</v>
      </c>
      <c r="I99" s="254"/>
      <c r="J99" s="250"/>
      <c r="K99" s="250"/>
      <c r="L99" s="255"/>
      <c r="M99" s="256"/>
      <c r="N99" s="257"/>
      <c r="O99" s="257"/>
      <c r="P99" s="257"/>
      <c r="Q99" s="257"/>
      <c r="R99" s="257"/>
      <c r="S99" s="257"/>
      <c r="T99" s="258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T99" s="259" t="s">
        <v>132</v>
      </c>
      <c r="AU99" s="259" t="s">
        <v>84</v>
      </c>
      <c r="AV99" s="15" t="s">
        <v>126</v>
      </c>
      <c r="AW99" s="15" t="s">
        <v>35</v>
      </c>
      <c r="AX99" s="15" t="s">
        <v>82</v>
      </c>
      <c r="AY99" s="259" t="s">
        <v>119</v>
      </c>
    </row>
    <row r="100" s="2" customFormat="1" ht="24.15" customHeight="1">
      <c r="A100" s="41"/>
      <c r="B100" s="42"/>
      <c r="C100" s="208" t="s">
        <v>84</v>
      </c>
      <c r="D100" s="208" t="s">
        <v>121</v>
      </c>
      <c r="E100" s="209" t="s">
        <v>139</v>
      </c>
      <c r="F100" s="210" t="s">
        <v>140</v>
      </c>
      <c r="G100" s="211" t="s">
        <v>141</v>
      </c>
      <c r="H100" s="212">
        <v>81.200000000000003</v>
      </c>
      <c r="I100" s="213"/>
      <c r="J100" s="214">
        <f>ROUND(I100*H100,2)</f>
        <v>0</v>
      </c>
      <c r="K100" s="210" t="s">
        <v>125</v>
      </c>
      <c r="L100" s="47"/>
      <c r="M100" s="215" t="s">
        <v>28</v>
      </c>
      <c r="N100" s="216" t="s">
        <v>47</v>
      </c>
      <c r="O100" s="88"/>
      <c r="P100" s="217">
        <f>O100*H100</f>
        <v>0</v>
      </c>
      <c r="Q100" s="217">
        <v>0</v>
      </c>
      <c r="R100" s="217">
        <f>Q100*H100</f>
        <v>0</v>
      </c>
      <c r="S100" s="217">
        <v>0</v>
      </c>
      <c r="T100" s="218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19" t="s">
        <v>126</v>
      </c>
      <c r="AT100" s="219" t="s">
        <v>121</v>
      </c>
      <c r="AU100" s="219" t="s">
        <v>84</v>
      </c>
      <c r="AY100" s="20" t="s">
        <v>119</v>
      </c>
      <c r="BE100" s="220">
        <f>IF(N100="základní",J100,0)</f>
        <v>0</v>
      </c>
      <c r="BF100" s="220">
        <f>IF(N100="snížená",J100,0)</f>
        <v>0</v>
      </c>
      <c r="BG100" s="220">
        <f>IF(N100="zákl. přenesená",J100,0)</f>
        <v>0</v>
      </c>
      <c r="BH100" s="220">
        <f>IF(N100="sníž. přenesená",J100,0)</f>
        <v>0</v>
      </c>
      <c r="BI100" s="220">
        <f>IF(N100="nulová",J100,0)</f>
        <v>0</v>
      </c>
      <c r="BJ100" s="20" t="s">
        <v>126</v>
      </c>
      <c r="BK100" s="220">
        <f>ROUND(I100*H100,2)</f>
        <v>0</v>
      </c>
      <c r="BL100" s="20" t="s">
        <v>126</v>
      </c>
      <c r="BM100" s="219" t="s">
        <v>142</v>
      </c>
    </row>
    <row r="101" s="2" customFormat="1">
      <c r="A101" s="41"/>
      <c r="B101" s="42"/>
      <c r="C101" s="43"/>
      <c r="D101" s="221" t="s">
        <v>128</v>
      </c>
      <c r="E101" s="43"/>
      <c r="F101" s="222" t="s">
        <v>143</v>
      </c>
      <c r="G101" s="43"/>
      <c r="H101" s="43"/>
      <c r="I101" s="223"/>
      <c r="J101" s="43"/>
      <c r="K101" s="43"/>
      <c r="L101" s="47"/>
      <c r="M101" s="224"/>
      <c r="N101" s="225"/>
      <c r="O101" s="88"/>
      <c r="P101" s="88"/>
      <c r="Q101" s="88"/>
      <c r="R101" s="88"/>
      <c r="S101" s="88"/>
      <c r="T101" s="89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128</v>
      </c>
      <c r="AU101" s="20" t="s">
        <v>84</v>
      </c>
    </row>
    <row r="102" s="2" customFormat="1">
      <c r="A102" s="41"/>
      <c r="B102" s="42"/>
      <c r="C102" s="43"/>
      <c r="D102" s="226" t="s">
        <v>130</v>
      </c>
      <c r="E102" s="43"/>
      <c r="F102" s="227" t="s">
        <v>144</v>
      </c>
      <c r="G102" s="43"/>
      <c r="H102" s="43"/>
      <c r="I102" s="223"/>
      <c r="J102" s="43"/>
      <c r="K102" s="43"/>
      <c r="L102" s="47"/>
      <c r="M102" s="224"/>
      <c r="N102" s="225"/>
      <c r="O102" s="88"/>
      <c r="P102" s="88"/>
      <c r="Q102" s="88"/>
      <c r="R102" s="88"/>
      <c r="S102" s="88"/>
      <c r="T102" s="89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130</v>
      </c>
      <c r="AU102" s="20" t="s">
        <v>84</v>
      </c>
    </row>
    <row r="103" s="13" customFormat="1">
      <c r="A103" s="13"/>
      <c r="B103" s="228"/>
      <c r="C103" s="229"/>
      <c r="D103" s="221" t="s">
        <v>132</v>
      </c>
      <c r="E103" s="230" t="s">
        <v>28</v>
      </c>
      <c r="F103" s="231" t="s">
        <v>133</v>
      </c>
      <c r="G103" s="229"/>
      <c r="H103" s="230" t="s">
        <v>28</v>
      </c>
      <c r="I103" s="232"/>
      <c r="J103" s="229"/>
      <c r="K103" s="229"/>
      <c r="L103" s="233"/>
      <c r="M103" s="234"/>
      <c r="N103" s="235"/>
      <c r="O103" s="235"/>
      <c r="P103" s="235"/>
      <c r="Q103" s="235"/>
      <c r="R103" s="235"/>
      <c r="S103" s="235"/>
      <c r="T103" s="236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7" t="s">
        <v>132</v>
      </c>
      <c r="AU103" s="237" t="s">
        <v>84</v>
      </c>
      <c r="AV103" s="13" t="s">
        <v>82</v>
      </c>
      <c r="AW103" s="13" t="s">
        <v>35</v>
      </c>
      <c r="AX103" s="13" t="s">
        <v>74</v>
      </c>
      <c r="AY103" s="237" t="s">
        <v>119</v>
      </c>
    </row>
    <row r="104" s="13" customFormat="1">
      <c r="A104" s="13"/>
      <c r="B104" s="228"/>
      <c r="C104" s="229"/>
      <c r="D104" s="221" t="s">
        <v>132</v>
      </c>
      <c r="E104" s="230" t="s">
        <v>28</v>
      </c>
      <c r="F104" s="231" t="s">
        <v>134</v>
      </c>
      <c r="G104" s="229"/>
      <c r="H104" s="230" t="s">
        <v>28</v>
      </c>
      <c r="I104" s="232"/>
      <c r="J104" s="229"/>
      <c r="K104" s="229"/>
      <c r="L104" s="233"/>
      <c r="M104" s="234"/>
      <c r="N104" s="235"/>
      <c r="O104" s="235"/>
      <c r="P104" s="235"/>
      <c r="Q104" s="235"/>
      <c r="R104" s="235"/>
      <c r="S104" s="235"/>
      <c r="T104" s="236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7" t="s">
        <v>132</v>
      </c>
      <c r="AU104" s="237" t="s">
        <v>84</v>
      </c>
      <c r="AV104" s="13" t="s">
        <v>82</v>
      </c>
      <c r="AW104" s="13" t="s">
        <v>35</v>
      </c>
      <c r="AX104" s="13" t="s">
        <v>74</v>
      </c>
      <c r="AY104" s="237" t="s">
        <v>119</v>
      </c>
    </row>
    <row r="105" s="14" customFormat="1">
      <c r="A105" s="14"/>
      <c r="B105" s="238"/>
      <c r="C105" s="239"/>
      <c r="D105" s="221" t="s">
        <v>132</v>
      </c>
      <c r="E105" s="240" t="s">
        <v>28</v>
      </c>
      <c r="F105" s="241" t="s">
        <v>145</v>
      </c>
      <c r="G105" s="239"/>
      <c r="H105" s="242">
        <v>42</v>
      </c>
      <c r="I105" s="243"/>
      <c r="J105" s="239"/>
      <c r="K105" s="239"/>
      <c r="L105" s="244"/>
      <c r="M105" s="245"/>
      <c r="N105" s="246"/>
      <c r="O105" s="246"/>
      <c r="P105" s="246"/>
      <c r="Q105" s="246"/>
      <c r="R105" s="246"/>
      <c r="S105" s="246"/>
      <c r="T105" s="247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8" t="s">
        <v>132</v>
      </c>
      <c r="AU105" s="248" t="s">
        <v>84</v>
      </c>
      <c r="AV105" s="14" t="s">
        <v>84</v>
      </c>
      <c r="AW105" s="14" t="s">
        <v>35</v>
      </c>
      <c r="AX105" s="14" t="s">
        <v>74</v>
      </c>
      <c r="AY105" s="248" t="s">
        <v>119</v>
      </c>
    </row>
    <row r="106" s="13" customFormat="1">
      <c r="A106" s="13"/>
      <c r="B106" s="228"/>
      <c r="C106" s="229"/>
      <c r="D106" s="221" t="s">
        <v>132</v>
      </c>
      <c r="E106" s="230" t="s">
        <v>28</v>
      </c>
      <c r="F106" s="231" t="s">
        <v>136</v>
      </c>
      <c r="G106" s="229"/>
      <c r="H106" s="230" t="s">
        <v>28</v>
      </c>
      <c r="I106" s="232"/>
      <c r="J106" s="229"/>
      <c r="K106" s="229"/>
      <c r="L106" s="233"/>
      <c r="M106" s="234"/>
      <c r="N106" s="235"/>
      <c r="O106" s="235"/>
      <c r="P106" s="235"/>
      <c r="Q106" s="235"/>
      <c r="R106" s="235"/>
      <c r="S106" s="235"/>
      <c r="T106" s="236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7" t="s">
        <v>132</v>
      </c>
      <c r="AU106" s="237" t="s">
        <v>84</v>
      </c>
      <c r="AV106" s="13" t="s">
        <v>82</v>
      </c>
      <c r="AW106" s="13" t="s">
        <v>35</v>
      </c>
      <c r="AX106" s="13" t="s">
        <v>74</v>
      </c>
      <c r="AY106" s="237" t="s">
        <v>119</v>
      </c>
    </row>
    <row r="107" s="14" customFormat="1">
      <c r="A107" s="14"/>
      <c r="B107" s="238"/>
      <c r="C107" s="239"/>
      <c r="D107" s="221" t="s">
        <v>132</v>
      </c>
      <c r="E107" s="240" t="s">
        <v>28</v>
      </c>
      <c r="F107" s="241" t="s">
        <v>146</v>
      </c>
      <c r="G107" s="239"/>
      <c r="H107" s="242">
        <v>39.200000000000003</v>
      </c>
      <c r="I107" s="243"/>
      <c r="J107" s="239"/>
      <c r="K107" s="239"/>
      <c r="L107" s="244"/>
      <c r="M107" s="245"/>
      <c r="N107" s="246"/>
      <c r="O107" s="246"/>
      <c r="P107" s="246"/>
      <c r="Q107" s="246"/>
      <c r="R107" s="246"/>
      <c r="S107" s="246"/>
      <c r="T107" s="247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8" t="s">
        <v>132</v>
      </c>
      <c r="AU107" s="248" t="s">
        <v>84</v>
      </c>
      <c r="AV107" s="14" t="s">
        <v>84</v>
      </c>
      <c r="AW107" s="14" t="s">
        <v>35</v>
      </c>
      <c r="AX107" s="14" t="s">
        <v>74</v>
      </c>
      <c r="AY107" s="248" t="s">
        <v>119</v>
      </c>
    </row>
    <row r="108" s="15" customFormat="1">
      <c r="A108" s="15"/>
      <c r="B108" s="249"/>
      <c r="C108" s="250"/>
      <c r="D108" s="221" t="s">
        <v>132</v>
      </c>
      <c r="E108" s="251" t="s">
        <v>28</v>
      </c>
      <c r="F108" s="252" t="s">
        <v>138</v>
      </c>
      <c r="G108" s="250"/>
      <c r="H108" s="253">
        <v>81.200000000000003</v>
      </c>
      <c r="I108" s="254"/>
      <c r="J108" s="250"/>
      <c r="K108" s="250"/>
      <c r="L108" s="255"/>
      <c r="M108" s="256"/>
      <c r="N108" s="257"/>
      <c r="O108" s="257"/>
      <c r="P108" s="257"/>
      <c r="Q108" s="257"/>
      <c r="R108" s="257"/>
      <c r="S108" s="257"/>
      <c r="T108" s="258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T108" s="259" t="s">
        <v>132</v>
      </c>
      <c r="AU108" s="259" t="s">
        <v>84</v>
      </c>
      <c r="AV108" s="15" t="s">
        <v>126</v>
      </c>
      <c r="AW108" s="15" t="s">
        <v>35</v>
      </c>
      <c r="AX108" s="15" t="s">
        <v>82</v>
      </c>
      <c r="AY108" s="259" t="s">
        <v>119</v>
      </c>
    </row>
    <row r="109" s="2" customFormat="1" ht="16.5" customHeight="1">
      <c r="A109" s="41"/>
      <c r="B109" s="42"/>
      <c r="C109" s="208" t="s">
        <v>147</v>
      </c>
      <c r="D109" s="208" t="s">
        <v>121</v>
      </c>
      <c r="E109" s="209" t="s">
        <v>148</v>
      </c>
      <c r="F109" s="210" t="s">
        <v>149</v>
      </c>
      <c r="G109" s="211" t="s">
        <v>141</v>
      </c>
      <c r="H109" s="212">
        <v>81.200000000000003</v>
      </c>
      <c r="I109" s="213"/>
      <c r="J109" s="214">
        <f>ROUND(I109*H109,2)</f>
        <v>0</v>
      </c>
      <c r="K109" s="210" t="s">
        <v>125</v>
      </c>
      <c r="L109" s="47"/>
      <c r="M109" s="215" t="s">
        <v>28</v>
      </c>
      <c r="N109" s="216" t="s">
        <v>47</v>
      </c>
      <c r="O109" s="88"/>
      <c r="P109" s="217">
        <f>O109*H109</f>
        <v>0</v>
      </c>
      <c r="Q109" s="217">
        <v>0</v>
      </c>
      <c r="R109" s="217">
        <f>Q109*H109</f>
        <v>0</v>
      </c>
      <c r="S109" s="217">
        <v>0</v>
      </c>
      <c r="T109" s="218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19" t="s">
        <v>126</v>
      </c>
      <c r="AT109" s="219" t="s">
        <v>121</v>
      </c>
      <c r="AU109" s="219" t="s">
        <v>84</v>
      </c>
      <c r="AY109" s="20" t="s">
        <v>119</v>
      </c>
      <c r="BE109" s="220">
        <f>IF(N109="základní",J109,0)</f>
        <v>0</v>
      </c>
      <c r="BF109" s="220">
        <f>IF(N109="snížená",J109,0)</f>
        <v>0</v>
      </c>
      <c r="BG109" s="220">
        <f>IF(N109="zákl. přenesená",J109,0)</f>
        <v>0</v>
      </c>
      <c r="BH109" s="220">
        <f>IF(N109="sníž. přenesená",J109,0)</f>
        <v>0</v>
      </c>
      <c r="BI109" s="220">
        <f>IF(N109="nulová",J109,0)</f>
        <v>0</v>
      </c>
      <c r="BJ109" s="20" t="s">
        <v>126</v>
      </c>
      <c r="BK109" s="220">
        <f>ROUND(I109*H109,2)</f>
        <v>0</v>
      </c>
      <c r="BL109" s="20" t="s">
        <v>126</v>
      </c>
      <c r="BM109" s="219" t="s">
        <v>150</v>
      </c>
    </row>
    <row r="110" s="2" customFormat="1">
      <c r="A110" s="41"/>
      <c r="B110" s="42"/>
      <c r="C110" s="43"/>
      <c r="D110" s="221" t="s">
        <v>128</v>
      </c>
      <c r="E110" s="43"/>
      <c r="F110" s="222" t="s">
        <v>151</v>
      </c>
      <c r="G110" s="43"/>
      <c r="H110" s="43"/>
      <c r="I110" s="223"/>
      <c r="J110" s="43"/>
      <c r="K110" s="43"/>
      <c r="L110" s="47"/>
      <c r="M110" s="224"/>
      <c r="N110" s="225"/>
      <c r="O110" s="88"/>
      <c r="P110" s="88"/>
      <c r="Q110" s="88"/>
      <c r="R110" s="88"/>
      <c r="S110" s="88"/>
      <c r="T110" s="89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20" t="s">
        <v>128</v>
      </c>
      <c r="AU110" s="20" t="s">
        <v>84</v>
      </c>
    </row>
    <row r="111" s="2" customFormat="1">
      <c r="A111" s="41"/>
      <c r="B111" s="42"/>
      <c r="C111" s="43"/>
      <c r="D111" s="226" t="s">
        <v>130</v>
      </c>
      <c r="E111" s="43"/>
      <c r="F111" s="227" t="s">
        <v>152</v>
      </c>
      <c r="G111" s="43"/>
      <c r="H111" s="43"/>
      <c r="I111" s="223"/>
      <c r="J111" s="43"/>
      <c r="K111" s="43"/>
      <c r="L111" s="47"/>
      <c r="M111" s="224"/>
      <c r="N111" s="225"/>
      <c r="O111" s="88"/>
      <c r="P111" s="88"/>
      <c r="Q111" s="88"/>
      <c r="R111" s="88"/>
      <c r="S111" s="88"/>
      <c r="T111" s="89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T111" s="20" t="s">
        <v>130</v>
      </c>
      <c r="AU111" s="20" t="s">
        <v>84</v>
      </c>
    </row>
    <row r="112" s="13" customFormat="1">
      <c r="A112" s="13"/>
      <c r="B112" s="228"/>
      <c r="C112" s="229"/>
      <c r="D112" s="221" t="s">
        <v>132</v>
      </c>
      <c r="E112" s="230" t="s">
        <v>28</v>
      </c>
      <c r="F112" s="231" t="s">
        <v>153</v>
      </c>
      <c r="G112" s="229"/>
      <c r="H112" s="230" t="s">
        <v>28</v>
      </c>
      <c r="I112" s="232"/>
      <c r="J112" s="229"/>
      <c r="K112" s="229"/>
      <c r="L112" s="233"/>
      <c r="M112" s="234"/>
      <c r="N112" s="235"/>
      <c r="O112" s="235"/>
      <c r="P112" s="235"/>
      <c r="Q112" s="235"/>
      <c r="R112" s="235"/>
      <c r="S112" s="235"/>
      <c r="T112" s="236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7" t="s">
        <v>132</v>
      </c>
      <c r="AU112" s="237" t="s">
        <v>84</v>
      </c>
      <c r="AV112" s="13" t="s">
        <v>82</v>
      </c>
      <c r="AW112" s="13" t="s">
        <v>35</v>
      </c>
      <c r="AX112" s="13" t="s">
        <v>74</v>
      </c>
      <c r="AY112" s="237" t="s">
        <v>119</v>
      </c>
    </row>
    <row r="113" s="14" customFormat="1">
      <c r="A113" s="14"/>
      <c r="B113" s="238"/>
      <c r="C113" s="239"/>
      <c r="D113" s="221" t="s">
        <v>132</v>
      </c>
      <c r="E113" s="240" t="s">
        <v>28</v>
      </c>
      <c r="F113" s="241" t="s">
        <v>154</v>
      </c>
      <c r="G113" s="239"/>
      <c r="H113" s="242">
        <v>81.200000000000003</v>
      </c>
      <c r="I113" s="243"/>
      <c r="J113" s="239"/>
      <c r="K113" s="239"/>
      <c r="L113" s="244"/>
      <c r="M113" s="245"/>
      <c r="N113" s="246"/>
      <c r="O113" s="246"/>
      <c r="P113" s="246"/>
      <c r="Q113" s="246"/>
      <c r="R113" s="246"/>
      <c r="S113" s="246"/>
      <c r="T113" s="247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8" t="s">
        <v>132</v>
      </c>
      <c r="AU113" s="248" t="s">
        <v>84</v>
      </c>
      <c r="AV113" s="14" t="s">
        <v>84</v>
      </c>
      <c r="AW113" s="14" t="s">
        <v>35</v>
      </c>
      <c r="AX113" s="14" t="s">
        <v>82</v>
      </c>
      <c r="AY113" s="248" t="s">
        <v>119</v>
      </c>
    </row>
    <row r="114" s="2" customFormat="1" ht="16.5" customHeight="1">
      <c r="A114" s="41"/>
      <c r="B114" s="42"/>
      <c r="C114" s="208" t="s">
        <v>126</v>
      </c>
      <c r="D114" s="208" t="s">
        <v>121</v>
      </c>
      <c r="E114" s="209" t="s">
        <v>155</v>
      </c>
      <c r="F114" s="210" t="s">
        <v>156</v>
      </c>
      <c r="G114" s="211" t="s">
        <v>157</v>
      </c>
      <c r="H114" s="212">
        <v>10</v>
      </c>
      <c r="I114" s="213"/>
      <c r="J114" s="214">
        <f>ROUND(I114*H114,2)</f>
        <v>0</v>
      </c>
      <c r="K114" s="210" t="s">
        <v>125</v>
      </c>
      <c r="L114" s="47"/>
      <c r="M114" s="215" t="s">
        <v>28</v>
      </c>
      <c r="N114" s="216" t="s">
        <v>47</v>
      </c>
      <c r="O114" s="88"/>
      <c r="P114" s="217">
        <f>O114*H114</f>
        <v>0</v>
      </c>
      <c r="Q114" s="217">
        <v>0</v>
      </c>
      <c r="R114" s="217">
        <f>Q114*H114</f>
        <v>0</v>
      </c>
      <c r="S114" s="217">
        <v>0</v>
      </c>
      <c r="T114" s="218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19" t="s">
        <v>126</v>
      </c>
      <c r="AT114" s="219" t="s">
        <v>121</v>
      </c>
      <c r="AU114" s="219" t="s">
        <v>84</v>
      </c>
      <c r="AY114" s="20" t="s">
        <v>119</v>
      </c>
      <c r="BE114" s="220">
        <f>IF(N114="základní",J114,0)</f>
        <v>0</v>
      </c>
      <c r="BF114" s="220">
        <f>IF(N114="snížená",J114,0)</f>
        <v>0</v>
      </c>
      <c r="BG114" s="220">
        <f>IF(N114="zákl. přenesená",J114,0)</f>
        <v>0</v>
      </c>
      <c r="BH114" s="220">
        <f>IF(N114="sníž. přenesená",J114,0)</f>
        <v>0</v>
      </c>
      <c r="BI114" s="220">
        <f>IF(N114="nulová",J114,0)</f>
        <v>0</v>
      </c>
      <c r="BJ114" s="20" t="s">
        <v>126</v>
      </c>
      <c r="BK114" s="220">
        <f>ROUND(I114*H114,2)</f>
        <v>0</v>
      </c>
      <c r="BL114" s="20" t="s">
        <v>126</v>
      </c>
      <c r="BM114" s="219" t="s">
        <v>158</v>
      </c>
    </row>
    <row r="115" s="2" customFormat="1">
      <c r="A115" s="41"/>
      <c r="B115" s="42"/>
      <c r="C115" s="43"/>
      <c r="D115" s="221" t="s">
        <v>128</v>
      </c>
      <c r="E115" s="43"/>
      <c r="F115" s="222" t="s">
        <v>159</v>
      </c>
      <c r="G115" s="43"/>
      <c r="H115" s="43"/>
      <c r="I115" s="223"/>
      <c r="J115" s="43"/>
      <c r="K115" s="43"/>
      <c r="L115" s="47"/>
      <c r="M115" s="224"/>
      <c r="N115" s="225"/>
      <c r="O115" s="88"/>
      <c r="P115" s="88"/>
      <c r="Q115" s="88"/>
      <c r="R115" s="88"/>
      <c r="S115" s="88"/>
      <c r="T115" s="89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0" t="s">
        <v>128</v>
      </c>
      <c r="AU115" s="20" t="s">
        <v>84</v>
      </c>
    </row>
    <row r="116" s="2" customFormat="1">
      <c r="A116" s="41"/>
      <c r="B116" s="42"/>
      <c r="C116" s="43"/>
      <c r="D116" s="226" t="s">
        <v>130</v>
      </c>
      <c r="E116" s="43"/>
      <c r="F116" s="227" t="s">
        <v>160</v>
      </c>
      <c r="G116" s="43"/>
      <c r="H116" s="43"/>
      <c r="I116" s="223"/>
      <c r="J116" s="43"/>
      <c r="K116" s="43"/>
      <c r="L116" s="47"/>
      <c r="M116" s="224"/>
      <c r="N116" s="225"/>
      <c r="O116" s="88"/>
      <c r="P116" s="88"/>
      <c r="Q116" s="88"/>
      <c r="R116" s="88"/>
      <c r="S116" s="88"/>
      <c r="T116" s="89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20" t="s">
        <v>130</v>
      </c>
      <c r="AU116" s="20" t="s">
        <v>84</v>
      </c>
    </row>
    <row r="117" s="13" customFormat="1">
      <c r="A117" s="13"/>
      <c r="B117" s="228"/>
      <c r="C117" s="229"/>
      <c r="D117" s="221" t="s">
        <v>132</v>
      </c>
      <c r="E117" s="230" t="s">
        <v>28</v>
      </c>
      <c r="F117" s="231" t="s">
        <v>161</v>
      </c>
      <c r="G117" s="229"/>
      <c r="H117" s="230" t="s">
        <v>28</v>
      </c>
      <c r="I117" s="232"/>
      <c r="J117" s="229"/>
      <c r="K117" s="229"/>
      <c r="L117" s="233"/>
      <c r="M117" s="234"/>
      <c r="N117" s="235"/>
      <c r="O117" s="235"/>
      <c r="P117" s="235"/>
      <c r="Q117" s="235"/>
      <c r="R117" s="235"/>
      <c r="S117" s="235"/>
      <c r="T117" s="236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7" t="s">
        <v>132</v>
      </c>
      <c r="AU117" s="237" t="s">
        <v>84</v>
      </c>
      <c r="AV117" s="13" t="s">
        <v>82</v>
      </c>
      <c r="AW117" s="13" t="s">
        <v>35</v>
      </c>
      <c r="AX117" s="13" t="s">
        <v>74</v>
      </c>
      <c r="AY117" s="237" t="s">
        <v>119</v>
      </c>
    </row>
    <row r="118" s="14" customFormat="1">
      <c r="A118" s="14"/>
      <c r="B118" s="238"/>
      <c r="C118" s="239"/>
      <c r="D118" s="221" t="s">
        <v>132</v>
      </c>
      <c r="E118" s="240" t="s">
        <v>28</v>
      </c>
      <c r="F118" s="241" t="s">
        <v>162</v>
      </c>
      <c r="G118" s="239"/>
      <c r="H118" s="242">
        <v>10</v>
      </c>
      <c r="I118" s="243"/>
      <c r="J118" s="239"/>
      <c r="K118" s="239"/>
      <c r="L118" s="244"/>
      <c r="M118" s="245"/>
      <c r="N118" s="246"/>
      <c r="O118" s="246"/>
      <c r="P118" s="246"/>
      <c r="Q118" s="246"/>
      <c r="R118" s="246"/>
      <c r="S118" s="246"/>
      <c r="T118" s="247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48" t="s">
        <v>132</v>
      </c>
      <c r="AU118" s="248" t="s">
        <v>84</v>
      </c>
      <c r="AV118" s="14" t="s">
        <v>84</v>
      </c>
      <c r="AW118" s="14" t="s">
        <v>35</v>
      </c>
      <c r="AX118" s="14" t="s">
        <v>82</v>
      </c>
      <c r="AY118" s="248" t="s">
        <v>119</v>
      </c>
    </row>
    <row r="119" s="2" customFormat="1" ht="16.5" customHeight="1">
      <c r="A119" s="41"/>
      <c r="B119" s="42"/>
      <c r="C119" s="208" t="s">
        <v>163</v>
      </c>
      <c r="D119" s="208" t="s">
        <v>121</v>
      </c>
      <c r="E119" s="209" t="s">
        <v>164</v>
      </c>
      <c r="F119" s="210" t="s">
        <v>165</v>
      </c>
      <c r="G119" s="211" t="s">
        <v>157</v>
      </c>
      <c r="H119" s="212">
        <v>7</v>
      </c>
      <c r="I119" s="213"/>
      <c r="J119" s="214">
        <f>ROUND(I119*H119,2)</f>
        <v>0</v>
      </c>
      <c r="K119" s="210" t="s">
        <v>125</v>
      </c>
      <c r="L119" s="47"/>
      <c r="M119" s="215" t="s">
        <v>28</v>
      </c>
      <c r="N119" s="216" t="s">
        <v>47</v>
      </c>
      <c r="O119" s="88"/>
      <c r="P119" s="217">
        <f>O119*H119</f>
        <v>0</v>
      </c>
      <c r="Q119" s="217">
        <v>0</v>
      </c>
      <c r="R119" s="217">
        <f>Q119*H119</f>
        <v>0</v>
      </c>
      <c r="S119" s="217">
        <v>0</v>
      </c>
      <c r="T119" s="218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19" t="s">
        <v>126</v>
      </c>
      <c r="AT119" s="219" t="s">
        <v>121</v>
      </c>
      <c r="AU119" s="219" t="s">
        <v>84</v>
      </c>
      <c r="AY119" s="20" t="s">
        <v>119</v>
      </c>
      <c r="BE119" s="220">
        <f>IF(N119="základní",J119,0)</f>
        <v>0</v>
      </c>
      <c r="BF119" s="220">
        <f>IF(N119="snížená",J119,0)</f>
        <v>0</v>
      </c>
      <c r="BG119" s="220">
        <f>IF(N119="zákl. přenesená",J119,0)</f>
        <v>0</v>
      </c>
      <c r="BH119" s="220">
        <f>IF(N119="sníž. přenesená",J119,0)</f>
        <v>0</v>
      </c>
      <c r="BI119" s="220">
        <f>IF(N119="nulová",J119,0)</f>
        <v>0</v>
      </c>
      <c r="BJ119" s="20" t="s">
        <v>126</v>
      </c>
      <c r="BK119" s="220">
        <f>ROUND(I119*H119,2)</f>
        <v>0</v>
      </c>
      <c r="BL119" s="20" t="s">
        <v>126</v>
      </c>
      <c r="BM119" s="219" t="s">
        <v>166</v>
      </c>
    </row>
    <row r="120" s="2" customFormat="1">
      <c r="A120" s="41"/>
      <c r="B120" s="42"/>
      <c r="C120" s="43"/>
      <c r="D120" s="221" t="s">
        <v>128</v>
      </c>
      <c r="E120" s="43"/>
      <c r="F120" s="222" t="s">
        <v>167</v>
      </c>
      <c r="G120" s="43"/>
      <c r="H120" s="43"/>
      <c r="I120" s="223"/>
      <c r="J120" s="43"/>
      <c r="K120" s="43"/>
      <c r="L120" s="47"/>
      <c r="M120" s="224"/>
      <c r="N120" s="225"/>
      <c r="O120" s="88"/>
      <c r="P120" s="88"/>
      <c r="Q120" s="88"/>
      <c r="R120" s="88"/>
      <c r="S120" s="88"/>
      <c r="T120" s="89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20" t="s">
        <v>128</v>
      </c>
      <c r="AU120" s="20" t="s">
        <v>84</v>
      </c>
    </row>
    <row r="121" s="2" customFormat="1">
      <c r="A121" s="41"/>
      <c r="B121" s="42"/>
      <c r="C121" s="43"/>
      <c r="D121" s="226" t="s">
        <v>130</v>
      </c>
      <c r="E121" s="43"/>
      <c r="F121" s="227" t="s">
        <v>168</v>
      </c>
      <c r="G121" s="43"/>
      <c r="H121" s="43"/>
      <c r="I121" s="223"/>
      <c r="J121" s="43"/>
      <c r="K121" s="43"/>
      <c r="L121" s="47"/>
      <c r="M121" s="224"/>
      <c r="N121" s="225"/>
      <c r="O121" s="88"/>
      <c r="P121" s="88"/>
      <c r="Q121" s="88"/>
      <c r="R121" s="88"/>
      <c r="S121" s="88"/>
      <c r="T121" s="89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0" t="s">
        <v>130</v>
      </c>
      <c r="AU121" s="20" t="s">
        <v>84</v>
      </c>
    </row>
    <row r="122" s="13" customFormat="1">
      <c r="A122" s="13"/>
      <c r="B122" s="228"/>
      <c r="C122" s="229"/>
      <c r="D122" s="221" t="s">
        <v>132</v>
      </c>
      <c r="E122" s="230" t="s">
        <v>28</v>
      </c>
      <c r="F122" s="231" t="s">
        <v>161</v>
      </c>
      <c r="G122" s="229"/>
      <c r="H122" s="230" t="s">
        <v>28</v>
      </c>
      <c r="I122" s="232"/>
      <c r="J122" s="229"/>
      <c r="K122" s="229"/>
      <c r="L122" s="233"/>
      <c r="M122" s="234"/>
      <c r="N122" s="235"/>
      <c r="O122" s="235"/>
      <c r="P122" s="235"/>
      <c r="Q122" s="235"/>
      <c r="R122" s="235"/>
      <c r="S122" s="235"/>
      <c r="T122" s="236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7" t="s">
        <v>132</v>
      </c>
      <c r="AU122" s="237" t="s">
        <v>84</v>
      </c>
      <c r="AV122" s="13" t="s">
        <v>82</v>
      </c>
      <c r="AW122" s="13" t="s">
        <v>35</v>
      </c>
      <c r="AX122" s="13" t="s">
        <v>74</v>
      </c>
      <c r="AY122" s="237" t="s">
        <v>119</v>
      </c>
    </row>
    <row r="123" s="14" customFormat="1">
      <c r="A123" s="14"/>
      <c r="B123" s="238"/>
      <c r="C123" s="239"/>
      <c r="D123" s="221" t="s">
        <v>132</v>
      </c>
      <c r="E123" s="240" t="s">
        <v>28</v>
      </c>
      <c r="F123" s="241" t="s">
        <v>169</v>
      </c>
      <c r="G123" s="239"/>
      <c r="H123" s="242">
        <v>7</v>
      </c>
      <c r="I123" s="243"/>
      <c r="J123" s="239"/>
      <c r="K123" s="239"/>
      <c r="L123" s="244"/>
      <c r="M123" s="245"/>
      <c r="N123" s="246"/>
      <c r="O123" s="246"/>
      <c r="P123" s="246"/>
      <c r="Q123" s="246"/>
      <c r="R123" s="246"/>
      <c r="S123" s="246"/>
      <c r="T123" s="247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48" t="s">
        <v>132</v>
      </c>
      <c r="AU123" s="248" t="s">
        <v>84</v>
      </c>
      <c r="AV123" s="14" t="s">
        <v>84</v>
      </c>
      <c r="AW123" s="14" t="s">
        <v>35</v>
      </c>
      <c r="AX123" s="14" t="s">
        <v>82</v>
      </c>
      <c r="AY123" s="248" t="s">
        <v>119</v>
      </c>
    </row>
    <row r="124" s="2" customFormat="1" ht="16.5" customHeight="1">
      <c r="A124" s="41"/>
      <c r="B124" s="42"/>
      <c r="C124" s="208" t="s">
        <v>170</v>
      </c>
      <c r="D124" s="208" t="s">
        <v>121</v>
      </c>
      <c r="E124" s="209" t="s">
        <v>171</v>
      </c>
      <c r="F124" s="210" t="s">
        <v>172</v>
      </c>
      <c r="G124" s="211" t="s">
        <v>157</v>
      </c>
      <c r="H124" s="212">
        <v>3</v>
      </c>
      <c r="I124" s="213"/>
      <c r="J124" s="214">
        <f>ROUND(I124*H124,2)</f>
        <v>0</v>
      </c>
      <c r="K124" s="210" t="s">
        <v>125</v>
      </c>
      <c r="L124" s="47"/>
      <c r="M124" s="215" t="s">
        <v>28</v>
      </c>
      <c r="N124" s="216" t="s">
        <v>47</v>
      </c>
      <c r="O124" s="88"/>
      <c r="P124" s="217">
        <f>O124*H124</f>
        <v>0</v>
      </c>
      <c r="Q124" s="217">
        <v>0</v>
      </c>
      <c r="R124" s="217">
        <f>Q124*H124</f>
        <v>0</v>
      </c>
      <c r="S124" s="217">
        <v>0</v>
      </c>
      <c r="T124" s="218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19" t="s">
        <v>126</v>
      </c>
      <c r="AT124" s="219" t="s">
        <v>121</v>
      </c>
      <c r="AU124" s="219" t="s">
        <v>84</v>
      </c>
      <c r="AY124" s="20" t="s">
        <v>119</v>
      </c>
      <c r="BE124" s="220">
        <f>IF(N124="základní",J124,0)</f>
        <v>0</v>
      </c>
      <c r="BF124" s="220">
        <f>IF(N124="snížená",J124,0)</f>
        <v>0</v>
      </c>
      <c r="BG124" s="220">
        <f>IF(N124="zákl. přenesená",J124,0)</f>
        <v>0</v>
      </c>
      <c r="BH124" s="220">
        <f>IF(N124="sníž. přenesená",J124,0)</f>
        <v>0</v>
      </c>
      <c r="BI124" s="220">
        <f>IF(N124="nulová",J124,0)</f>
        <v>0</v>
      </c>
      <c r="BJ124" s="20" t="s">
        <v>126</v>
      </c>
      <c r="BK124" s="220">
        <f>ROUND(I124*H124,2)</f>
        <v>0</v>
      </c>
      <c r="BL124" s="20" t="s">
        <v>126</v>
      </c>
      <c r="BM124" s="219" t="s">
        <v>173</v>
      </c>
    </row>
    <row r="125" s="2" customFormat="1">
      <c r="A125" s="41"/>
      <c r="B125" s="42"/>
      <c r="C125" s="43"/>
      <c r="D125" s="221" t="s">
        <v>128</v>
      </c>
      <c r="E125" s="43"/>
      <c r="F125" s="222" t="s">
        <v>174</v>
      </c>
      <c r="G125" s="43"/>
      <c r="H125" s="43"/>
      <c r="I125" s="223"/>
      <c r="J125" s="43"/>
      <c r="K125" s="43"/>
      <c r="L125" s="47"/>
      <c r="M125" s="224"/>
      <c r="N125" s="225"/>
      <c r="O125" s="88"/>
      <c r="P125" s="88"/>
      <c r="Q125" s="88"/>
      <c r="R125" s="88"/>
      <c r="S125" s="88"/>
      <c r="T125" s="89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20" t="s">
        <v>128</v>
      </c>
      <c r="AU125" s="20" t="s">
        <v>84</v>
      </c>
    </row>
    <row r="126" s="2" customFormat="1">
      <c r="A126" s="41"/>
      <c r="B126" s="42"/>
      <c r="C126" s="43"/>
      <c r="D126" s="226" t="s">
        <v>130</v>
      </c>
      <c r="E126" s="43"/>
      <c r="F126" s="227" t="s">
        <v>175</v>
      </c>
      <c r="G126" s="43"/>
      <c r="H126" s="43"/>
      <c r="I126" s="223"/>
      <c r="J126" s="43"/>
      <c r="K126" s="43"/>
      <c r="L126" s="47"/>
      <c r="M126" s="224"/>
      <c r="N126" s="225"/>
      <c r="O126" s="88"/>
      <c r="P126" s="88"/>
      <c r="Q126" s="88"/>
      <c r="R126" s="88"/>
      <c r="S126" s="88"/>
      <c r="T126" s="89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20" t="s">
        <v>130</v>
      </c>
      <c r="AU126" s="20" t="s">
        <v>84</v>
      </c>
    </row>
    <row r="127" s="13" customFormat="1">
      <c r="A127" s="13"/>
      <c r="B127" s="228"/>
      <c r="C127" s="229"/>
      <c r="D127" s="221" t="s">
        <v>132</v>
      </c>
      <c r="E127" s="230" t="s">
        <v>28</v>
      </c>
      <c r="F127" s="231" t="s">
        <v>161</v>
      </c>
      <c r="G127" s="229"/>
      <c r="H127" s="230" t="s">
        <v>28</v>
      </c>
      <c r="I127" s="232"/>
      <c r="J127" s="229"/>
      <c r="K127" s="229"/>
      <c r="L127" s="233"/>
      <c r="M127" s="234"/>
      <c r="N127" s="235"/>
      <c r="O127" s="235"/>
      <c r="P127" s="235"/>
      <c r="Q127" s="235"/>
      <c r="R127" s="235"/>
      <c r="S127" s="235"/>
      <c r="T127" s="236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7" t="s">
        <v>132</v>
      </c>
      <c r="AU127" s="237" t="s">
        <v>84</v>
      </c>
      <c r="AV127" s="13" t="s">
        <v>82</v>
      </c>
      <c r="AW127" s="13" t="s">
        <v>35</v>
      </c>
      <c r="AX127" s="13" t="s">
        <v>74</v>
      </c>
      <c r="AY127" s="237" t="s">
        <v>119</v>
      </c>
    </row>
    <row r="128" s="14" customFormat="1">
      <c r="A128" s="14"/>
      <c r="B128" s="238"/>
      <c r="C128" s="239"/>
      <c r="D128" s="221" t="s">
        <v>132</v>
      </c>
      <c r="E128" s="240" t="s">
        <v>28</v>
      </c>
      <c r="F128" s="241" t="s">
        <v>147</v>
      </c>
      <c r="G128" s="239"/>
      <c r="H128" s="242">
        <v>3</v>
      </c>
      <c r="I128" s="243"/>
      <c r="J128" s="239"/>
      <c r="K128" s="239"/>
      <c r="L128" s="244"/>
      <c r="M128" s="245"/>
      <c r="N128" s="246"/>
      <c r="O128" s="246"/>
      <c r="P128" s="246"/>
      <c r="Q128" s="246"/>
      <c r="R128" s="246"/>
      <c r="S128" s="246"/>
      <c r="T128" s="247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8" t="s">
        <v>132</v>
      </c>
      <c r="AU128" s="248" t="s">
        <v>84</v>
      </c>
      <c r="AV128" s="14" t="s">
        <v>84</v>
      </c>
      <c r="AW128" s="14" t="s">
        <v>35</v>
      </c>
      <c r="AX128" s="14" t="s">
        <v>82</v>
      </c>
      <c r="AY128" s="248" t="s">
        <v>119</v>
      </c>
    </row>
    <row r="129" s="2" customFormat="1" ht="16.5" customHeight="1">
      <c r="A129" s="41"/>
      <c r="B129" s="42"/>
      <c r="C129" s="208" t="s">
        <v>169</v>
      </c>
      <c r="D129" s="208" t="s">
        <v>121</v>
      </c>
      <c r="E129" s="209" t="s">
        <v>176</v>
      </c>
      <c r="F129" s="210" t="s">
        <v>177</v>
      </c>
      <c r="G129" s="211" t="s">
        <v>141</v>
      </c>
      <c r="H129" s="212">
        <v>18</v>
      </c>
      <c r="I129" s="213"/>
      <c r="J129" s="214">
        <f>ROUND(I129*H129,2)</f>
        <v>0</v>
      </c>
      <c r="K129" s="210" t="s">
        <v>125</v>
      </c>
      <c r="L129" s="47"/>
      <c r="M129" s="215" t="s">
        <v>28</v>
      </c>
      <c r="N129" s="216" t="s">
        <v>47</v>
      </c>
      <c r="O129" s="88"/>
      <c r="P129" s="217">
        <f>O129*H129</f>
        <v>0</v>
      </c>
      <c r="Q129" s="217">
        <v>0</v>
      </c>
      <c r="R129" s="217">
        <f>Q129*H129</f>
        <v>0</v>
      </c>
      <c r="S129" s="217">
        <v>0.32500000000000001</v>
      </c>
      <c r="T129" s="218">
        <f>S129*H129</f>
        <v>5.8500000000000005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19" t="s">
        <v>126</v>
      </c>
      <c r="AT129" s="219" t="s">
        <v>121</v>
      </c>
      <c r="AU129" s="219" t="s">
        <v>84</v>
      </c>
      <c r="AY129" s="20" t="s">
        <v>119</v>
      </c>
      <c r="BE129" s="220">
        <f>IF(N129="základní",J129,0)</f>
        <v>0</v>
      </c>
      <c r="BF129" s="220">
        <f>IF(N129="snížená",J129,0)</f>
        <v>0</v>
      </c>
      <c r="BG129" s="220">
        <f>IF(N129="zákl. přenesená",J129,0)</f>
        <v>0</v>
      </c>
      <c r="BH129" s="220">
        <f>IF(N129="sníž. přenesená",J129,0)</f>
        <v>0</v>
      </c>
      <c r="BI129" s="220">
        <f>IF(N129="nulová",J129,0)</f>
        <v>0</v>
      </c>
      <c r="BJ129" s="20" t="s">
        <v>126</v>
      </c>
      <c r="BK129" s="220">
        <f>ROUND(I129*H129,2)</f>
        <v>0</v>
      </c>
      <c r="BL129" s="20" t="s">
        <v>126</v>
      </c>
      <c r="BM129" s="219" t="s">
        <v>178</v>
      </c>
    </row>
    <row r="130" s="2" customFormat="1">
      <c r="A130" s="41"/>
      <c r="B130" s="42"/>
      <c r="C130" s="43"/>
      <c r="D130" s="221" t="s">
        <v>128</v>
      </c>
      <c r="E130" s="43"/>
      <c r="F130" s="222" t="s">
        <v>179</v>
      </c>
      <c r="G130" s="43"/>
      <c r="H130" s="43"/>
      <c r="I130" s="223"/>
      <c r="J130" s="43"/>
      <c r="K130" s="43"/>
      <c r="L130" s="47"/>
      <c r="M130" s="224"/>
      <c r="N130" s="225"/>
      <c r="O130" s="88"/>
      <c r="P130" s="88"/>
      <c r="Q130" s="88"/>
      <c r="R130" s="88"/>
      <c r="S130" s="88"/>
      <c r="T130" s="89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20" t="s">
        <v>128</v>
      </c>
      <c r="AU130" s="20" t="s">
        <v>84</v>
      </c>
    </row>
    <row r="131" s="2" customFormat="1">
      <c r="A131" s="41"/>
      <c r="B131" s="42"/>
      <c r="C131" s="43"/>
      <c r="D131" s="226" t="s">
        <v>130</v>
      </c>
      <c r="E131" s="43"/>
      <c r="F131" s="227" t="s">
        <v>180</v>
      </c>
      <c r="G131" s="43"/>
      <c r="H131" s="43"/>
      <c r="I131" s="223"/>
      <c r="J131" s="43"/>
      <c r="K131" s="43"/>
      <c r="L131" s="47"/>
      <c r="M131" s="224"/>
      <c r="N131" s="225"/>
      <c r="O131" s="88"/>
      <c r="P131" s="88"/>
      <c r="Q131" s="88"/>
      <c r="R131" s="88"/>
      <c r="S131" s="88"/>
      <c r="T131" s="89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0" t="s">
        <v>130</v>
      </c>
      <c r="AU131" s="20" t="s">
        <v>84</v>
      </c>
    </row>
    <row r="132" s="13" customFormat="1">
      <c r="A132" s="13"/>
      <c r="B132" s="228"/>
      <c r="C132" s="229"/>
      <c r="D132" s="221" t="s">
        <v>132</v>
      </c>
      <c r="E132" s="230" t="s">
        <v>28</v>
      </c>
      <c r="F132" s="231" t="s">
        <v>181</v>
      </c>
      <c r="G132" s="229"/>
      <c r="H132" s="230" t="s">
        <v>28</v>
      </c>
      <c r="I132" s="232"/>
      <c r="J132" s="229"/>
      <c r="K132" s="229"/>
      <c r="L132" s="233"/>
      <c r="M132" s="234"/>
      <c r="N132" s="235"/>
      <c r="O132" s="235"/>
      <c r="P132" s="235"/>
      <c r="Q132" s="235"/>
      <c r="R132" s="235"/>
      <c r="S132" s="235"/>
      <c r="T132" s="236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7" t="s">
        <v>132</v>
      </c>
      <c r="AU132" s="237" t="s">
        <v>84</v>
      </c>
      <c r="AV132" s="13" t="s">
        <v>82</v>
      </c>
      <c r="AW132" s="13" t="s">
        <v>35</v>
      </c>
      <c r="AX132" s="13" t="s">
        <v>74</v>
      </c>
      <c r="AY132" s="237" t="s">
        <v>119</v>
      </c>
    </row>
    <row r="133" s="14" customFormat="1">
      <c r="A133" s="14"/>
      <c r="B133" s="238"/>
      <c r="C133" s="239"/>
      <c r="D133" s="221" t="s">
        <v>132</v>
      </c>
      <c r="E133" s="240" t="s">
        <v>28</v>
      </c>
      <c r="F133" s="241" t="s">
        <v>182</v>
      </c>
      <c r="G133" s="239"/>
      <c r="H133" s="242">
        <v>18</v>
      </c>
      <c r="I133" s="243"/>
      <c r="J133" s="239"/>
      <c r="K133" s="239"/>
      <c r="L133" s="244"/>
      <c r="M133" s="245"/>
      <c r="N133" s="246"/>
      <c r="O133" s="246"/>
      <c r="P133" s="246"/>
      <c r="Q133" s="246"/>
      <c r="R133" s="246"/>
      <c r="S133" s="246"/>
      <c r="T133" s="247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48" t="s">
        <v>132</v>
      </c>
      <c r="AU133" s="248" t="s">
        <v>84</v>
      </c>
      <c r="AV133" s="14" t="s">
        <v>84</v>
      </c>
      <c r="AW133" s="14" t="s">
        <v>35</v>
      </c>
      <c r="AX133" s="14" t="s">
        <v>82</v>
      </c>
      <c r="AY133" s="248" t="s">
        <v>119</v>
      </c>
    </row>
    <row r="134" s="2" customFormat="1" ht="16.5" customHeight="1">
      <c r="A134" s="41"/>
      <c r="B134" s="42"/>
      <c r="C134" s="208" t="s">
        <v>183</v>
      </c>
      <c r="D134" s="208" t="s">
        <v>121</v>
      </c>
      <c r="E134" s="209" t="s">
        <v>184</v>
      </c>
      <c r="F134" s="210" t="s">
        <v>185</v>
      </c>
      <c r="G134" s="211" t="s">
        <v>186</v>
      </c>
      <c r="H134" s="212">
        <v>5.4000000000000004</v>
      </c>
      <c r="I134" s="213"/>
      <c r="J134" s="214">
        <f>ROUND(I134*H134,2)</f>
        <v>0</v>
      </c>
      <c r="K134" s="210" t="s">
        <v>125</v>
      </c>
      <c r="L134" s="47"/>
      <c r="M134" s="215" t="s">
        <v>28</v>
      </c>
      <c r="N134" s="216" t="s">
        <v>47</v>
      </c>
      <c r="O134" s="88"/>
      <c r="P134" s="217">
        <f>O134*H134</f>
        <v>0</v>
      </c>
      <c r="Q134" s="217">
        <v>0</v>
      </c>
      <c r="R134" s="217">
        <f>Q134*H134</f>
        <v>0</v>
      </c>
      <c r="S134" s="217">
        <v>1.8999999999999999</v>
      </c>
      <c r="T134" s="218">
        <f>S134*H134</f>
        <v>10.26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19" t="s">
        <v>126</v>
      </c>
      <c r="AT134" s="219" t="s">
        <v>121</v>
      </c>
      <c r="AU134" s="219" t="s">
        <v>84</v>
      </c>
      <c r="AY134" s="20" t="s">
        <v>119</v>
      </c>
      <c r="BE134" s="220">
        <f>IF(N134="základní",J134,0)</f>
        <v>0</v>
      </c>
      <c r="BF134" s="220">
        <f>IF(N134="snížená",J134,0)</f>
        <v>0</v>
      </c>
      <c r="BG134" s="220">
        <f>IF(N134="zákl. přenesená",J134,0)</f>
        <v>0</v>
      </c>
      <c r="BH134" s="220">
        <f>IF(N134="sníž. přenesená",J134,0)</f>
        <v>0</v>
      </c>
      <c r="BI134" s="220">
        <f>IF(N134="nulová",J134,0)</f>
        <v>0</v>
      </c>
      <c r="BJ134" s="20" t="s">
        <v>126</v>
      </c>
      <c r="BK134" s="220">
        <f>ROUND(I134*H134,2)</f>
        <v>0</v>
      </c>
      <c r="BL134" s="20" t="s">
        <v>126</v>
      </c>
      <c r="BM134" s="219" t="s">
        <v>187</v>
      </c>
    </row>
    <row r="135" s="2" customFormat="1">
      <c r="A135" s="41"/>
      <c r="B135" s="42"/>
      <c r="C135" s="43"/>
      <c r="D135" s="221" t="s">
        <v>128</v>
      </c>
      <c r="E135" s="43"/>
      <c r="F135" s="222" t="s">
        <v>188</v>
      </c>
      <c r="G135" s="43"/>
      <c r="H135" s="43"/>
      <c r="I135" s="223"/>
      <c r="J135" s="43"/>
      <c r="K135" s="43"/>
      <c r="L135" s="47"/>
      <c r="M135" s="224"/>
      <c r="N135" s="225"/>
      <c r="O135" s="88"/>
      <c r="P135" s="88"/>
      <c r="Q135" s="88"/>
      <c r="R135" s="88"/>
      <c r="S135" s="88"/>
      <c r="T135" s="89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T135" s="20" t="s">
        <v>128</v>
      </c>
      <c r="AU135" s="20" t="s">
        <v>84</v>
      </c>
    </row>
    <row r="136" s="2" customFormat="1">
      <c r="A136" s="41"/>
      <c r="B136" s="42"/>
      <c r="C136" s="43"/>
      <c r="D136" s="226" t="s">
        <v>130</v>
      </c>
      <c r="E136" s="43"/>
      <c r="F136" s="227" t="s">
        <v>189</v>
      </c>
      <c r="G136" s="43"/>
      <c r="H136" s="43"/>
      <c r="I136" s="223"/>
      <c r="J136" s="43"/>
      <c r="K136" s="43"/>
      <c r="L136" s="47"/>
      <c r="M136" s="224"/>
      <c r="N136" s="225"/>
      <c r="O136" s="88"/>
      <c r="P136" s="88"/>
      <c r="Q136" s="88"/>
      <c r="R136" s="88"/>
      <c r="S136" s="88"/>
      <c r="T136" s="89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T136" s="20" t="s">
        <v>130</v>
      </c>
      <c r="AU136" s="20" t="s">
        <v>84</v>
      </c>
    </row>
    <row r="137" s="13" customFormat="1">
      <c r="A137" s="13"/>
      <c r="B137" s="228"/>
      <c r="C137" s="229"/>
      <c r="D137" s="221" t="s">
        <v>132</v>
      </c>
      <c r="E137" s="230" t="s">
        <v>28</v>
      </c>
      <c r="F137" s="231" t="s">
        <v>190</v>
      </c>
      <c r="G137" s="229"/>
      <c r="H137" s="230" t="s">
        <v>28</v>
      </c>
      <c r="I137" s="232"/>
      <c r="J137" s="229"/>
      <c r="K137" s="229"/>
      <c r="L137" s="233"/>
      <c r="M137" s="234"/>
      <c r="N137" s="235"/>
      <c r="O137" s="235"/>
      <c r="P137" s="235"/>
      <c r="Q137" s="235"/>
      <c r="R137" s="235"/>
      <c r="S137" s="235"/>
      <c r="T137" s="236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7" t="s">
        <v>132</v>
      </c>
      <c r="AU137" s="237" t="s">
        <v>84</v>
      </c>
      <c r="AV137" s="13" t="s">
        <v>82</v>
      </c>
      <c r="AW137" s="13" t="s">
        <v>35</v>
      </c>
      <c r="AX137" s="13" t="s">
        <v>74</v>
      </c>
      <c r="AY137" s="237" t="s">
        <v>119</v>
      </c>
    </row>
    <row r="138" s="14" customFormat="1">
      <c r="A138" s="14"/>
      <c r="B138" s="238"/>
      <c r="C138" s="239"/>
      <c r="D138" s="221" t="s">
        <v>132</v>
      </c>
      <c r="E138" s="240" t="s">
        <v>28</v>
      </c>
      <c r="F138" s="241" t="s">
        <v>191</v>
      </c>
      <c r="G138" s="239"/>
      <c r="H138" s="242">
        <v>5.4000000000000004</v>
      </c>
      <c r="I138" s="243"/>
      <c r="J138" s="239"/>
      <c r="K138" s="239"/>
      <c r="L138" s="244"/>
      <c r="M138" s="245"/>
      <c r="N138" s="246"/>
      <c r="O138" s="246"/>
      <c r="P138" s="246"/>
      <c r="Q138" s="246"/>
      <c r="R138" s="246"/>
      <c r="S138" s="246"/>
      <c r="T138" s="247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48" t="s">
        <v>132</v>
      </c>
      <c r="AU138" s="248" t="s">
        <v>84</v>
      </c>
      <c r="AV138" s="14" t="s">
        <v>84</v>
      </c>
      <c r="AW138" s="14" t="s">
        <v>35</v>
      </c>
      <c r="AX138" s="14" t="s">
        <v>82</v>
      </c>
      <c r="AY138" s="248" t="s">
        <v>119</v>
      </c>
    </row>
    <row r="139" s="2" customFormat="1" ht="16.5" customHeight="1">
      <c r="A139" s="41"/>
      <c r="B139" s="42"/>
      <c r="C139" s="208" t="s">
        <v>192</v>
      </c>
      <c r="D139" s="208" t="s">
        <v>121</v>
      </c>
      <c r="E139" s="209" t="s">
        <v>193</v>
      </c>
      <c r="F139" s="210" t="s">
        <v>194</v>
      </c>
      <c r="G139" s="211" t="s">
        <v>186</v>
      </c>
      <c r="H139" s="212">
        <v>103.104</v>
      </c>
      <c r="I139" s="213"/>
      <c r="J139" s="214">
        <f>ROUND(I139*H139,2)</f>
        <v>0</v>
      </c>
      <c r="K139" s="210" t="s">
        <v>125</v>
      </c>
      <c r="L139" s="47"/>
      <c r="M139" s="215" t="s">
        <v>28</v>
      </c>
      <c r="N139" s="216" t="s">
        <v>47</v>
      </c>
      <c r="O139" s="88"/>
      <c r="P139" s="217">
        <f>O139*H139</f>
        <v>0</v>
      </c>
      <c r="Q139" s="217">
        <v>0</v>
      </c>
      <c r="R139" s="217">
        <f>Q139*H139</f>
        <v>0</v>
      </c>
      <c r="S139" s="217">
        <v>1.8200000000000001</v>
      </c>
      <c r="T139" s="218">
        <f>S139*H139</f>
        <v>187.64928000000001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19" t="s">
        <v>126</v>
      </c>
      <c r="AT139" s="219" t="s">
        <v>121</v>
      </c>
      <c r="AU139" s="219" t="s">
        <v>84</v>
      </c>
      <c r="AY139" s="20" t="s">
        <v>119</v>
      </c>
      <c r="BE139" s="220">
        <f>IF(N139="základní",J139,0)</f>
        <v>0</v>
      </c>
      <c r="BF139" s="220">
        <f>IF(N139="snížená",J139,0)</f>
        <v>0</v>
      </c>
      <c r="BG139" s="220">
        <f>IF(N139="zákl. přenesená",J139,0)</f>
        <v>0</v>
      </c>
      <c r="BH139" s="220">
        <f>IF(N139="sníž. přenesená",J139,0)</f>
        <v>0</v>
      </c>
      <c r="BI139" s="220">
        <f>IF(N139="nulová",J139,0)</f>
        <v>0</v>
      </c>
      <c r="BJ139" s="20" t="s">
        <v>126</v>
      </c>
      <c r="BK139" s="220">
        <f>ROUND(I139*H139,2)</f>
        <v>0</v>
      </c>
      <c r="BL139" s="20" t="s">
        <v>126</v>
      </c>
      <c r="BM139" s="219" t="s">
        <v>195</v>
      </c>
    </row>
    <row r="140" s="2" customFormat="1">
      <c r="A140" s="41"/>
      <c r="B140" s="42"/>
      <c r="C140" s="43"/>
      <c r="D140" s="221" t="s">
        <v>128</v>
      </c>
      <c r="E140" s="43"/>
      <c r="F140" s="222" t="s">
        <v>196</v>
      </c>
      <c r="G140" s="43"/>
      <c r="H140" s="43"/>
      <c r="I140" s="223"/>
      <c r="J140" s="43"/>
      <c r="K140" s="43"/>
      <c r="L140" s="47"/>
      <c r="M140" s="224"/>
      <c r="N140" s="225"/>
      <c r="O140" s="88"/>
      <c r="P140" s="88"/>
      <c r="Q140" s="88"/>
      <c r="R140" s="88"/>
      <c r="S140" s="88"/>
      <c r="T140" s="89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20" t="s">
        <v>128</v>
      </c>
      <c r="AU140" s="20" t="s">
        <v>84</v>
      </c>
    </row>
    <row r="141" s="2" customFormat="1">
      <c r="A141" s="41"/>
      <c r="B141" s="42"/>
      <c r="C141" s="43"/>
      <c r="D141" s="226" t="s">
        <v>130</v>
      </c>
      <c r="E141" s="43"/>
      <c r="F141" s="227" t="s">
        <v>197</v>
      </c>
      <c r="G141" s="43"/>
      <c r="H141" s="43"/>
      <c r="I141" s="223"/>
      <c r="J141" s="43"/>
      <c r="K141" s="43"/>
      <c r="L141" s="47"/>
      <c r="M141" s="224"/>
      <c r="N141" s="225"/>
      <c r="O141" s="88"/>
      <c r="P141" s="88"/>
      <c r="Q141" s="88"/>
      <c r="R141" s="88"/>
      <c r="S141" s="88"/>
      <c r="T141" s="89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20" t="s">
        <v>130</v>
      </c>
      <c r="AU141" s="20" t="s">
        <v>84</v>
      </c>
    </row>
    <row r="142" s="13" customFormat="1">
      <c r="A142" s="13"/>
      <c r="B142" s="228"/>
      <c r="C142" s="229"/>
      <c r="D142" s="221" t="s">
        <v>132</v>
      </c>
      <c r="E142" s="230" t="s">
        <v>28</v>
      </c>
      <c r="F142" s="231" t="s">
        <v>198</v>
      </c>
      <c r="G142" s="229"/>
      <c r="H142" s="230" t="s">
        <v>28</v>
      </c>
      <c r="I142" s="232"/>
      <c r="J142" s="229"/>
      <c r="K142" s="229"/>
      <c r="L142" s="233"/>
      <c r="M142" s="234"/>
      <c r="N142" s="235"/>
      <c r="O142" s="235"/>
      <c r="P142" s="235"/>
      <c r="Q142" s="235"/>
      <c r="R142" s="235"/>
      <c r="S142" s="235"/>
      <c r="T142" s="236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7" t="s">
        <v>132</v>
      </c>
      <c r="AU142" s="237" t="s">
        <v>84</v>
      </c>
      <c r="AV142" s="13" t="s">
        <v>82</v>
      </c>
      <c r="AW142" s="13" t="s">
        <v>35</v>
      </c>
      <c r="AX142" s="13" t="s">
        <v>74</v>
      </c>
      <c r="AY142" s="237" t="s">
        <v>119</v>
      </c>
    </row>
    <row r="143" s="13" customFormat="1">
      <c r="A143" s="13"/>
      <c r="B143" s="228"/>
      <c r="C143" s="229"/>
      <c r="D143" s="221" t="s">
        <v>132</v>
      </c>
      <c r="E143" s="230" t="s">
        <v>28</v>
      </c>
      <c r="F143" s="231" t="s">
        <v>199</v>
      </c>
      <c r="G143" s="229"/>
      <c r="H143" s="230" t="s">
        <v>28</v>
      </c>
      <c r="I143" s="232"/>
      <c r="J143" s="229"/>
      <c r="K143" s="229"/>
      <c r="L143" s="233"/>
      <c r="M143" s="234"/>
      <c r="N143" s="235"/>
      <c r="O143" s="235"/>
      <c r="P143" s="235"/>
      <c r="Q143" s="235"/>
      <c r="R143" s="235"/>
      <c r="S143" s="235"/>
      <c r="T143" s="236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7" t="s">
        <v>132</v>
      </c>
      <c r="AU143" s="237" t="s">
        <v>84</v>
      </c>
      <c r="AV143" s="13" t="s">
        <v>82</v>
      </c>
      <c r="AW143" s="13" t="s">
        <v>35</v>
      </c>
      <c r="AX143" s="13" t="s">
        <v>74</v>
      </c>
      <c r="AY143" s="237" t="s">
        <v>119</v>
      </c>
    </row>
    <row r="144" s="13" customFormat="1">
      <c r="A144" s="13"/>
      <c r="B144" s="228"/>
      <c r="C144" s="229"/>
      <c r="D144" s="221" t="s">
        <v>132</v>
      </c>
      <c r="E144" s="230" t="s">
        <v>28</v>
      </c>
      <c r="F144" s="231" t="s">
        <v>134</v>
      </c>
      <c r="G144" s="229"/>
      <c r="H144" s="230" t="s">
        <v>28</v>
      </c>
      <c r="I144" s="232"/>
      <c r="J144" s="229"/>
      <c r="K144" s="229"/>
      <c r="L144" s="233"/>
      <c r="M144" s="234"/>
      <c r="N144" s="235"/>
      <c r="O144" s="235"/>
      <c r="P144" s="235"/>
      <c r="Q144" s="235"/>
      <c r="R144" s="235"/>
      <c r="S144" s="235"/>
      <c r="T144" s="236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7" t="s">
        <v>132</v>
      </c>
      <c r="AU144" s="237" t="s">
        <v>84</v>
      </c>
      <c r="AV144" s="13" t="s">
        <v>82</v>
      </c>
      <c r="AW144" s="13" t="s">
        <v>35</v>
      </c>
      <c r="AX144" s="13" t="s">
        <v>74</v>
      </c>
      <c r="AY144" s="237" t="s">
        <v>119</v>
      </c>
    </row>
    <row r="145" s="14" customFormat="1">
      <c r="A145" s="14"/>
      <c r="B145" s="238"/>
      <c r="C145" s="239"/>
      <c r="D145" s="221" t="s">
        <v>132</v>
      </c>
      <c r="E145" s="240" t="s">
        <v>28</v>
      </c>
      <c r="F145" s="241" t="s">
        <v>200</v>
      </c>
      <c r="G145" s="239"/>
      <c r="H145" s="242">
        <v>57.280000000000001</v>
      </c>
      <c r="I145" s="243"/>
      <c r="J145" s="239"/>
      <c r="K145" s="239"/>
      <c r="L145" s="244"/>
      <c r="M145" s="245"/>
      <c r="N145" s="246"/>
      <c r="O145" s="246"/>
      <c r="P145" s="246"/>
      <c r="Q145" s="246"/>
      <c r="R145" s="246"/>
      <c r="S145" s="246"/>
      <c r="T145" s="247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48" t="s">
        <v>132</v>
      </c>
      <c r="AU145" s="248" t="s">
        <v>84</v>
      </c>
      <c r="AV145" s="14" t="s">
        <v>84</v>
      </c>
      <c r="AW145" s="14" t="s">
        <v>35</v>
      </c>
      <c r="AX145" s="14" t="s">
        <v>74</v>
      </c>
      <c r="AY145" s="248" t="s">
        <v>119</v>
      </c>
    </row>
    <row r="146" s="13" customFormat="1">
      <c r="A146" s="13"/>
      <c r="B146" s="228"/>
      <c r="C146" s="229"/>
      <c r="D146" s="221" t="s">
        <v>132</v>
      </c>
      <c r="E146" s="230" t="s">
        <v>28</v>
      </c>
      <c r="F146" s="231" t="s">
        <v>136</v>
      </c>
      <c r="G146" s="229"/>
      <c r="H146" s="230" t="s">
        <v>28</v>
      </c>
      <c r="I146" s="232"/>
      <c r="J146" s="229"/>
      <c r="K146" s="229"/>
      <c r="L146" s="233"/>
      <c r="M146" s="234"/>
      <c r="N146" s="235"/>
      <c r="O146" s="235"/>
      <c r="P146" s="235"/>
      <c r="Q146" s="235"/>
      <c r="R146" s="235"/>
      <c r="S146" s="235"/>
      <c r="T146" s="236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7" t="s">
        <v>132</v>
      </c>
      <c r="AU146" s="237" t="s">
        <v>84</v>
      </c>
      <c r="AV146" s="13" t="s">
        <v>82</v>
      </c>
      <c r="AW146" s="13" t="s">
        <v>35</v>
      </c>
      <c r="AX146" s="13" t="s">
        <v>74</v>
      </c>
      <c r="AY146" s="237" t="s">
        <v>119</v>
      </c>
    </row>
    <row r="147" s="14" customFormat="1">
      <c r="A147" s="14"/>
      <c r="B147" s="238"/>
      <c r="C147" s="239"/>
      <c r="D147" s="221" t="s">
        <v>132</v>
      </c>
      <c r="E147" s="240" t="s">
        <v>28</v>
      </c>
      <c r="F147" s="241" t="s">
        <v>200</v>
      </c>
      <c r="G147" s="239"/>
      <c r="H147" s="242">
        <v>57.280000000000001</v>
      </c>
      <c r="I147" s="243"/>
      <c r="J147" s="239"/>
      <c r="K147" s="239"/>
      <c r="L147" s="244"/>
      <c r="M147" s="245"/>
      <c r="N147" s="246"/>
      <c r="O147" s="246"/>
      <c r="P147" s="246"/>
      <c r="Q147" s="246"/>
      <c r="R147" s="246"/>
      <c r="S147" s="246"/>
      <c r="T147" s="247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48" t="s">
        <v>132</v>
      </c>
      <c r="AU147" s="248" t="s">
        <v>84</v>
      </c>
      <c r="AV147" s="14" t="s">
        <v>84</v>
      </c>
      <c r="AW147" s="14" t="s">
        <v>35</v>
      </c>
      <c r="AX147" s="14" t="s">
        <v>74</v>
      </c>
      <c r="AY147" s="248" t="s">
        <v>119</v>
      </c>
    </row>
    <row r="148" s="16" customFormat="1">
      <c r="A148" s="16"/>
      <c r="B148" s="260"/>
      <c r="C148" s="261"/>
      <c r="D148" s="221" t="s">
        <v>132</v>
      </c>
      <c r="E148" s="262" t="s">
        <v>28</v>
      </c>
      <c r="F148" s="263" t="s">
        <v>201</v>
      </c>
      <c r="G148" s="261"/>
      <c r="H148" s="264">
        <v>114.56</v>
      </c>
      <c r="I148" s="265"/>
      <c r="J148" s="261"/>
      <c r="K148" s="261"/>
      <c r="L148" s="266"/>
      <c r="M148" s="267"/>
      <c r="N148" s="268"/>
      <c r="O148" s="268"/>
      <c r="P148" s="268"/>
      <c r="Q148" s="268"/>
      <c r="R148" s="268"/>
      <c r="S148" s="268"/>
      <c r="T148" s="269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T148" s="270" t="s">
        <v>132</v>
      </c>
      <c r="AU148" s="270" t="s">
        <v>84</v>
      </c>
      <c r="AV148" s="16" t="s">
        <v>147</v>
      </c>
      <c r="AW148" s="16" t="s">
        <v>35</v>
      </c>
      <c r="AX148" s="16" t="s">
        <v>74</v>
      </c>
      <c r="AY148" s="270" t="s">
        <v>119</v>
      </c>
    </row>
    <row r="149" s="13" customFormat="1">
      <c r="A149" s="13"/>
      <c r="B149" s="228"/>
      <c r="C149" s="229"/>
      <c r="D149" s="221" t="s">
        <v>132</v>
      </c>
      <c r="E149" s="230" t="s">
        <v>28</v>
      </c>
      <c r="F149" s="231" t="s">
        <v>202</v>
      </c>
      <c r="G149" s="229"/>
      <c r="H149" s="230" t="s">
        <v>28</v>
      </c>
      <c r="I149" s="232"/>
      <c r="J149" s="229"/>
      <c r="K149" s="229"/>
      <c r="L149" s="233"/>
      <c r="M149" s="234"/>
      <c r="N149" s="235"/>
      <c r="O149" s="235"/>
      <c r="P149" s="235"/>
      <c r="Q149" s="235"/>
      <c r="R149" s="235"/>
      <c r="S149" s="235"/>
      <c r="T149" s="236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7" t="s">
        <v>132</v>
      </c>
      <c r="AU149" s="237" t="s">
        <v>84</v>
      </c>
      <c r="AV149" s="13" t="s">
        <v>82</v>
      </c>
      <c r="AW149" s="13" t="s">
        <v>35</v>
      </c>
      <c r="AX149" s="13" t="s">
        <v>74</v>
      </c>
      <c r="AY149" s="237" t="s">
        <v>119</v>
      </c>
    </row>
    <row r="150" s="14" customFormat="1">
      <c r="A150" s="14"/>
      <c r="B150" s="238"/>
      <c r="C150" s="239"/>
      <c r="D150" s="221" t="s">
        <v>132</v>
      </c>
      <c r="E150" s="240" t="s">
        <v>28</v>
      </c>
      <c r="F150" s="241" t="s">
        <v>203</v>
      </c>
      <c r="G150" s="239"/>
      <c r="H150" s="242">
        <v>-11.456</v>
      </c>
      <c r="I150" s="243"/>
      <c r="J150" s="239"/>
      <c r="K150" s="239"/>
      <c r="L150" s="244"/>
      <c r="M150" s="245"/>
      <c r="N150" s="246"/>
      <c r="O150" s="246"/>
      <c r="P150" s="246"/>
      <c r="Q150" s="246"/>
      <c r="R150" s="246"/>
      <c r="S150" s="246"/>
      <c r="T150" s="247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48" t="s">
        <v>132</v>
      </c>
      <c r="AU150" s="248" t="s">
        <v>84</v>
      </c>
      <c r="AV150" s="14" t="s">
        <v>84</v>
      </c>
      <c r="AW150" s="14" t="s">
        <v>35</v>
      </c>
      <c r="AX150" s="14" t="s">
        <v>74</v>
      </c>
      <c r="AY150" s="248" t="s">
        <v>119</v>
      </c>
    </row>
    <row r="151" s="15" customFormat="1">
      <c r="A151" s="15"/>
      <c r="B151" s="249"/>
      <c r="C151" s="250"/>
      <c r="D151" s="221" t="s">
        <v>132</v>
      </c>
      <c r="E151" s="251" t="s">
        <v>28</v>
      </c>
      <c r="F151" s="252" t="s">
        <v>138</v>
      </c>
      <c r="G151" s="250"/>
      <c r="H151" s="253">
        <v>103.104</v>
      </c>
      <c r="I151" s="254"/>
      <c r="J151" s="250"/>
      <c r="K151" s="250"/>
      <c r="L151" s="255"/>
      <c r="M151" s="256"/>
      <c r="N151" s="257"/>
      <c r="O151" s="257"/>
      <c r="P151" s="257"/>
      <c r="Q151" s="257"/>
      <c r="R151" s="257"/>
      <c r="S151" s="257"/>
      <c r="T151" s="258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59" t="s">
        <v>132</v>
      </c>
      <c r="AU151" s="259" t="s">
        <v>84</v>
      </c>
      <c r="AV151" s="15" t="s">
        <v>126</v>
      </c>
      <c r="AW151" s="15" t="s">
        <v>35</v>
      </c>
      <c r="AX151" s="15" t="s">
        <v>82</v>
      </c>
      <c r="AY151" s="259" t="s">
        <v>119</v>
      </c>
    </row>
    <row r="152" s="2" customFormat="1" ht="16.5" customHeight="1">
      <c r="A152" s="41"/>
      <c r="B152" s="42"/>
      <c r="C152" s="208" t="s">
        <v>162</v>
      </c>
      <c r="D152" s="208" t="s">
        <v>121</v>
      </c>
      <c r="E152" s="209" t="s">
        <v>204</v>
      </c>
      <c r="F152" s="210" t="s">
        <v>205</v>
      </c>
      <c r="G152" s="211" t="s">
        <v>186</v>
      </c>
      <c r="H152" s="212">
        <v>103.104</v>
      </c>
      <c r="I152" s="213"/>
      <c r="J152" s="214">
        <f>ROUND(I152*H152,2)</f>
        <v>0</v>
      </c>
      <c r="K152" s="210" t="s">
        <v>125</v>
      </c>
      <c r="L152" s="47"/>
      <c r="M152" s="215" t="s">
        <v>28</v>
      </c>
      <c r="N152" s="216" t="s">
        <v>47</v>
      </c>
      <c r="O152" s="88"/>
      <c r="P152" s="217">
        <f>O152*H152</f>
        <v>0</v>
      </c>
      <c r="Q152" s="217">
        <v>0.40000000000000002</v>
      </c>
      <c r="R152" s="217">
        <f>Q152*H152</f>
        <v>41.241600000000005</v>
      </c>
      <c r="S152" s="217">
        <v>0</v>
      </c>
      <c r="T152" s="218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19" t="s">
        <v>126</v>
      </c>
      <c r="AT152" s="219" t="s">
        <v>121</v>
      </c>
      <c r="AU152" s="219" t="s">
        <v>84</v>
      </c>
      <c r="AY152" s="20" t="s">
        <v>119</v>
      </c>
      <c r="BE152" s="220">
        <f>IF(N152="základní",J152,0)</f>
        <v>0</v>
      </c>
      <c r="BF152" s="220">
        <f>IF(N152="snížená",J152,0)</f>
        <v>0</v>
      </c>
      <c r="BG152" s="220">
        <f>IF(N152="zákl. přenesená",J152,0)</f>
        <v>0</v>
      </c>
      <c r="BH152" s="220">
        <f>IF(N152="sníž. přenesená",J152,0)</f>
        <v>0</v>
      </c>
      <c r="BI152" s="220">
        <f>IF(N152="nulová",J152,0)</f>
        <v>0</v>
      </c>
      <c r="BJ152" s="20" t="s">
        <v>126</v>
      </c>
      <c r="BK152" s="220">
        <f>ROUND(I152*H152,2)</f>
        <v>0</v>
      </c>
      <c r="BL152" s="20" t="s">
        <v>126</v>
      </c>
      <c r="BM152" s="219" t="s">
        <v>206</v>
      </c>
    </row>
    <row r="153" s="2" customFormat="1">
      <c r="A153" s="41"/>
      <c r="B153" s="42"/>
      <c r="C153" s="43"/>
      <c r="D153" s="221" t="s">
        <v>128</v>
      </c>
      <c r="E153" s="43"/>
      <c r="F153" s="222" t="s">
        <v>207</v>
      </c>
      <c r="G153" s="43"/>
      <c r="H153" s="43"/>
      <c r="I153" s="223"/>
      <c r="J153" s="43"/>
      <c r="K153" s="43"/>
      <c r="L153" s="47"/>
      <c r="M153" s="224"/>
      <c r="N153" s="225"/>
      <c r="O153" s="88"/>
      <c r="P153" s="88"/>
      <c r="Q153" s="88"/>
      <c r="R153" s="88"/>
      <c r="S153" s="88"/>
      <c r="T153" s="89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20" t="s">
        <v>128</v>
      </c>
      <c r="AU153" s="20" t="s">
        <v>84</v>
      </c>
    </row>
    <row r="154" s="2" customFormat="1">
      <c r="A154" s="41"/>
      <c r="B154" s="42"/>
      <c r="C154" s="43"/>
      <c r="D154" s="226" t="s">
        <v>130</v>
      </c>
      <c r="E154" s="43"/>
      <c r="F154" s="227" t="s">
        <v>208</v>
      </c>
      <c r="G154" s="43"/>
      <c r="H154" s="43"/>
      <c r="I154" s="223"/>
      <c r="J154" s="43"/>
      <c r="K154" s="43"/>
      <c r="L154" s="47"/>
      <c r="M154" s="224"/>
      <c r="N154" s="225"/>
      <c r="O154" s="88"/>
      <c r="P154" s="88"/>
      <c r="Q154" s="88"/>
      <c r="R154" s="88"/>
      <c r="S154" s="88"/>
      <c r="T154" s="89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T154" s="20" t="s">
        <v>130</v>
      </c>
      <c r="AU154" s="20" t="s">
        <v>84</v>
      </c>
    </row>
    <row r="155" s="13" customFormat="1">
      <c r="A155" s="13"/>
      <c r="B155" s="228"/>
      <c r="C155" s="229"/>
      <c r="D155" s="221" t="s">
        <v>132</v>
      </c>
      <c r="E155" s="230" t="s">
        <v>28</v>
      </c>
      <c r="F155" s="231" t="s">
        <v>209</v>
      </c>
      <c r="G155" s="229"/>
      <c r="H155" s="230" t="s">
        <v>28</v>
      </c>
      <c r="I155" s="232"/>
      <c r="J155" s="229"/>
      <c r="K155" s="229"/>
      <c r="L155" s="233"/>
      <c r="M155" s="234"/>
      <c r="N155" s="235"/>
      <c r="O155" s="235"/>
      <c r="P155" s="235"/>
      <c r="Q155" s="235"/>
      <c r="R155" s="235"/>
      <c r="S155" s="235"/>
      <c r="T155" s="236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7" t="s">
        <v>132</v>
      </c>
      <c r="AU155" s="237" t="s">
        <v>84</v>
      </c>
      <c r="AV155" s="13" t="s">
        <v>82</v>
      </c>
      <c r="AW155" s="13" t="s">
        <v>35</v>
      </c>
      <c r="AX155" s="13" t="s">
        <v>74</v>
      </c>
      <c r="AY155" s="237" t="s">
        <v>119</v>
      </c>
    </row>
    <row r="156" s="14" customFormat="1">
      <c r="A156" s="14"/>
      <c r="B156" s="238"/>
      <c r="C156" s="239"/>
      <c r="D156" s="221" t="s">
        <v>132</v>
      </c>
      <c r="E156" s="240" t="s">
        <v>28</v>
      </c>
      <c r="F156" s="241" t="s">
        <v>210</v>
      </c>
      <c r="G156" s="239"/>
      <c r="H156" s="242">
        <v>103.104</v>
      </c>
      <c r="I156" s="243"/>
      <c r="J156" s="239"/>
      <c r="K156" s="239"/>
      <c r="L156" s="244"/>
      <c r="M156" s="245"/>
      <c r="N156" s="246"/>
      <c r="O156" s="246"/>
      <c r="P156" s="246"/>
      <c r="Q156" s="246"/>
      <c r="R156" s="246"/>
      <c r="S156" s="246"/>
      <c r="T156" s="247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48" t="s">
        <v>132</v>
      </c>
      <c r="AU156" s="248" t="s">
        <v>84</v>
      </c>
      <c r="AV156" s="14" t="s">
        <v>84</v>
      </c>
      <c r="AW156" s="14" t="s">
        <v>35</v>
      </c>
      <c r="AX156" s="14" t="s">
        <v>82</v>
      </c>
      <c r="AY156" s="248" t="s">
        <v>119</v>
      </c>
    </row>
    <row r="157" s="2" customFormat="1" ht="16.5" customHeight="1">
      <c r="A157" s="41"/>
      <c r="B157" s="42"/>
      <c r="C157" s="208" t="s">
        <v>211</v>
      </c>
      <c r="D157" s="208" t="s">
        <v>121</v>
      </c>
      <c r="E157" s="209" t="s">
        <v>212</v>
      </c>
      <c r="F157" s="210" t="s">
        <v>213</v>
      </c>
      <c r="G157" s="211" t="s">
        <v>186</v>
      </c>
      <c r="H157" s="212">
        <v>44</v>
      </c>
      <c r="I157" s="213"/>
      <c r="J157" s="214">
        <f>ROUND(I157*H157,2)</f>
        <v>0</v>
      </c>
      <c r="K157" s="210" t="s">
        <v>125</v>
      </c>
      <c r="L157" s="47"/>
      <c r="M157" s="215" t="s">
        <v>28</v>
      </c>
      <c r="N157" s="216" t="s">
        <v>47</v>
      </c>
      <c r="O157" s="88"/>
      <c r="P157" s="217">
        <f>O157*H157</f>
        <v>0</v>
      </c>
      <c r="Q157" s="217">
        <v>0</v>
      </c>
      <c r="R157" s="217">
        <f>Q157*H157</f>
        <v>0</v>
      </c>
      <c r="S157" s="217">
        <v>0</v>
      </c>
      <c r="T157" s="218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19" t="s">
        <v>126</v>
      </c>
      <c r="AT157" s="219" t="s">
        <v>121</v>
      </c>
      <c r="AU157" s="219" t="s">
        <v>84</v>
      </c>
      <c r="AY157" s="20" t="s">
        <v>119</v>
      </c>
      <c r="BE157" s="220">
        <f>IF(N157="základní",J157,0)</f>
        <v>0</v>
      </c>
      <c r="BF157" s="220">
        <f>IF(N157="snížená",J157,0)</f>
        <v>0</v>
      </c>
      <c r="BG157" s="220">
        <f>IF(N157="zákl. přenesená",J157,0)</f>
        <v>0</v>
      </c>
      <c r="BH157" s="220">
        <f>IF(N157="sníž. přenesená",J157,0)</f>
        <v>0</v>
      </c>
      <c r="BI157" s="220">
        <f>IF(N157="nulová",J157,0)</f>
        <v>0</v>
      </c>
      <c r="BJ157" s="20" t="s">
        <v>126</v>
      </c>
      <c r="BK157" s="220">
        <f>ROUND(I157*H157,2)</f>
        <v>0</v>
      </c>
      <c r="BL157" s="20" t="s">
        <v>126</v>
      </c>
      <c r="BM157" s="219" t="s">
        <v>214</v>
      </c>
    </row>
    <row r="158" s="2" customFormat="1">
      <c r="A158" s="41"/>
      <c r="B158" s="42"/>
      <c r="C158" s="43"/>
      <c r="D158" s="221" t="s">
        <v>128</v>
      </c>
      <c r="E158" s="43"/>
      <c r="F158" s="222" t="s">
        <v>215</v>
      </c>
      <c r="G158" s="43"/>
      <c r="H158" s="43"/>
      <c r="I158" s="223"/>
      <c r="J158" s="43"/>
      <c r="K158" s="43"/>
      <c r="L158" s="47"/>
      <c r="M158" s="224"/>
      <c r="N158" s="225"/>
      <c r="O158" s="88"/>
      <c r="P158" s="88"/>
      <c r="Q158" s="88"/>
      <c r="R158" s="88"/>
      <c r="S158" s="88"/>
      <c r="T158" s="89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T158" s="20" t="s">
        <v>128</v>
      </c>
      <c r="AU158" s="20" t="s">
        <v>84</v>
      </c>
    </row>
    <row r="159" s="2" customFormat="1">
      <c r="A159" s="41"/>
      <c r="B159" s="42"/>
      <c r="C159" s="43"/>
      <c r="D159" s="226" t="s">
        <v>130</v>
      </c>
      <c r="E159" s="43"/>
      <c r="F159" s="227" t="s">
        <v>216</v>
      </c>
      <c r="G159" s="43"/>
      <c r="H159" s="43"/>
      <c r="I159" s="223"/>
      <c r="J159" s="43"/>
      <c r="K159" s="43"/>
      <c r="L159" s="47"/>
      <c r="M159" s="224"/>
      <c r="N159" s="225"/>
      <c r="O159" s="88"/>
      <c r="P159" s="88"/>
      <c r="Q159" s="88"/>
      <c r="R159" s="88"/>
      <c r="S159" s="88"/>
      <c r="T159" s="89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T159" s="20" t="s">
        <v>130</v>
      </c>
      <c r="AU159" s="20" t="s">
        <v>84</v>
      </c>
    </row>
    <row r="160" s="13" customFormat="1">
      <c r="A160" s="13"/>
      <c r="B160" s="228"/>
      <c r="C160" s="229"/>
      <c r="D160" s="221" t="s">
        <v>132</v>
      </c>
      <c r="E160" s="230" t="s">
        <v>28</v>
      </c>
      <c r="F160" s="231" t="s">
        <v>217</v>
      </c>
      <c r="G160" s="229"/>
      <c r="H160" s="230" t="s">
        <v>28</v>
      </c>
      <c r="I160" s="232"/>
      <c r="J160" s="229"/>
      <c r="K160" s="229"/>
      <c r="L160" s="233"/>
      <c r="M160" s="234"/>
      <c r="N160" s="235"/>
      <c r="O160" s="235"/>
      <c r="P160" s="235"/>
      <c r="Q160" s="235"/>
      <c r="R160" s="235"/>
      <c r="S160" s="235"/>
      <c r="T160" s="236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7" t="s">
        <v>132</v>
      </c>
      <c r="AU160" s="237" t="s">
        <v>84</v>
      </c>
      <c r="AV160" s="13" t="s">
        <v>82</v>
      </c>
      <c r="AW160" s="13" t="s">
        <v>35</v>
      </c>
      <c r="AX160" s="13" t="s">
        <v>74</v>
      </c>
      <c r="AY160" s="237" t="s">
        <v>119</v>
      </c>
    </row>
    <row r="161" s="13" customFormat="1">
      <c r="A161" s="13"/>
      <c r="B161" s="228"/>
      <c r="C161" s="229"/>
      <c r="D161" s="221" t="s">
        <v>132</v>
      </c>
      <c r="E161" s="230" t="s">
        <v>28</v>
      </c>
      <c r="F161" s="231" t="s">
        <v>134</v>
      </c>
      <c r="G161" s="229"/>
      <c r="H161" s="230" t="s">
        <v>28</v>
      </c>
      <c r="I161" s="232"/>
      <c r="J161" s="229"/>
      <c r="K161" s="229"/>
      <c r="L161" s="233"/>
      <c r="M161" s="234"/>
      <c r="N161" s="235"/>
      <c r="O161" s="235"/>
      <c r="P161" s="235"/>
      <c r="Q161" s="235"/>
      <c r="R161" s="235"/>
      <c r="S161" s="235"/>
      <c r="T161" s="236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7" t="s">
        <v>132</v>
      </c>
      <c r="AU161" s="237" t="s">
        <v>84</v>
      </c>
      <c r="AV161" s="13" t="s">
        <v>82</v>
      </c>
      <c r="AW161" s="13" t="s">
        <v>35</v>
      </c>
      <c r="AX161" s="13" t="s">
        <v>74</v>
      </c>
      <c r="AY161" s="237" t="s">
        <v>119</v>
      </c>
    </row>
    <row r="162" s="14" customFormat="1">
      <c r="A162" s="14"/>
      <c r="B162" s="238"/>
      <c r="C162" s="239"/>
      <c r="D162" s="221" t="s">
        <v>132</v>
      </c>
      <c r="E162" s="240" t="s">
        <v>28</v>
      </c>
      <c r="F162" s="241" t="s">
        <v>218</v>
      </c>
      <c r="G162" s="239"/>
      <c r="H162" s="242">
        <v>22</v>
      </c>
      <c r="I162" s="243"/>
      <c r="J162" s="239"/>
      <c r="K162" s="239"/>
      <c r="L162" s="244"/>
      <c r="M162" s="245"/>
      <c r="N162" s="246"/>
      <c r="O162" s="246"/>
      <c r="P162" s="246"/>
      <c r="Q162" s="246"/>
      <c r="R162" s="246"/>
      <c r="S162" s="246"/>
      <c r="T162" s="247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48" t="s">
        <v>132</v>
      </c>
      <c r="AU162" s="248" t="s">
        <v>84</v>
      </c>
      <c r="AV162" s="14" t="s">
        <v>84</v>
      </c>
      <c r="AW162" s="14" t="s">
        <v>35</v>
      </c>
      <c r="AX162" s="14" t="s">
        <v>74</v>
      </c>
      <c r="AY162" s="248" t="s">
        <v>119</v>
      </c>
    </row>
    <row r="163" s="13" customFormat="1">
      <c r="A163" s="13"/>
      <c r="B163" s="228"/>
      <c r="C163" s="229"/>
      <c r="D163" s="221" t="s">
        <v>132</v>
      </c>
      <c r="E163" s="230" t="s">
        <v>28</v>
      </c>
      <c r="F163" s="231" t="s">
        <v>136</v>
      </c>
      <c r="G163" s="229"/>
      <c r="H163" s="230" t="s">
        <v>28</v>
      </c>
      <c r="I163" s="232"/>
      <c r="J163" s="229"/>
      <c r="K163" s="229"/>
      <c r="L163" s="233"/>
      <c r="M163" s="234"/>
      <c r="N163" s="235"/>
      <c r="O163" s="235"/>
      <c r="P163" s="235"/>
      <c r="Q163" s="235"/>
      <c r="R163" s="235"/>
      <c r="S163" s="235"/>
      <c r="T163" s="236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7" t="s">
        <v>132</v>
      </c>
      <c r="AU163" s="237" t="s">
        <v>84</v>
      </c>
      <c r="AV163" s="13" t="s">
        <v>82</v>
      </c>
      <c r="AW163" s="13" t="s">
        <v>35</v>
      </c>
      <c r="AX163" s="13" t="s">
        <v>74</v>
      </c>
      <c r="AY163" s="237" t="s">
        <v>119</v>
      </c>
    </row>
    <row r="164" s="14" customFormat="1">
      <c r="A164" s="14"/>
      <c r="B164" s="238"/>
      <c r="C164" s="239"/>
      <c r="D164" s="221" t="s">
        <v>132</v>
      </c>
      <c r="E164" s="240" t="s">
        <v>28</v>
      </c>
      <c r="F164" s="241" t="s">
        <v>218</v>
      </c>
      <c r="G164" s="239"/>
      <c r="H164" s="242">
        <v>22</v>
      </c>
      <c r="I164" s="243"/>
      <c r="J164" s="239"/>
      <c r="K164" s="239"/>
      <c r="L164" s="244"/>
      <c r="M164" s="245"/>
      <c r="N164" s="246"/>
      <c r="O164" s="246"/>
      <c r="P164" s="246"/>
      <c r="Q164" s="246"/>
      <c r="R164" s="246"/>
      <c r="S164" s="246"/>
      <c r="T164" s="247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48" t="s">
        <v>132</v>
      </c>
      <c r="AU164" s="248" t="s">
        <v>84</v>
      </c>
      <c r="AV164" s="14" t="s">
        <v>84</v>
      </c>
      <c r="AW164" s="14" t="s">
        <v>35</v>
      </c>
      <c r="AX164" s="14" t="s">
        <v>74</v>
      </c>
      <c r="AY164" s="248" t="s">
        <v>119</v>
      </c>
    </row>
    <row r="165" s="15" customFormat="1">
      <c r="A165" s="15"/>
      <c r="B165" s="249"/>
      <c r="C165" s="250"/>
      <c r="D165" s="221" t="s">
        <v>132</v>
      </c>
      <c r="E165" s="251" t="s">
        <v>28</v>
      </c>
      <c r="F165" s="252" t="s">
        <v>138</v>
      </c>
      <c r="G165" s="250"/>
      <c r="H165" s="253">
        <v>44</v>
      </c>
      <c r="I165" s="254"/>
      <c r="J165" s="250"/>
      <c r="K165" s="250"/>
      <c r="L165" s="255"/>
      <c r="M165" s="256"/>
      <c r="N165" s="257"/>
      <c r="O165" s="257"/>
      <c r="P165" s="257"/>
      <c r="Q165" s="257"/>
      <c r="R165" s="257"/>
      <c r="S165" s="257"/>
      <c r="T165" s="258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59" t="s">
        <v>132</v>
      </c>
      <c r="AU165" s="259" t="s">
        <v>84</v>
      </c>
      <c r="AV165" s="15" t="s">
        <v>126</v>
      </c>
      <c r="AW165" s="15" t="s">
        <v>35</v>
      </c>
      <c r="AX165" s="15" t="s">
        <v>82</v>
      </c>
      <c r="AY165" s="259" t="s">
        <v>119</v>
      </c>
    </row>
    <row r="166" s="2" customFormat="1" ht="16.5" customHeight="1">
      <c r="A166" s="41"/>
      <c r="B166" s="42"/>
      <c r="C166" s="208" t="s">
        <v>8</v>
      </c>
      <c r="D166" s="208" t="s">
        <v>121</v>
      </c>
      <c r="E166" s="209" t="s">
        <v>219</v>
      </c>
      <c r="F166" s="210" t="s">
        <v>220</v>
      </c>
      <c r="G166" s="211" t="s">
        <v>186</v>
      </c>
      <c r="H166" s="212">
        <v>132</v>
      </c>
      <c r="I166" s="213"/>
      <c r="J166" s="214">
        <f>ROUND(I166*H166,2)</f>
        <v>0</v>
      </c>
      <c r="K166" s="210" t="s">
        <v>125</v>
      </c>
      <c r="L166" s="47"/>
      <c r="M166" s="215" t="s">
        <v>28</v>
      </c>
      <c r="N166" s="216" t="s">
        <v>47</v>
      </c>
      <c r="O166" s="88"/>
      <c r="P166" s="217">
        <f>O166*H166</f>
        <v>0</v>
      </c>
      <c r="Q166" s="217">
        <v>0</v>
      </c>
      <c r="R166" s="217">
        <f>Q166*H166</f>
        <v>0</v>
      </c>
      <c r="S166" s="217">
        <v>0</v>
      </c>
      <c r="T166" s="218">
        <f>S166*H166</f>
        <v>0</v>
      </c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R166" s="219" t="s">
        <v>126</v>
      </c>
      <c r="AT166" s="219" t="s">
        <v>121</v>
      </c>
      <c r="AU166" s="219" t="s">
        <v>84</v>
      </c>
      <c r="AY166" s="20" t="s">
        <v>119</v>
      </c>
      <c r="BE166" s="220">
        <f>IF(N166="základní",J166,0)</f>
        <v>0</v>
      </c>
      <c r="BF166" s="220">
        <f>IF(N166="snížená",J166,0)</f>
        <v>0</v>
      </c>
      <c r="BG166" s="220">
        <f>IF(N166="zákl. přenesená",J166,0)</f>
        <v>0</v>
      </c>
      <c r="BH166" s="220">
        <f>IF(N166="sníž. přenesená",J166,0)</f>
        <v>0</v>
      </c>
      <c r="BI166" s="220">
        <f>IF(N166="nulová",J166,0)</f>
        <v>0</v>
      </c>
      <c r="BJ166" s="20" t="s">
        <v>126</v>
      </c>
      <c r="BK166" s="220">
        <f>ROUND(I166*H166,2)</f>
        <v>0</v>
      </c>
      <c r="BL166" s="20" t="s">
        <v>126</v>
      </c>
      <c r="BM166" s="219" t="s">
        <v>221</v>
      </c>
    </row>
    <row r="167" s="2" customFormat="1">
      <c r="A167" s="41"/>
      <c r="B167" s="42"/>
      <c r="C167" s="43"/>
      <c r="D167" s="221" t="s">
        <v>128</v>
      </c>
      <c r="E167" s="43"/>
      <c r="F167" s="222" t="s">
        <v>222</v>
      </c>
      <c r="G167" s="43"/>
      <c r="H167" s="43"/>
      <c r="I167" s="223"/>
      <c r="J167" s="43"/>
      <c r="K167" s="43"/>
      <c r="L167" s="47"/>
      <c r="M167" s="224"/>
      <c r="N167" s="225"/>
      <c r="O167" s="88"/>
      <c r="P167" s="88"/>
      <c r="Q167" s="88"/>
      <c r="R167" s="88"/>
      <c r="S167" s="88"/>
      <c r="T167" s="89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T167" s="20" t="s">
        <v>128</v>
      </c>
      <c r="AU167" s="20" t="s">
        <v>84</v>
      </c>
    </row>
    <row r="168" s="2" customFormat="1">
      <c r="A168" s="41"/>
      <c r="B168" s="42"/>
      <c r="C168" s="43"/>
      <c r="D168" s="226" t="s">
        <v>130</v>
      </c>
      <c r="E168" s="43"/>
      <c r="F168" s="227" t="s">
        <v>223</v>
      </c>
      <c r="G168" s="43"/>
      <c r="H168" s="43"/>
      <c r="I168" s="223"/>
      <c r="J168" s="43"/>
      <c r="K168" s="43"/>
      <c r="L168" s="47"/>
      <c r="M168" s="224"/>
      <c r="N168" s="225"/>
      <c r="O168" s="88"/>
      <c r="P168" s="88"/>
      <c r="Q168" s="88"/>
      <c r="R168" s="88"/>
      <c r="S168" s="88"/>
      <c r="T168" s="89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T168" s="20" t="s">
        <v>130</v>
      </c>
      <c r="AU168" s="20" t="s">
        <v>84</v>
      </c>
    </row>
    <row r="169" s="13" customFormat="1">
      <c r="A169" s="13"/>
      <c r="B169" s="228"/>
      <c r="C169" s="229"/>
      <c r="D169" s="221" t="s">
        <v>132</v>
      </c>
      <c r="E169" s="230" t="s">
        <v>28</v>
      </c>
      <c r="F169" s="231" t="s">
        <v>224</v>
      </c>
      <c r="G169" s="229"/>
      <c r="H169" s="230" t="s">
        <v>28</v>
      </c>
      <c r="I169" s="232"/>
      <c r="J169" s="229"/>
      <c r="K169" s="229"/>
      <c r="L169" s="233"/>
      <c r="M169" s="234"/>
      <c r="N169" s="235"/>
      <c r="O169" s="235"/>
      <c r="P169" s="235"/>
      <c r="Q169" s="235"/>
      <c r="R169" s="235"/>
      <c r="S169" s="235"/>
      <c r="T169" s="236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7" t="s">
        <v>132</v>
      </c>
      <c r="AU169" s="237" t="s">
        <v>84</v>
      </c>
      <c r="AV169" s="13" t="s">
        <v>82</v>
      </c>
      <c r="AW169" s="13" t="s">
        <v>35</v>
      </c>
      <c r="AX169" s="13" t="s">
        <v>74</v>
      </c>
      <c r="AY169" s="237" t="s">
        <v>119</v>
      </c>
    </row>
    <row r="170" s="14" customFormat="1">
      <c r="A170" s="14"/>
      <c r="B170" s="238"/>
      <c r="C170" s="239"/>
      <c r="D170" s="221" t="s">
        <v>132</v>
      </c>
      <c r="E170" s="240" t="s">
        <v>28</v>
      </c>
      <c r="F170" s="241" t="s">
        <v>225</v>
      </c>
      <c r="G170" s="239"/>
      <c r="H170" s="242">
        <v>6</v>
      </c>
      <c r="I170" s="243"/>
      <c r="J170" s="239"/>
      <c r="K170" s="239"/>
      <c r="L170" s="244"/>
      <c r="M170" s="245"/>
      <c r="N170" s="246"/>
      <c r="O170" s="246"/>
      <c r="P170" s="246"/>
      <c r="Q170" s="246"/>
      <c r="R170" s="246"/>
      <c r="S170" s="246"/>
      <c r="T170" s="247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8" t="s">
        <v>132</v>
      </c>
      <c r="AU170" s="248" t="s">
        <v>84</v>
      </c>
      <c r="AV170" s="14" t="s">
        <v>84</v>
      </c>
      <c r="AW170" s="14" t="s">
        <v>35</v>
      </c>
      <c r="AX170" s="14" t="s">
        <v>74</v>
      </c>
      <c r="AY170" s="248" t="s">
        <v>119</v>
      </c>
    </row>
    <row r="171" s="13" customFormat="1">
      <c r="A171" s="13"/>
      <c r="B171" s="228"/>
      <c r="C171" s="229"/>
      <c r="D171" s="221" t="s">
        <v>132</v>
      </c>
      <c r="E171" s="230" t="s">
        <v>28</v>
      </c>
      <c r="F171" s="231" t="s">
        <v>226</v>
      </c>
      <c r="G171" s="229"/>
      <c r="H171" s="230" t="s">
        <v>28</v>
      </c>
      <c r="I171" s="232"/>
      <c r="J171" s="229"/>
      <c r="K171" s="229"/>
      <c r="L171" s="233"/>
      <c r="M171" s="234"/>
      <c r="N171" s="235"/>
      <c r="O171" s="235"/>
      <c r="P171" s="235"/>
      <c r="Q171" s="235"/>
      <c r="R171" s="235"/>
      <c r="S171" s="235"/>
      <c r="T171" s="236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7" t="s">
        <v>132</v>
      </c>
      <c r="AU171" s="237" t="s">
        <v>84</v>
      </c>
      <c r="AV171" s="13" t="s">
        <v>82</v>
      </c>
      <c r="AW171" s="13" t="s">
        <v>35</v>
      </c>
      <c r="AX171" s="13" t="s">
        <v>74</v>
      </c>
      <c r="AY171" s="237" t="s">
        <v>119</v>
      </c>
    </row>
    <row r="172" s="14" customFormat="1">
      <c r="A172" s="14"/>
      <c r="B172" s="238"/>
      <c r="C172" s="239"/>
      <c r="D172" s="221" t="s">
        <v>132</v>
      </c>
      <c r="E172" s="240" t="s">
        <v>28</v>
      </c>
      <c r="F172" s="241" t="s">
        <v>227</v>
      </c>
      <c r="G172" s="239"/>
      <c r="H172" s="242">
        <v>50</v>
      </c>
      <c r="I172" s="243"/>
      <c r="J172" s="239"/>
      <c r="K172" s="239"/>
      <c r="L172" s="244"/>
      <c r="M172" s="245"/>
      <c r="N172" s="246"/>
      <c r="O172" s="246"/>
      <c r="P172" s="246"/>
      <c r="Q172" s="246"/>
      <c r="R172" s="246"/>
      <c r="S172" s="246"/>
      <c r="T172" s="247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48" t="s">
        <v>132</v>
      </c>
      <c r="AU172" s="248" t="s">
        <v>84</v>
      </c>
      <c r="AV172" s="14" t="s">
        <v>84</v>
      </c>
      <c r="AW172" s="14" t="s">
        <v>35</v>
      </c>
      <c r="AX172" s="14" t="s">
        <v>74</v>
      </c>
      <c r="AY172" s="248" t="s">
        <v>119</v>
      </c>
    </row>
    <row r="173" s="13" customFormat="1">
      <c r="A173" s="13"/>
      <c r="B173" s="228"/>
      <c r="C173" s="229"/>
      <c r="D173" s="221" t="s">
        <v>132</v>
      </c>
      <c r="E173" s="230" t="s">
        <v>28</v>
      </c>
      <c r="F173" s="231" t="s">
        <v>228</v>
      </c>
      <c r="G173" s="229"/>
      <c r="H173" s="230" t="s">
        <v>28</v>
      </c>
      <c r="I173" s="232"/>
      <c r="J173" s="229"/>
      <c r="K173" s="229"/>
      <c r="L173" s="233"/>
      <c r="M173" s="234"/>
      <c r="N173" s="235"/>
      <c r="O173" s="235"/>
      <c r="P173" s="235"/>
      <c r="Q173" s="235"/>
      <c r="R173" s="235"/>
      <c r="S173" s="235"/>
      <c r="T173" s="236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7" t="s">
        <v>132</v>
      </c>
      <c r="AU173" s="237" t="s">
        <v>84</v>
      </c>
      <c r="AV173" s="13" t="s">
        <v>82</v>
      </c>
      <c r="AW173" s="13" t="s">
        <v>35</v>
      </c>
      <c r="AX173" s="13" t="s">
        <v>74</v>
      </c>
      <c r="AY173" s="237" t="s">
        <v>119</v>
      </c>
    </row>
    <row r="174" s="14" customFormat="1">
      <c r="A174" s="14"/>
      <c r="B174" s="238"/>
      <c r="C174" s="239"/>
      <c r="D174" s="221" t="s">
        <v>132</v>
      </c>
      <c r="E174" s="240" t="s">
        <v>28</v>
      </c>
      <c r="F174" s="241" t="s">
        <v>229</v>
      </c>
      <c r="G174" s="239"/>
      <c r="H174" s="242">
        <v>40</v>
      </c>
      <c r="I174" s="243"/>
      <c r="J174" s="239"/>
      <c r="K174" s="239"/>
      <c r="L174" s="244"/>
      <c r="M174" s="245"/>
      <c r="N174" s="246"/>
      <c r="O174" s="246"/>
      <c r="P174" s="246"/>
      <c r="Q174" s="246"/>
      <c r="R174" s="246"/>
      <c r="S174" s="246"/>
      <c r="T174" s="247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48" t="s">
        <v>132</v>
      </c>
      <c r="AU174" s="248" t="s">
        <v>84</v>
      </c>
      <c r="AV174" s="14" t="s">
        <v>84</v>
      </c>
      <c r="AW174" s="14" t="s">
        <v>35</v>
      </c>
      <c r="AX174" s="14" t="s">
        <v>74</v>
      </c>
      <c r="AY174" s="248" t="s">
        <v>119</v>
      </c>
    </row>
    <row r="175" s="13" customFormat="1">
      <c r="A175" s="13"/>
      <c r="B175" s="228"/>
      <c r="C175" s="229"/>
      <c r="D175" s="221" t="s">
        <v>132</v>
      </c>
      <c r="E175" s="230" t="s">
        <v>28</v>
      </c>
      <c r="F175" s="231" t="s">
        <v>230</v>
      </c>
      <c r="G175" s="229"/>
      <c r="H175" s="230" t="s">
        <v>28</v>
      </c>
      <c r="I175" s="232"/>
      <c r="J175" s="229"/>
      <c r="K175" s="229"/>
      <c r="L175" s="233"/>
      <c r="M175" s="234"/>
      <c r="N175" s="235"/>
      <c r="O175" s="235"/>
      <c r="P175" s="235"/>
      <c r="Q175" s="235"/>
      <c r="R175" s="235"/>
      <c r="S175" s="235"/>
      <c r="T175" s="236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7" t="s">
        <v>132</v>
      </c>
      <c r="AU175" s="237" t="s">
        <v>84</v>
      </c>
      <c r="AV175" s="13" t="s">
        <v>82</v>
      </c>
      <c r="AW175" s="13" t="s">
        <v>35</v>
      </c>
      <c r="AX175" s="13" t="s">
        <v>74</v>
      </c>
      <c r="AY175" s="237" t="s">
        <v>119</v>
      </c>
    </row>
    <row r="176" s="14" customFormat="1">
      <c r="A176" s="14"/>
      <c r="B176" s="238"/>
      <c r="C176" s="239"/>
      <c r="D176" s="221" t="s">
        <v>132</v>
      </c>
      <c r="E176" s="240" t="s">
        <v>28</v>
      </c>
      <c r="F176" s="241" t="s">
        <v>231</v>
      </c>
      <c r="G176" s="239"/>
      <c r="H176" s="242">
        <v>36</v>
      </c>
      <c r="I176" s="243"/>
      <c r="J176" s="239"/>
      <c r="K176" s="239"/>
      <c r="L176" s="244"/>
      <c r="M176" s="245"/>
      <c r="N176" s="246"/>
      <c r="O176" s="246"/>
      <c r="P176" s="246"/>
      <c r="Q176" s="246"/>
      <c r="R176" s="246"/>
      <c r="S176" s="246"/>
      <c r="T176" s="247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48" t="s">
        <v>132</v>
      </c>
      <c r="AU176" s="248" t="s">
        <v>84</v>
      </c>
      <c r="AV176" s="14" t="s">
        <v>84</v>
      </c>
      <c r="AW176" s="14" t="s">
        <v>35</v>
      </c>
      <c r="AX176" s="14" t="s">
        <v>74</v>
      </c>
      <c r="AY176" s="248" t="s">
        <v>119</v>
      </c>
    </row>
    <row r="177" s="15" customFormat="1">
      <c r="A177" s="15"/>
      <c r="B177" s="249"/>
      <c r="C177" s="250"/>
      <c r="D177" s="221" t="s">
        <v>132</v>
      </c>
      <c r="E177" s="251" t="s">
        <v>28</v>
      </c>
      <c r="F177" s="252" t="s">
        <v>138</v>
      </c>
      <c r="G177" s="250"/>
      <c r="H177" s="253">
        <v>132</v>
      </c>
      <c r="I177" s="254"/>
      <c r="J177" s="250"/>
      <c r="K177" s="250"/>
      <c r="L177" s="255"/>
      <c r="M177" s="256"/>
      <c r="N177" s="257"/>
      <c r="O177" s="257"/>
      <c r="P177" s="257"/>
      <c r="Q177" s="257"/>
      <c r="R177" s="257"/>
      <c r="S177" s="257"/>
      <c r="T177" s="258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59" t="s">
        <v>132</v>
      </c>
      <c r="AU177" s="259" t="s">
        <v>84</v>
      </c>
      <c r="AV177" s="15" t="s">
        <v>126</v>
      </c>
      <c r="AW177" s="15" t="s">
        <v>35</v>
      </c>
      <c r="AX177" s="15" t="s">
        <v>82</v>
      </c>
      <c r="AY177" s="259" t="s">
        <v>119</v>
      </c>
    </row>
    <row r="178" s="2" customFormat="1" ht="21.75" customHeight="1">
      <c r="A178" s="41"/>
      <c r="B178" s="42"/>
      <c r="C178" s="208" t="s">
        <v>232</v>
      </c>
      <c r="D178" s="208" t="s">
        <v>121</v>
      </c>
      <c r="E178" s="209" t="s">
        <v>233</v>
      </c>
      <c r="F178" s="210" t="s">
        <v>234</v>
      </c>
      <c r="G178" s="211" t="s">
        <v>186</v>
      </c>
      <c r="H178" s="212">
        <v>154</v>
      </c>
      <c r="I178" s="213"/>
      <c r="J178" s="214">
        <f>ROUND(I178*H178,2)</f>
        <v>0</v>
      </c>
      <c r="K178" s="210" t="s">
        <v>125</v>
      </c>
      <c r="L178" s="47"/>
      <c r="M178" s="215" t="s">
        <v>28</v>
      </c>
      <c r="N178" s="216" t="s">
        <v>47</v>
      </c>
      <c r="O178" s="88"/>
      <c r="P178" s="217">
        <f>O178*H178</f>
        <v>0</v>
      </c>
      <c r="Q178" s="217">
        <v>0</v>
      </c>
      <c r="R178" s="217">
        <f>Q178*H178</f>
        <v>0</v>
      </c>
      <c r="S178" s="217">
        <v>0</v>
      </c>
      <c r="T178" s="218">
        <f>S178*H178</f>
        <v>0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219" t="s">
        <v>126</v>
      </c>
      <c r="AT178" s="219" t="s">
        <v>121</v>
      </c>
      <c r="AU178" s="219" t="s">
        <v>84</v>
      </c>
      <c r="AY178" s="20" t="s">
        <v>119</v>
      </c>
      <c r="BE178" s="220">
        <f>IF(N178="základní",J178,0)</f>
        <v>0</v>
      </c>
      <c r="BF178" s="220">
        <f>IF(N178="snížená",J178,0)</f>
        <v>0</v>
      </c>
      <c r="BG178" s="220">
        <f>IF(N178="zákl. přenesená",J178,0)</f>
        <v>0</v>
      </c>
      <c r="BH178" s="220">
        <f>IF(N178="sníž. přenesená",J178,0)</f>
        <v>0</v>
      </c>
      <c r="BI178" s="220">
        <f>IF(N178="nulová",J178,0)</f>
        <v>0</v>
      </c>
      <c r="BJ178" s="20" t="s">
        <v>126</v>
      </c>
      <c r="BK178" s="220">
        <f>ROUND(I178*H178,2)</f>
        <v>0</v>
      </c>
      <c r="BL178" s="20" t="s">
        <v>126</v>
      </c>
      <c r="BM178" s="219" t="s">
        <v>235</v>
      </c>
    </row>
    <row r="179" s="2" customFormat="1">
      <c r="A179" s="41"/>
      <c r="B179" s="42"/>
      <c r="C179" s="43"/>
      <c r="D179" s="221" t="s">
        <v>128</v>
      </c>
      <c r="E179" s="43"/>
      <c r="F179" s="222" t="s">
        <v>236</v>
      </c>
      <c r="G179" s="43"/>
      <c r="H179" s="43"/>
      <c r="I179" s="223"/>
      <c r="J179" s="43"/>
      <c r="K179" s="43"/>
      <c r="L179" s="47"/>
      <c r="M179" s="224"/>
      <c r="N179" s="225"/>
      <c r="O179" s="88"/>
      <c r="P179" s="88"/>
      <c r="Q179" s="88"/>
      <c r="R179" s="88"/>
      <c r="S179" s="88"/>
      <c r="T179" s="89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T179" s="20" t="s">
        <v>128</v>
      </c>
      <c r="AU179" s="20" t="s">
        <v>84</v>
      </c>
    </row>
    <row r="180" s="2" customFormat="1">
      <c r="A180" s="41"/>
      <c r="B180" s="42"/>
      <c r="C180" s="43"/>
      <c r="D180" s="226" t="s">
        <v>130</v>
      </c>
      <c r="E180" s="43"/>
      <c r="F180" s="227" t="s">
        <v>237</v>
      </c>
      <c r="G180" s="43"/>
      <c r="H180" s="43"/>
      <c r="I180" s="223"/>
      <c r="J180" s="43"/>
      <c r="K180" s="43"/>
      <c r="L180" s="47"/>
      <c r="M180" s="224"/>
      <c r="N180" s="225"/>
      <c r="O180" s="88"/>
      <c r="P180" s="88"/>
      <c r="Q180" s="88"/>
      <c r="R180" s="88"/>
      <c r="S180" s="88"/>
      <c r="T180" s="89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T180" s="20" t="s">
        <v>130</v>
      </c>
      <c r="AU180" s="20" t="s">
        <v>84</v>
      </c>
    </row>
    <row r="181" s="13" customFormat="1">
      <c r="A181" s="13"/>
      <c r="B181" s="228"/>
      <c r="C181" s="229"/>
      <c r="D181" s="221" t="s">
        <v>132</v>
      </c>
      <c r="E181" s="230" t="s">
        <v>28</v>
      </c>
      <c r="F181" s="231" t="s">
        <v>226</v>
      </c>
      <c r="G181" s="229"/>
      <c r="H181" s="230" t="s">
        <v>28</v>
      </c>
      <c r="I181" s="232"/>
      <c r="J181" s="229"/>
      <c r="K181" s="229"/>
      <c r="L181" s="233"/>
      <c r="M181" s="234"/>
      <c r="N181" s="235"/>
      <c r="O181" s="235"/>
      <c r="P181" s="235"/>
      <c r="Q181" s="235"/>
      <c r="R181" s="235"/>
      <c r="S181" s="235"/>
      <c r="T181" s="236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7" t="s">
        <v>132</v>
      </c>
      <c r="AU181" s="237" t="s">
        <v>84</v>
      </c>
      <c r="AV181" s="13" t="s">
        <v>82</v>
      </c>
      <c r="AW181" s="13" t="s">
        <v>35</v>
      </c>
      <c r="AX181" s="13" t="s">
        <v>74</v>
      </c>
      <c r="AY181" s="237" t="s">
        <v>119</v>
      </c>
    </row>
    <row r="182" s="14" customFormat="1">
      <c r="A182" s="14"/>
      <c r="B182" s="238"/>
      <c r="C182" s="239"/>
      <c r="D182" s="221" t="s">
        <v>132</v>
      </c>
      <c r="E182" s="240" t="s">
        <v>28</v>
      </c>
      <c r="F182" s="241" t="s">
        <v>238</v>
      </c>
      <c r="G182" s="239"/>
      <c r="H182" s="242">
        <v>70</v>
      </c>
      <c r="I182" s="243"/>
      <c r="J182" s="239"/>
      <c r="K182" s="239"/>
      <c r="L182" s="244"/>
      <c r="M182" s="245"/>
      <c r="N182" s="246"/>
      <c r="O182" s="246"/>
      <c r="P182" s="246"/>
      <c r="Q182" s="246"/>
      <c r="R182" s="246"/>
      <c r="S182" s="246"/>
      <c r="T182" s="247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48" t="s">
        <v>132</v>
      </c>
      <c r="AU182" s="248" t="s">
        <v>84</v>
      </c>
      <c r="AV182" s="14" t="s">
        <v>84</v>
      </c>
      <c r="AW182" s="14" t="s">
        <v>35</v>
      </c>
      <c r="AX182" s="14" t="s">
        <v>74</v>
      </c>
      <c r="AY182" s="248" t="s">
        <v>119</v>
      </c>
    </row>
    <row r="183" s="13" customFormat="1">
      <c r="A183" s="13"/>
      <c r="B183" s="228"/>
      <c r="C183" s="229"/>
      <c r="D183" s="221" t="s">
        <v>132</v>
      </c>
      <c r="E183" s="230" t="s">
        <v>28</v>
      </c>
      <c r="F183" s="231" t="s">
        <v>239</v>
      </c>
      <c r="G183" s="229"/>
      <c r="H183" s="230" t="s">
        <v>28</v>
      </c>
      <c r="I183" s="232"/>
      <c r="J183" s="229"/>
      <c r="K183" s="229"/>
      <c r="L183" s="233"/>
      <c r="M183" s="234"/>
      <c r="N183" s="235"/>
      <c r="O183" s="235"/>
      <c r="P183" s="235"/>
      <c r="Q183" s="235"/>
      <c r="R183" s="235"/>
      <c r="S183" s="235"/>
      <c r="T183" s="236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7" t="s">
        <v>132</v>
      </c>
      <c r="AU183" s="237" t="s">
        <v>84</v>
      </c>
      <c r="AV183" s="13" t="s">
        <v>82</v>
      </c>
      <c r="AW183" s="13" t="s">
        <v>35</v>
      </c>
      <c r="AX183" s="13" t="s">
        <v>74</v>
      </c>
      <c r="AY183" s="237" t="s">
        <v>119</v>
      </c>
    </row>
    <row r="184" s="14" customFormat="1">
      <c r="A184" s="14"/>
      <c r="B184" s="238"/>
      <c r="C184" s="239"/>
      <c r="D184" s="221" t="s">
        <v>132</v>
      </c>
      <c r="E184" s="240" t="s">
        <v>28</v>
      </c>
      <c r="F184" s="241" t="s">
        <v>240</v>
      </c>
      <c r="G184" s="239"/>
      <c r="H184" s="242">
        <v>84</v>
      </c>
      <c r="I184" s="243"/>
      <c r="J184" s="239"/>
      <c r="K184" s="239"/>
      <c r="L184" s="244"/>
      <c r="M184" s="245"/>
      <c r="N184" s="246"/>
      <c r="O184" s="246"/>
      <c r="P184" s="246"/>
      <c r="Q184" s="246"/>
      <c r="R184" s="246"/>
      <c r="S184" s="246"/>
      <c r="T184" s="247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48" t="s">
        <v>132</v>
      </c>
      <c r="AU184" s="248" t="s">
        <v>84</v>
      </c>
      <c r="AV184" s="14" t="s">
        <v>84</v>
      </c>
      <c r="AW184" s="14" t="s">
        <v>35</v>
      </c>
      <c r="AX184" s="14" t="s">
        <v>74</v>
      </c>
      <c r="AY184" s="248" t="s">
        <v>119</v>
      </c>
    </row>
    <row r="185" s="15" customFormat="1">
      <c r="A185" s="15"/>
      <c r="B185" s="249"/>
      <c r="C185" s="250"/>
      <c r="D185" s="221" t="s">
        <v>132</v>
      </c>
      <c r="E185" s="251" t="s">
        <v>28</v>
      </c>
      <c r="F185" s="252" t="s">
        <v>138</v>
      </c>
      <c r="G185" s="250"/>
      <c r="H185" s="253">
        <v>154</v>
      </c>
      <c r="I185" s="254"/>
      <c r="J185" s="250"/>
      <c r="K185" s="250"/>
      <c r="L185" s="255"/>
      <c r="M185" s="256"/>
      <c r="N185" s="257"/>
      <c r="O185" s="257"/>
      <c r="P185" s="257"/>
      <c r="Q185" s="257"/>
      <c r="R185" s="257"/>
      <c r="S185" s="257"/>
      <c r="T185" s="258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59" t="s">
        <v>132</v>
      </c>
      <c r="AU185" s="259" t="s">
        <v>84</v>
      </c>
      <c r="AV185" s="15" t="s">
        <v>126</v>
      </c>
      <c r="AW185" s="15" t="s">
        <v>35</v>
      </c>
      <c r="AX185" s="15" t="s">
        <v>82</v>
      </c>
      <c r="AY185" s="259" t="s">
        <v>119</v>
      </c>
    </row>
    <row r="186" s="2" customFormat="1" ht="21.75" customHeight="1">
      <c r="A186" s="41"/>
      <c r="B186" s="42"/>
      <c r="C186" s="208" t="s">
        <v>241</v>
      </c>
      <c r="D186" s="208" t="s">
        <v>121</v>
      </c>
      <c r="E186" s="209" t="s">
        <v>242</v>
      </c>
      <c r="F186" s="210" t="s">
        <v>243</v>
      </c>
      <c r="G186" s="211" t="s">
        <v>186</v>
      </c>
      <c r="H186" s="212">
        <v>2.8799999999999999</v>
      </c>
      <c r="I186" s="213"/>
      <c r="J186" s="214">
        <f>ROUND(I186*H186,2)</f>
        <v>0</v>
      </c>
      <c r="K186" s="210" t="s">
        <v>125</v>
      </c>
      <c r="L186" s="47"/>
      <c r="M186" s="215" t="s">
        <v>28</v>
      </c>
      <c r="N186" s="216" t="s">
        <v>47</v>
      </c>
      <c r="O186" s="88"/>
      <c r="P186" s="217">
        <f>O186*H186</f>
        <v>0</v>
      </c>
      <c r="Q186" s="217">
        <v>0</v>
      </c>
      <c r="R186" s="217">
        <f>Q186*H186</f>
        <v>0</v>
      </c>
      <c r="S186" s="217">
        <v>0</v>
      </c>
      <c r="T186" s="218">
        <f>S186*H186</f>
        <v>0</v>
      </c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R186" s="219" t="s">
        <v>126</v>
      </c>
      <c r="AT186" s="219" t="s">
        <v>121</v>
      </c>
      <c r="AU186" s="219" t="s">
        <v>84</v>
      </c>
      <c r="AY186" s="20" t="s">
        <v>119</v>
      </c>
      <c r="BE186" s="220">
        <f>IF(N186="základní",J186,0)</f>
        <v>0</v>
      </c>
      <c r="BF186" s="220">
        <f>IF(N186="snížená",J186,0)</f>
        <v>0</v>
      </c>
      <c r="BG186" s="220">
        <f>IF(N186="zákl. přenesená",J186,0)</f>
        <v>0</v>
      </c>
      <c r="BH186" s="220">
        <f>IF(N186="sníž. přenesená",J186,0)</f>
        <v>0</v>
      </c>
      <c r="BI186" s="220">
        <f>IF(N186="nulová",J186,0)</f>
        <v>0</v>
      </c>
      <c r="BJ186" s="20" t="s">
        <v>126</v>
      </c>
      <c r="BK186" s="220">
        <f>ROUND(I186*H186,2)</f>
        <v>0</v>
      </c>
      <c r="BL186" s="20" t="s">
        <v>126</v>
      </c>
      <c r="BM186" s="219" t="s">
        <v>244</v>
      </c>
    </row>
    <row r="187" s="2" customFormat="1">
      <c r="A187" s="41"/>
      <c r="B187" s="42"/>
      <c r="C187" s="43"/>
      <c r="D187" s="221" t="s">
        <v>128</v>
      </c>
      <c r="E187" s="43"/>
      <c r="F187" s="222" t="s">
        <v>245</v>
      </c>
      <c r="G187" s="43"/>
      <c r="H187" s="43"/>
      <c r="I187" s="223"/>
      <c r="J187" s="43"/>
      <c r="K187" s="43"/>
      <c r="L187" s="47"/>
      <c r="M187" s="224"/>
      <c r="N187" s="225"/>
      <c r="O187" s="88"/>
      <c r="P187" s="88"/>
      <c r="Q187" s="88"/>
      <c r="R187" s="88"/>
      <c r="S187" s="88"/>
      <c r="T187" s="89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T187" s="20" t="s">
        <v>128</v>
      </c>
      <c r="AU187" s="20" t="s">
        <v>84</v>
      </c>
    </row>
    <row r="188" s="2" customFormat="1">
      <c r="A188" s="41"/>
      <c r="B188" s="42"/>
      <c r="C188" s="43"/>
      <c r="D188" s="226" t="s">
        <v>130</v>
      </c>
      <c r="E188" s="43"/>
      <c r="F188" s="227" t="s">
        <v>246</v>
      </c>
      <c r="G188" s="43"/>
      <c r="H188" s="43"/>
      <c r="I188" s="223"/>
      <c r="J188" s="43"/>
      <c r="K188" s="43"/>
      <c r="L188" s="47"/>
      <c r="M188" s="224"/>
      <c r="N188" s="225"/>
      <c r="O188" s="88"/>
      <c r="P188" s="88"/>
      <c r="Q188" s="88"/>
      <c r="R188" s="88"/>
      <c r="S188" s="88"/>
      <c r="T188" s="89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T188" s="20" t="s">
        <v>130</v>
      </c>
      <c r="AU188" s="20" t="s">
        <v>84</v>
      </c>
    </row>
    <row r="189" s="13" customFormat="1">
      <c r="A189" s="13"/>
      <c r="B189" s="228"/>
      <c r="C189" s="229"/>
      <c r="D189" s="221" t="s">
        <v>132</v>
      </c>
      <c r="E189" s="230" t="s">
        <v>28</v>
      </c>
      <c r="F189" s="231" t="s">
        <v>247</v>
      </c>
      <c r="G189" s="229"/>
      <c r="H189" s="230" t="s">
        <v>28</v>
      </c>
      <c r="I189" s="232"/>
      <c r="J189" s="229"/>
      <c r="K189" s="229"/>
      <c r="L189" s="233"/>
      <c r="M189" s="234"/>
      <c r="N189" s="235"/>
      <c r="O189" s="235"/>
      <c r="P189" s="235"/>
      <c r="Q189" s="235"/>
      <c r="R189" s="235"/>
      <c r="S189" s="235"/>
      <c r="T189" s="236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7" t="s">
        <v>132</v>
      </c>
      <c r="AU189" s="237" t="s">
        <v>84</v>
      </c>
      <c r="AV189" s="13" t="s">
        <v>82</v>
      </c>
      <c r="AW189" s="13" t="s">
        <v>35</v>
      </c>
      <c r="AX189" s="13" t="s">
        <v>74</v>
      </c>
      <c r="AY189" s="237" t="s">
        <v>119</v>
      </c>
    </row>
    <row r="190" s="14" customFormat="1">
      <c r="A190" s="14"/>
      <c r="B190" s="238"/>
      <c r="C190" s="239"/>
      <c r="D190" s="221" t="s">
        <v>132</v>
      </c>
      <c r="E190" s="240" t="s">
        <v>28</v>
      </c>
      <c r="F190" s="241" t="s">
        <v>248</v>
      </c>
      <c r="G190" s="239"/>
      <c r="H190" s="242">
        <v>2.8799999999999999</v>
      </c>
      <c r="I190" s="243"/>
      <c r="J190" s="239"/>
      <c r="K190" s="239"/>
      <c r="L190" s="244"/>
      <c r="M190" s="245"/>
      <c r="N190" s="246"/>
      <c r="O190" s="246"/>
      <c r="P190" s="246"/>
      <c r="Q190" s="246"/>
      <c r="R190" s="246"/>
      <c r="S190" s="246"/>
      <c r="T190" s="247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48" t="s">
        <v>132</v>
      </c>
      <c r="AU190" s="248" t="s">
        <v>84</v>
      </c>
      <c r="AV190" s="14" t="s">
        <v>84</v>
      </c>
      <c r="AW190" s="14" t="s">
        <v>35</v>
      </c>
      <c r="AX190" s="14" t="s">
        <v>82</v>
      </c>
      <c r="AY190" s="248" t="s">
        <v>119</v>
      </c>
    </row>
    <row r="191" s="2" customFormat="1" ht="16.5" customHeight="1">
      <c r="A191" s="41"/>
      <c r="B191" s="42"/>
      <c r="C191" s="208" t="s">
        <v>249</v>
      </c>
      <c r="D191" s="208" t="s">
        <v>121</v>
      </c>
      <c r="E191" s="209" t="s">
        <v>250</v>
      </c>
      <c r="F191" s="210" t="s">
        <v>251</v>
      </c>
      <c r="G191" s="211" t="s">
        <v>186</v>
      </c>
      <c r="H191" s="212">
        <v>148</v>
      </c>
      <c r="I191" s="213"/>
      <c r="J191" s="214">
        <f>ROUND(I191*H191,2)</f>
        <v>0</v>
      </c>
      <c r="K191" s="210" t="s">
        <v>125</v>
      </c>
      <c r="L191" s="47"/>
      <c r="M191" s="215" t="s">
        <v>28</v>
      </c>
      <c r="N191" s="216" t="s">
        <v>47</v>
      </c>
      <c r="O191" s="88"/>
      <c r="P191" s="217">
        <f>O191*H191</f>
        <v>0</v>
      </c>
      <c r="Q191" s="217">
        <v>0</v>
      </c>
      <c r="R191" s="217">
        <f>Q191*H191</f>
        <v>0</v>
      </c>
      <c r="S191" s="217">
        <v>0</v>
      </c>
      <c r="T191" s="218">
        <f>S191*H191</f>
        <v>0</v>
      </c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R191" s="219" t="s">
        <v>126</v>
      </c>
      <c r="AT191" s="219" t="s">
        <v>121</v>
      </c>
      <c r="AU191" s="219" t="s">
        <v>84</v>
      </c>
      <c r="AY191" s="20" t="s">
        <v>119</v>
      </c>
      <c r="BE191" s="220">
        <f>IF(N191="základní",J191,0)</f>
        <v>0</v>
      </c>
      <c r="BF191" s="220">
        <f>IF(N191="snížená",J191,0)</f>
        <v>0</v>
      </c>
      <c r="BG191" s="220">
        <f>IF(N191="zákl. přenesená",J191,0)</f>
        <v>0</v>
      </c>
      <c r="BH191" s="220">
        <f>IF(N191="sníž. přenesená",J191,0)</f>
        <v>0</v>
      </c>
      <c r="BI191" s="220">
        <f>IF(N191="nulová",J191,0)</f>
        <v>0</v>
      </c>
      <c r="BJ191" s="20" t="s">
        <v>126</v>
      </c>
      <c r="BK191" s="220">
        <f>ROUND(I191*H191,2)</f>
        <v>0</v>
      </c>
      <c r="BL191" s="20" t="s">
        <v>126</v>
      </c>
      <c r="BM191" s="219" t="s">
        <v>252</v>
      </c>
    </row>
    <row r="192" s="2" customFormat="1">
      <c r="A192" s="41"/>
      <c r="B192" s="42"/>
      <c r="C192" s="43"/>
      <c r="D192" s="221" t="s">
        <v>128</v>
      </c>
      <c r="E192" s="43"/>
      <c r="F192" s="222" t="s">
        <v>253</v>
      </c>
      <c r="G192" s="43"/>
      <c r="H192" s="43"/>
      <c r="I192" s="223"/>
      <c r="J192" s="43"/>
      <c r="K192" s="43"/>
      <c r="L192" s="47"/>
      <c r="M192" s="224"/>
      <c r="N192" s="225"/>
      <c r="O192" s="88"/>
      <c r="P192" s="88"/>
      <c r="Q192" s="88"/>
      <c r="R192" s="88"/>
      <c r="S192" s="88"/>
      <c r="T192" s="89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T192" s="20" t="s">
        <v>128</v>
      </c>
      <c r="AU192" s="20" t="s">
        <v>84</v>
      </c>
    </row>
    <row r="193" s="2" customFormat="1">
      <c r="A193" s="41"/>
      <c r="B193" s="42"/>
      <c r="C193" s="43"/>
      <c r="D193" s="226" t="s">
        <v>130</v>
      </c>
      <c r="E193" s="43"/>
      <c r="F193" s="227" t="s">
        <v>254</v>
      </c>
      <c r="G193" s="43"/>
      <c r="H193" s="43"/>
      <c r="I193" s="223"/>
      <c r="J193" s="43"/>
      <c r="K193" s="43"/>
      <c r="L193" s="47"/>
      <c r="M193" s="224"/>
      <c r="N193" s="225"/>
      <c r="O193" s="88"/>
      <c r="P193" s="88"/>
      <c r="Q193" s="88"/>
      <c r="R193" s="88"/>
      <c r="S193" s="88"/>
      <c r="T193" s="89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T193" s="20" t="s">
        <v>130</v>
      </c>
      <c r="AU193" s="20" t="s">
        <v>84</v>
      </c>
    </row>
    <row r="194" s="13" customFormat="1">
      <c r="A194" s="13"/>
      <c r="B194" s="228"/>
      <c r="C194" s="229"/>
      <c r="D194" s="221" t="s">
        <v>132</v>
      </c>
      <c r="E194" s="230" t="s">
        <v>28</v>
      </c>
      <c r="F194" s="231" t="s">
        <v>255</v>
      </c>
      <c r="G194" s="229"/>
      <c r="H194" s="230" t="s">
        <v>28</v>
      </c>
      <c r="I194" s="232"/>
      <c r="J194" s="229"/>
      <c r="K194" s="229"/>
      <c r="L194" s="233"/>
      <c r="M194" s="234"/>
      <c r="N194" s="235"/>
      <c r="O194" s="235"/>
      <c r="P194" s="235"/>
      <c r="Q194" s="235"/>
      <c r="R194" s="235"/>
      <c r="S194" s="235"/>
      <c r="T194" s="236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7" t="s">
        <v>132</v>
      </c>
      <c r="AU194" s="237" t="s">
        <v>84</v>
      </c>
      <c r="AV194" s="13" t="s">
        <v>82</v>
      </c>
      <c r="AW194" s="13" t="s">
        <v>35</v>
      </c>
      <c r="AX194" s="13" t="s">
        <v>74</v>
      </c>
      <c r="AY194" s="237" t="s">
        <v>119</v>
      </c>
    </row>
    <row r="195" s="14" customFormat="1">
      <c r="A195" s="14"/>
      <c r="B195" s="238"/>
      <c r="C195" s="239"/>
      <c r="D195" s="221" t="s">
        <v>132</v>
      </c>
      <c r="E195" s="240" t="s">
        <v>28</v>
      </c>
      <c r="F195" s="241" t="s">
        <v>227</v>
      </c>
      <c r="G195" s="239"/>
      <c r="H195" s="242">
        <v>50</v>
      </c>
      <c r="I195" s="243"/>
      <c r="J195" s="239"/>
      <c r="K195" s="239"/>
      <c r="L195" s="244"/>
      <c r="M195" s="245"/>
      <c r="N195" s="246"/>
      <c r="O195" s="246"/>
      <c r="P195" s="246"/>
      <c r="Q195" s="246"/>
      <c r="R195" s="246"/>
      <c r="S195" s="246"/>
      <c r="T195" s="247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48" t="s">
        <v>132</v>
      </c>
      <c r="AU195" s="248" t="s">
        <v>84</v>
      </c>
      <c r="AV195" s="14" t="s">
        <v>84</v>
      </c>
      <c r="AW195" s="14" t="s">
        <v>35</v>
      </c>
      <c r="AX195" s="14" t="s">
        <v>74</v>
      </c>
      <c r="AY195" s="248" t="s">
        <v>119</v>
      </c>
    </row>
    <row r="196" s="14" customFormat="1">
      <c r="A196" s="14"/>
      <c r="B196" s="238"/>
      <c r="C196" s="239"/>
      <c r="D196" s="221" t="s">
        <v>132</v>
      </c>
      <c r="E196" s="240" t="s">
        <v>28</v>
      </c>
      <c r="F196" s="241" t="s">
        <v>256</v>
      </c>
      <c r="G196" s="239"/>
      <c r="H196" s="242">
        <v>98</v>
      </c>
      <c r="I196" s="243"/>
      <c r="J196" s="239"/>
      <c r="K196" s="239"/>
      <c r="L196" s="244"/>
      <c r="M196" s="245"/>
      <c r="N196" s="246"/>
      <c r="O196" s="246"/>
      <c r="P196" s="246"/>
      <c r="Q196" s="246"/>
      <c r="R196" s="246"/>
      <c r="S196" s="246"/>
      <c r="T196" s="247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48" t="s">
        <v>132</v>
      </c>
      <c r="AU196" s="248" t="s">
        <v>84</v>
      </c>
      <c r="AV196" s="14" t="s">
        <v>84</v>
      </c>
      <c r="AW196" s="14" t="s">
        <v>35</v>
      </c>
      <c r="AX196" s="14" t="s">
        <v>74</v>
      </c>
      <c r="AY196" s="248" t="s">
        <v>119</v>
      </c>
    </row>
    <row r="197" s="15" customFormat="1">
      <c r="A197" s="15"/>
      <c r="B197" s="249"/>
      <c r="C197" s="250"/>
      <c r="D197" s="221" t="s">
        <v>132</v>
      </c>
      <c r="E197" s="251" t="s">
        <v>28</v>
      </c>
      <c r="F197" s="252" t="s">
        <v>138</v>
      </c>
      <c r="G197" s="250"/>
      <c r="H197" s="253">
        <v>148</v>
      </c>
      <c r="I197" s="254"/>
      <c r="J197" s="250"/>
      <c r="K197" s="250"/>
      <c r="L197" s="255"/>
      <c r="M197" s="256"/>
      <c r="N197" s="257"/>
      <c r="O197" s="257"/>
      <c r="P197" s="257"/>
      <c r="Q197" s="257"/>
      <c r="R197" s="257"/>
      <c r="S197" s="257"/>
      <c r="T197" s="258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59" t="s">
        <v>132</v>
      </c>
      <c r="AU197" s="259" t="s">
        <v>84</v>
      </c>
      <c r="AV197" s="15" t="s">
        <v>126</v>
      </c>
      <c r="AW197" s="15" t="s">
        <v>35</v>
      </c>
      <c r="AX197" s="15" t="s">
        <v>82</v>
      </c>
      <c r="AY197" s="259" t="s">
        <v>119</v>
      </c>
    </row>
    <row r="198" s="2" customFormat="1" ht="21.75" customHeight="1">
      <c r="A198" s="41"/>
      <c r="B198" s="42"/>
      <c r="C198" s="208" t="s">
        <v>257</v>
      </c>
      <c r="D198" s="208" t="s">
        <v>121</v>
      </c>
      <c r="E198" s="209" t="s">
        <v>258</v>
      </c>
      <c r="F198" s="210" t="s">
        <v>259</v>
      </c>
      <c r="G198" s="211" t="s">
        <v>186</v>
      </c>
      <c r="H198" s="212">
        <v>206.208</v>
      </c>
      <c r="I198" s="213"/>
      <c r="J198" s="214">
        <f>ROUND(I198*H198,2)</f>
        <v>0</v>
      </c>
      <c r="K198" s="210" t="s">
        <v>125</v>
      </c>
      <c r="L198" s="47"/>
      <c r="M198" s="215" t="s">
        <v>28</v>
      </c>
      <c r="N198" s="216" t="s">
        <v>47</v>
      </c>
      <c r="O198" s="88"/>
      <c r="P198" s="217">
        <f>O198*H198</f>
        <v>0</v>
      </c>
      <c r="Q198" s="217">
        <v>0</v>
      </c>
      <c r="R198" s="217">
        <f>Q198*H198</f>
        <v>0</v>
      </c>
      <c r="S198" s="217">
        <v>0</v>
      </c>
      <c r="T198" s="218">
        <f>S198*H198</f>
        <v>0</v>
      </c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R198" s="219" t="s">
        <v>126</v>
      </c>
      <c r="AT198" s="219" t="s">
        <v>121</v>
      </c>
      <c r="AU198" s="219" t="s">
        <v>84</v>
      </c>
      <c r="AY198" s="20" t="s">
        <v>119</v>
      </c>
      <c r="BE198" s="220">
        <f>IF(N198="základní",J198,0)</f>
        <v>0</v>
      </c>
      <c r="BF198" s="220">
        <f>IF(N198="snížená",J198,0)</f>
        <v>0</v>
      </c>
      <c r="BG198" s="220">
        <f>IF(N198="zákl. přenesená",J198,0)</f>
        <v>0</v>
      </c>
      <c r="BH198" s="220">
        <f>IF(N198="sníž. přenesená",J198,0)</f>
        <v>0</v>
      </c>
      <c r="BI198" s="220">
        <f>IF(N198="nulová",J198,0)</f>
        <v>0</v>
      </c>
      <c r="BJ198" s="20" t="s">
        <v>126</v>
      </c>
      <c r="BK198" s="220">
        <f>ROUND(I198*H198,2)</f>
        <v>0</v>
      </c>
      <c r="BL198" s="20" t="s">
        <v>126</v>
      </c>
      <c r="BM198" s="219" t="s">
        <v>260</v>
      </c>
    </row>
    <row r="199" s="2" customFormat="1">
      <c r="A199" s="41"/>
      <c r="B199" s="42"/>
      <c r="C199" s="43"/>
      <c r="D199" s="221" t="s">
        <v>128</v>
      </c>
      <c r="E199" s="43"/>
      <c r="F199" s="222" t="s">
        <v>261</v>
      </c>
      <c r="G199" s="43"/>
      <c r="H199" s="43"/>
      <c r="I199" s="223"/>
      <c r="J199" s="43"/>
      <c r="K199" s="43"/>
      <c r="L199" s="47"/>
      <c r="M199" s="224"/>
      <c r="N199" s="225"/>
      <c r="O199" s="88"/>
      <c r="P199" s="88"/>
      <c r="Q199" s="88"/>
      <c r="R199" s="88"/>
      <c r="S199" s="88"/>
      <c r="T199" s="89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T199" s="20" t="s">
        <v>128</v>
      </c>
      <c r="AU199" s="20" t="s">
        <v>84</v>
      </c>
    </row>
    <row r="200" s="2" customFormat="1">
      <c r="A200" s="41"/>
      <c r="B200" s="42"/>
      <c r="C200" s="43"/>
      <c r="D200" s="226" t="s">
        <v>130</v>
      </c>
      <c r="E200" s="43"/>
      <c r="F200" s="227" t="s">
        <v>262</v>
      </c>
      <c r="G200" s="43"/>
      <c r="H200" s="43"/>
      <c r="I200" s="223"/>
      <c r="J200" s="43"/>
      <c r="K200" s="43"/>
      <c r="L200" s="47"/>
      <c r="M200" s="224"/>
      <c r="N200" s="225"/>
      <c r="O200" s="88"/>
      <c r="P200" s="88"/>
      <c r="Q200" s="88"/>
      <c r="R200" s="88"/>
      <c r="S200" s="88"/>
      <c r="T200" s="89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T200" s="20" t="s">
        <v>130</v>
      </c>
      <c r="AU200" s="20" t="s">
        <v>84</v>
      </c>
    </row>
    <row r="201" s="13" customFormat="1">
      <c r="A201" s="13"/>
      <c r="B201" s="228"/>
      <c r="C201" s="229"/>
      <c r="D201" s="221" t="s">
        <v>132</v>
      </c>
      <c r="E201" s="230" t="s">
        <v>28</v>
      </c>
      <c r="F201" s="231" t="s">
        <v>263</v>
      </c>
      <c r="G201" s="229"/>
      <c r="H201" s="230" t="s">
        <v>28</v>
      </c>
      <c r="I201" s="232"/>
      <c r="J201" s="229"/>
      <c r="K201" s="229"/>
      <c r="L201" s="233"/>
      <c r="M201" s="234"/>
      <c r="N201" s="235"/>
      <c r="O201" s="235"/>
      <c r="P201" s="235"/>
      <c r="Q201" s="235"/>
      <c r="R201" s="235"/>
      <c r="S201" s="235"/>
      <c r="T201" s="236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7" t="s">
        <v>132</v>
      </c>
      <c r="AU201" s="237" t="s">
        <v>84</v>
      </c>
      <c r="AV201" s="13" t="s">
        <v>82</v>
      </c>
      <c r="AW201" s="13" t="s">
        <v>35</v>
      </c>
      <c r="AX201" s="13" t="s">
        <v>74</v>
      </c>
      <c r="AY201" s="237" t="s">
        <v>119</v>
      </c>
    </row>
    <row r="202" s="14" customFormat="1">
      <c r="A202" s="14"/>
      <c r="B202" s="238"/>
      <c r="C202" s="239"/>
      <c r="D202" s="221" t="s">
        <v>132</v>
      </c>
      <c r="E202" s="240" t="s">
        <v>28</v>
      </c>
      <c r="F202" s="241" t="s">
        <v>264</v>
      </c>
      <c r="G202" s="239"/>
      <c r="H202" s="242">
        <v>206.208</v>
      </c>
      <c r="I202" s="243"/>
      <c r="J202" s="239"/>
      <c r="K202" s="239"/>
      <c r="L202" s="244"/>
      <c r="M202" s="245"/>
      <c r="N202" s="246"/>
      <c r="O202" s="246"/>
      <c r="P202" s="246"/>
      <c r="Q202" s="246"/>
      <c r="R202" s="246"/>
      <c r="S202" s="246"/>
      <c r="T202" s="247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48" t="s">
        <v>132</v>
      </c>
      <c r="AU202" s="248" t="s">
        <v>84</v>
      </c>
      <c r="AV202" s="14" t="s">
        <v>84</v>
      </c>
      <c r="AW202" s="14" t="s">
        <v>35</v>
      </c>
      <c r="AX202" s="14" t="s">
        <v>82</v>
      </c>
      <c r="AY202" s="248" t="s">
        <v>119</v>
      </c>
    </row>
    <row r="203" s="2" customFormat="1" ht="16.5" customHeight="1">
      <c r="A203" s="41"/>
      <c r="B203" s="42"/>
      <c r="C203" s="208" t="s">
        <v>265</v>
      </c>
      <c r="D203" s="208" t="s">
        <v>121</v>
      </c>
      <c r="E203" s="209" t="s">
        <v>266</v>
      </c>
      <c r="F203" s="210" t="s">
        <v>267</v>
      </c>
      <c r="G203" s="211" t="s">
        <v>186</v>
      </c>
      <c r="H203" s="212">
        <v>120</v>
      </c>
      <c r="I203" s="213"/>
      <c r="J203" s="214">
        <f>ROUND(I203*H203,2)</f>
        <v>0</v>
      </c>
      <c r="K203" s="210" t="s">
        <v>125</v>
      </c>
      <c r="L203" s="47"/>
      <c r="M203" s="215" t="s">
        <v>28</v>
      </c>
      <c r="N203" s="216" t="s">
        <v>47</v>
      </c>
      <c r="O203" s="88"/>
      <c r="P203" s="217">
        <f>O203*H203</f>
        <v>0</v>
      </c>
      <c r="Q203" s="217">
        <v>0</v>
      </c>
      <c r="R203" s="217">
        <f>Q203*H203</f>
        <v>0</v>
      </c>
      <c r="S203" s="217">
        <v>0</v>
      </c>
      <c r="T203" s="218">
        <f>S203*H203</f>
        <v>0</v>
      </c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R203" s="219" t="s">
        <v>126</v>
      </c>
      <c r="AT203" s="219" t="s">
        <v>121</v>
      </c>
      <c r="AU203" s="219" t="s">
        <v>84</v>
      </c>
      <c r="AY203" s="20" t="s">
        <v>119</v>
      </c>
      <c r="BE203" s="220">
        <f>IF(N203="základní",J203,0)</f>
        <v>0</v>
      </c>
      <c r="BF203" s="220">
        <f>IF(N203="snížená",J203,0)</f>
        <v>0</v>
      </c>
      <c r="BG203" s="220">
        <f>IF(N203="zákl. přenesená",J203,0)</f>
        <v>0</v>
      </c>
      <c r="BH203" s="220">
        <f>IF(N203="sníž. přenesená",J203,0)</f>
        <v>0</v>
      </c>
      <c r="BI203" s="220">
        <f>IF(N203="nulová",J203,0)</f>
        <v>0</v>
      </c>
      <c r="BJ203" s="20" t="s">
        <v>126</v>
      </c>
      <c r="BK203" s="220">
        <f>ROUND(I203*H203,2)</f>
        <v>0</v>
      </c>
      <c r="BL203" s="20" t="s">
        <v>126</v>
      </c>
      <c r="BM203" s="219" t="s">
        <v>268</v>
      </c>
    </row>
    <row r="204" s="2" customFormat="1">
      <c r="A204" s="41"/>
      <c r="B204" s="42"/>
      <c r="C204" s="43"/>
      <c r="D204" s="221" t="s">
        <v>128</v>
      </c>
      <c r="E204" s="43"/>
      <c r="F204" s="222" t="s">
        <v>269</v>
      </c>
      <c r="G204" s="43"/>
      <c r="H204" s="43"/>
      <c r="I204" s="223"/>
      <c r="J204" s="43"/>
      <c r="K204" s="43"/>
      <c r="L204" s="47"/>
      <c r="M204" s="224"/>
      <c r="N204" s="225"/>
      <c r="O204" s="88"/>
      <c r="P204" s="88"/>
      <c r="Q204" s="88"/>
      <c r="R204" s="88"/>
      <c r="S204" s="88"/>
      <c r="T204" s="89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T204" s="20" t="s">
        <v>128</v>
      </c>
      <c r="AU204" s="20" t="s">
        <v>84</v>
      </c>
    </row>
    <row r="205" s="2" customFormat="1">
      <c r="A205" s="41"/>
      <c r="B205" s="42"/>
      <c r="C205" s="43"/>
      <c r="D205" s="226" t="s">
        <v>130</v>
      </c>
      <c r="E205" s="43"/>
      <c r="F205" s="227" t="s">
        <v>270</v>
      </c>
      <c r="G205" s="43"/>
      <c r="H205" s="43"/>
      <c r="I205" s="223"/>
      <c r="J205" s="43"/>
      <c r="K205" s="43"/>
      <c r="L205" s="47"/>
      <c r="M205" s="224"/>
      <c r="N205" s="225"/>
      <c r="O205" s="88"/>
      <c r="P205" s="88"/>
      <c r="Q205" s="88"/>
      <c r="R205" s="88"/>
      <c r="S205" s="88"/>
      <c r="T205" s="89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T205" s="20" t="s">
        <v>130</v>
      </c>
      <c r="AU205" s="20" t="s">
        <v>84</v>
      </c>
    </row>
    <row r="206" s="13" customFormat="1">
      <c r="A206" s="13"/>
      <c r="B206" s="228"/>
      <c r="C206" s="229"/>
      <c r="D206" s="221" t="s">
        <v>132</v>
      </c>
      <c r="E206" s="230" t="s">
        <v>28</v>
      </c>
      <c r="F206" s="231" t="s">
        <v>271</v>
      </c>
      <c r="G206" s="229"/>
      <c r="H206" s="230" t="s">
        <v>28</v>
      </c>
      <c r="I206" s="232"/>
      <c r="J206" s="229"/>
      <c r="K206" s="229"/>
      <c r="L206" s="233"/>
      <c r="M206" s="234"/>
      <c r="N206" s="235"/>
      <c r="O206" s="235"/>
      <c r="P206" s="235"/>
      <c r="Q206" s="235"/>
      <c r="R206" s="235"/>
      <c r="S206" s="235"/>
      <c r="T206" s="236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7" t="s">
        <v>132</v>
      </c>
      <c r="AU206" s="237" t="s">
        <v>84</v>
      </c>
      <c r="AV206" s="13" t="s">
        <v>82</v>
      </c>
      <c r="AW206" s="13" t="s">
        <v>35</v>
      </c>
      <c r="AX206" s="13" t="s">
        <v>74</v>
      </c>
      <c r="AY206" s="237" t="s">
        <v>119</v>
      </c>
    </row>
    <row r="207" s="14" customFormat="1">
      <c r="A207" s="14"/>
      <c r="B207" s="238"/>
      <c r="C207" s="239"/>
      <c r="D207" s="221" t="s">
        <v>132</v>
      </c>
      <c r="E207" s="240" t="s">
        <v>28</v>
      </c>
      <c r="F207" s="241" t="s">
        <v>272</v>
      </c>
      <c r="G207" s="239"/>
      <c r="H207" s="242">
        <v>120</v>
      </c>
      <c r="I207" s="243"/>
      <c r="J207" s="239"/>
      <c r="K207" s="239"/>
      <c r="L207" s="244"/>
      <c r="M207" s="245"/>
      <c r="N207" s="246"/>
      <c r="O207" s="246"/>
      <c r="P207" s="246"/>
      <c r="Q207" s="246"/>
      <c r="R207" s="246"/>
      <c r="S207" s="246"/>
      <c r="T207" s="247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48" t="s">
        <v>132</v>
      </c>
      <c r="AU207" s="248" t="s">
        <v>84</v>
      </c>
      <c r="AV207" s="14" t="s">
        <v>84</v>
      </c>
      <c r="AW207" s="14" t="s">
        <v>35</v>
      </c>
      <c r="AX207" s="14" t="s">
        <v>82</v>
      </c>
      <c r="AY207" s="248" t="s">
        <v>119</v>
      </c>
    </row>
    <row r="208" s="2" customFormat="1" ht="16.5" customHeight="1">
      <c r="A208" s="41"/>
      <c r="B208" s="42"/>
      <c r="C208" s="208" t="s">
        <v>273</v>
      </c>
      <c r="D208" s="208" t="s">
        <v>121</v>
      </c>
      <c r="E208" s="209" t="s">
        <v>274</v>
      </c>
      <c r="F208" s="210" t="s">
        <v>275</v>
      </c>
      <c r="G208" s="211" t="s">
        <v>186</v>
      </c>
      <c r="H208" s="212">
        <v>2.8799999999999999</v>
      </c>
      <c r="I208" s="213"/>
      <c r="J208" s="214">
        <f>ROUND(I208*H208,2)</f>
        <v>0</v>
      </c>
      <c r="K208" s="210" t="s">
        <v>125</v>
      </c>
      <c r="L208" s="47"/>
      <c r="M208" s="215" t="s">
        <v>28</v>
      </c>
      <c r="N208" s="216" t="s">
        <v>47</v>
      </c>
      <c r="O208" s="88"/>
      <c r="P208" s="217">
        <f>O208*H208</f>
        <v>0</v>
      </c>
      <c r="Q208" s="217">
        <v>0</v>
      </c>
      <c r="R208" s="217">
        <f>Q208*H208</f>
        <v>0</v>
      </c>
      <c r="S208" s="217">
        <v>0</v>
      </c>
      <c r="T208" s="218">
        <f>S208*H208</f>
        <v>0</v>
      </c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R208" s="219" t="s">
        <v>126</v>
      </c>
      <c r="AT208" s="219" t="s">
        <v>121</v>
      </c>
      <c r="AU208" s="219" t="s">
        <v>84</v>
      </c>
      <c r="AY208" s="20" t="s">
        <v>119</v>
      </c>
      <c r="BE208" s="220">
        <f>IF(N208="základní",J208,0)</f>
        <v>0</v>
      </c>
      <c r="BF208" s="220">
        <f>IF(N208="snížená",J208,0)</f>
        <v>0</v>
      </c>
      <c r="BG208" s="220">
        <f>IF(N208="zákl. přenesená",J208,0)</f>
        <v>0</v>
      </c>
      <c r="BH208" s="220">
        <f>IF(N208="sníž. přenesená",J208,0)</f>
        <v>0</v>
      </c>
      <c r="BI208" s="220">
        <f>IF(N208="nulová",J208,0)</f>
        <v>0</v>
      </c>
      <c r="BJ208" s="20" t="s">
        <v>126</v>
      </c>
      <c r="BK208" s="220">
        <f>ROUND(I208*H208,2)</f>
        <v>0</v>
      </c>
      <c r="BL208" s="20" t="s">
        <v>126</v>
      </c>
      <c r="BM208" s="219" t="s">
        <v>276</v>
      </c>
    </row>
    <row r="209" s="2" customFormat="1">
      <c r="A209" s="41"/>
      <c r="B209" s="42"/>
      <c r="C209" s="43"/>
      <c r="D209" s="221" t="s">
        <v>128</v>
      </c>
      <c r="E209" s="43"/>
      <c r="F209" s="222" t="s">
        <v>277</v>
      </c>
      <c r="G209" s="43"/>
      <c r="H209" s="43"/>
      <c r="I209" s="223"/>
      <c r="J209" s="43"/>
      <c r="K209" s="43"/>
      <c r="L209" s="47"/>
      <c r="M209" s="224"/>
      <c r="N209" s="225"/>
      <c r="O209" s="88"/>
      <c r="P209" s="88"/>
      <c r="Q209" s="88"/>
      <c r="R209" s="88"/>
      <c r="S209" s="88"/>
      <c r="T209" s="89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T209" s="20" t="s">
        <v>128</v>
      </c>
      <c r="AU209" s="20" t="s">
        <v>84</v>
      </c>
    </row>
    <row r="210" s="2" customFormat="1">
      <c r="A210" s="41"/>
      <c r="B210" s="42"/>
      <c r="C210" s="43"/>
      <c r="D210" s="226" t="s">
        <v>130</v>
      </c>
      <c r="E210" s="43"/>
      <c r="F210" s="227" t="s">
        <v>278</v>
      </c>
      <c r="G210" s="43"/>
      <c r="H210" s="43"/>
      <c r="I210" s="223"/>
      <c r="J210" s="43"/>
      <c r="K210" s="43"/>
      <c r="L210" s="47"/>
      <c r="M210" s="224"/>
      <c r="N210" s="225"/>
      <c r="O210" s="88"/>
      <c r="P210" s="88"/>
      <c r="Q210" s="88"/>
      <c r="R210" s="88"/>
      <c r="S210" s="88"/>
      <c r="T210" s="89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T210" s="20" t="s">
        <v>130</v>
      </c>
      <c r="AU210" s="20" t="s">
        <v>84</v>
      </c>
    </row>
    <row r="211" s="13" customFormat="1">
      <c r="A211" s="13"/>
      <c r="B211" s="228"/>
      <c r="C211" s="229"/>
      <c r="D211" s="221" t="s">
        <v>132</v>
      </c>
      <c r="E211" s="230" t="s">
        <v>28</v>
      </c>
      <c r="F211" s="231" t="s">
        <v>279</v>
      </c>
      <c r="G211" s="229"/>
      <c r="H211" s="230" t="s">
        <v>28</v>
      </c>
      <c r="I211" s="232"/>
      <c r="J211" s="229"/>
      <c r="K211" s="229"/>
      <c r="L211" s="233"/>
      <c r="M211" s="234"/>
      <c r="N211" s="235"/>
      <c r="O211" s="235"/>
      <c r="P211" s="235"/>
      <c r="Q211" s="235"/>
      <c r="R211" s="235"/>
      <c r="S211" s="235"/>
      <c r="T211" s="236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7" t="s">
        <v>132</v>
      </c>
      <c r="AU211" s="237" t="s">
        <v>84</v>
      </c>
      <c r="AV211" s="13" t="s">
        <v>82</v>
      </c>
      <c r="AW211" s="13" t="s">
        <v>35</v>
      </c>
      <c r="AX211" s="13" t="s">
        <v>74</v>
      </c>
      <c r="AY211" s="237" t="s">
        <v>119</v>
      </c>
    </row>
    <row r="212" s="14" customFormat="1">
      <c r="A212" s="14"/>
      <c r="B212" s="238"/>
      <c r="C212" s="239"/>
      <c r="D212" s="221" t="s">
        <v>132</v>
      </c>
      <c r="E212" s="240" t="s">
        <v>28</v>
      </c>
      <c r="F212" s="241" t="s">
        <v>248</v>
      </c>
      <c r="G212" s="239"/>
      <c r="H212" s="242">
        <v>2.8799999999999999</v>
      </c>
      <c r="I212" s="243"/>
      <c r="J212" s="239"/>
      <c r="K212" s="239"/>
      <c r="L212" s="244"/>
      <c r="M212" s="245"/>
      <c r="N212" s="246"/>
      <c r="O212" s="246"/>
      <c r="P212" s="246"/>
      <c r="Q212" s="246"/>
      <c r="R212" s="246"/>
      <c r="S212" s="246"/>
      <c r="T212" s="247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48" t="s">
        <v>132</v>
      </c>
      <c r="AU212" s="248" t="s">
        <v>84</v>
      </c>
      <c r="AV212" s="14" t="s">
        <v>84</v>
      </c>
      <c r="AW212" s="14" t="s">
        <v>35</v>
      </c>
      <c r="AX212" s="14" t="s">
        <v>82</v>
      </c>
      <c r="AY212" s="248" t="s">
        <v>119</v>
      </c>
    </row>
    <row r="213" s="2" customFormat="1" ht="16.5" customHeight="1">
      <c r="A213" s="41"/>
      <c r="B213" s="42"/>
      <c r="C213" s="208" t="s">
        <v>280</v>
      </c>
      <c r="D213" s="208" t="s">
        <v>121</v>
      </c>
      <c r="E213" s="209" t="s">
        <v>281</v>
      </c>
      <c r="F213" s="210" t="s">
        <v>282</v>
      </c>
      <c r="G213" s="211" t="s">
        <v>157</v>
      </c>
      <c r="H213" s="212">
        <v>4</v>
      </c>
      <c r="I213" s="213"/>
      <c r="J213" s="214">
        <f>ROUND(I213*H213,2)</f>
        <v>0</v>
      </c>
      <c r="K213" s="210" t="s">
        <v>125</v>
      </c>
      <c r="L213" s="47"/>
      <c r="M213" s="215" t="s">
        <v>28</v>
      </c>
      <c r="N213" s="216" t="s">
        <v>47</v>
      </c>
      <c r="O213" s="88"/>
      <c r="P213" s="217">
        <f>O213*H213</f>
        <v>0</v>
      </c>
      <c r="Q213" s="217">
        <v>0.032030000000000003</v>
      </c>
      <c r="R213" s="217">
        <f>Q213*H213</f>
        <v>0.12812000000000001</v>
      </c>
      <c r="S213" s="217">
        <v>0</v>
      </c>
      <c r="T213" s="218">
        <f>S213*H213</f>
        <v>0</v>
      </c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R213" s="219" t="s">
        <v>126</v>
      </c>
      <c r="AT213" s="219" t="s">
        <v>121</v>
      </c>
      <c r="AU213" s="219" t="s">
        <v>84</v>
      </c>
      <c r="AY213" s="20" t="s">
        <v>119</v>
      </c>
      <c r="BE213" s="220">
        <f>IF(N213="základní",J213,0)</f>
        <v>0</v>
      </c>
      <c r="BF213" s="220">
        <f>IF(N213="snížená",J213,0)</f>
        <v>0</v>
      </c>
      <c r="BG213" s="220">
        <f>IF(N213="zákl. přenesená",J213,0)</f>
        <v>0</v>
      </c>
      <c r="BH213" s="220">
        <f>IF(N213="sníž. přenesená",J213,0)</f>
        <v>0</v>
      </c>
      <c r="BI213" s="220">
        <f>IF(N213="nulová",J213,0)</f>
        <v>0</v>
      </c>
      <c r="BJ213" s="20" t="s">
        <v>126</v>
      </c>
      <c r="BK213" s="220">
        <f>ROUND(I213*H213,2)</f>
        <v>0</v>
      </c>
      <c r="BL213" s="20" t="s">
        <v>126</v>
      </c>
      <c r="BM213" s="219" t="s">
        <v>283</v>
      </c>
    </row>
    <row r="214" s="2" customFormat="1">
      <c r="A214" s="41"/>
      <c r="B214" s="42"/>
      <c r="C214" s="43"/>
      <c r="D214" s="221" t="s">
        <v>128</v>
      </c>
      <c r="E214" s="43"/>
      <c r="F214" s="222" t="s">
        <v>284</v>
      </c>
      <c r="G214" s="43"/>
      <c r="H214" s="43"/>
      <c r="I214" s="223"/>
      <c r="J214" s="43"/>
      <c r="K214" s="43"/>
      <c r="L214" s="47"/>
      <c r="M214" s="224"/>
      <c r="N214" s="225"/>
      <c r="O214" s="88"/>
      <c r="P214" s="88"/>
      <c r="Q214" s="88"/>
      <c r="R214" s="88"/>
      <c r="S214" s="88"/>
      <c r="T214" s="89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T214" s="20" t="s">
        <v>128</v>
      </c>
      <c r="AU214" s="20" t="s">
        <v>84</v>
      </c>
    </row>
    <row r="215" s="2" customFormat="1">
      <c r="A215" s="41"/>
      <c r="B215" s="42"/>
      <c r="C215" s="43"/>
      <c r="D215" s="226" t="s">
        <v>130</v>
      </c>
      <c r="E215" s="43"/>
      <c r="F215" s="227" t="s">
        <v>285</v>
      </c>
      <c r="G215" s="43"/>
      <c r="H215" s="43"/>
      <c r="I215" s="223"/>
      <c r="J215" s="43"/>
      <c r="K215" s="43"/>
      <c r="L215" s="47"/>
      <c r="M215" s="224"/>
      <c r="N215" s="225"/>
      <c r="O215" s="88"/>
      <c r="P215" s="88"/>
      <c r="Q215" s="88"/>
      <c r="R215" s="88"/>
      <c r="S215" s="88"/>
      <c r="T215" s="89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T215" s="20" t="s">
        <v>130</v>
      </c>
      <c r="AU215" s="20" t="s">
        <v>84</v>
      </c>
    </row>
    <row r="216" s="13" customFormat="1">
      <c r="A216" s="13"/>
      <c r="B216" s="228"/>
      <c r="C216" s="229"/>
      <c r="D216" s="221" t="s">
        <v>132</v>
      </c>
      <c r="E216" s="230" t="s">
        <v>28</v>
      </c>
      <c r="F216" s="231" t="s">
        <v>286</v>
      </c>
      <c r="G216" s="229"/>
      <c r="H216" s="230" t="s">
        <v>28</v>
      </c>
      <c r="I216" s="232"/>
      <c r="J216" s="229"/>
      <c r="K216" s="229"/>
      <c r="L216" s="233"/>
      <c r="M216" s="234"/>
      <c r="N216" s="235"/>
      <c r="O216" s="235"/>
      <c r="P216" s="235"/>
      <c r="Q216" s="235"/>
      <c r="R216" s="235"/>
      <c r="S216" s="235"/>
      <c r="T216" s="236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7" t="s">
        <v>132</v>
      </c>
      <c r="AU216" s="237" t="s">
        <v>84</v>
      </c>
      <c r="AV216" s="13" t="s">
        <v>82</v>
      </c>
      <c r="AW216" s="13" t="s">
        <v>35</v>
      </c>
      <c r="AX216" s="13" t="s">
        <v>74</v>
      </c>
      <c r="AY216" s="237" t="s">
        <v>119</v>
      </c>
    </row>
    <row r="217" s="14" customFormat="1">
      <c r="A217" s="14"/>
      <c r="B217" s="238"/>
      <c r="C217" s="239"/>
      <c r="D217" s="221" t="s">
        <v>132</v>
      </c>
      <c r="E217" s="240" t="s">
        <v>28</v>
      </c>
      <c r="F217" s="241" t="s">
        <v>126</v>
      </c>
      <c r="G217" s="239"/>
      <c r="H217" s="242">
        <v>4</v>
      </c>
      <c r="I217" s="243"/>
      <c r="J217" s="239"/>
      <c r="K217" s="239"/>
      <c r="L217" s="244"/>
      <c r="M217" s="245"/>
      <c r="N217" s="246"/>
      <c r="O217" s="246"/>
      <c r="P217" s="246"/>
      <c r="Q217" s="246"/>
      <c r="R217" s="246"/>
      <c r="S217" s="246"/>
      <c r="T217" s="247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48" t="s">
        <v>132</v>
      </c>
      <c r="AU217" s="248" t="s">
        <v>84</v>
      </c>
      <c r="AV217" s="14" t="s">
        <v>84</v>
      </c>
      <c r="AW217" s="14" t="s">
        <v>35</v>
      </c>
      <c r="AX217" s="14" t="s">
        <v>82</v>
      </c>
      <c r="AY217" s="248" t="s">
        <v>119</v>
      </c>
    </row>
    <row r="218" s="2" customFormat="1" ht="16.5" customHeight="1">
      <c r="A218" s="41"/>
      <c r="B218" s="42"/>
      <c r="C218" s="208" t="s">
        <v>287</v>
      </c>
      <c r="D218" s="208" t="s">
        <v>121</v>
      </c>
      <c r="E218" s="209" t="s">
        <v>288</v>
      </c>
      <c r="F218" s="210" t="s">
        <v>289</v>
      </c>
      <c r="G218" s="211" t="s">
        <v>157</v>
      </c>
      <c r="H218" s="212">
        <v>3</v>
      </c>
      <c r="I218" s="213"/>
      <c r="J218" s="214">
        <f>ROUND(I218*H218,2)</f>
        <v>0</v>
      </c>
      <c r="K218" s="210" t="s">
        <v>125</v>
      </c>
      <c r="L218" s="47"/>
      <c r="M218" s="215" t="s">
        <v>28</v>
      </c>
      <c r="N218" s="216" t="s">
        <v>47</v>
      </c>
      <c r="O218" s="88"/>
      <c r="P218" s="217">
        <f>O218*H218</f>
        <v>0</v>
      </c>
      <c r="Q218" s="217">
        <v>0.044839999999999998</v>
      </c>
      <c r="R218" s="217">
        <f>Q218*H218</f>
        <v>0.13452</v>
      </c>
      <c r="S218" s="217">
        <v>0</v>
      </c>
      <c r="T218" s="218">
        <f>S218*H218</f>
        <v>0</v>
      </c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R218" s="219" t="s">
        <v>126</v>
      </c>
      <c r="AT218" s="219" t="s">
        <v>121</v>
      </c>
      <c r="AU218" s="219" t="s">
        <v>84</v>
      </c>
      <c r="AY218" s="20" t="s">
        <v>119</v>
      </c>
      <c r="BE218" s="220">
        <f>IF(N218="základní",J218,0)</f>
        <v>0</v>
      </c>
      <c r="BF218" s="220">
        <f>IF(N218="snížená",J218,0)</f>
        <v>0</v>
      </c>
      <c r="BG218" s="220">
        <f>IF(N218="zákl. přenesená",J218,0)</f>
        <v>0</v>
      </c>
      <c r="BH218" s="220">
        <f>IF(N218="sníž. přenesená",J218,0)</f>
        <v>0</v>
      </c>
      <c r="BI218" s="220">
        <f>IF(N218="nulová",J218,0)</f>
        <v>0</v>
      </c>
      <c r="BJ218" s="20" t="s">
        <v>126</v>
      </c>
      <c r="BK218" s="220">
        <f>ROUND(I218*H218,2)</f>
        <v>0</v>
      </c>
      <c r="BL218" s="20" t="s">
        <v>126</v>
      </c>
      <c r="BM218" s="219" t="s">
        <v>290</v>
      </c>
    </row>
    <row r="219" s="2" customFormat="1">
      <c r="A219" s="41"/>
      <c r="B219" s="42"/>
      <c r="C219" s="43"/>
      <c r="D219" s="221" t="s">
        <v>128</v>
      </c>
      <c r="E219" s="43"/>
      <c r="F219" s="222" t="s">
        <v>291</v>
      </c>
      <c r="G219" s="43"/>
      <c r="H219" s="43"/>
      <c r="I219" s="223"/>
      <c r="J219" s="43"/>
      <c r="K219" s="43"/>
      <c r="L219" s="47"/>
      <c r="M219" s="224"/>
      <c r="N219" s="225"/>
      <c r="O219" s="88"/>
      <c r="P219" s="88"/>
      <c r="Q219" s="88"/>
      <c r="R219" s="88"/>
      <c r="S219" s="88"/>
      <c r="T219" s="89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T219" s="20" t="s">
        <v>128</v>
      </c>
      <c r="AU219" s="20" t="s">
        <v>84</v>
      </c>
    </row>
    <row r="220" s="2" customFormat="1">
      <c r="A220" s="41"/>
      <c r="B220" s="42"/>
      <c r="C220" s="43"/>
      <c r="D220" s="226" t="s">
        <v>130</v>
      </c>
      <c r="E220" s="43"/>
      <c r="F220" s="227" t="s">
        <v>292</v>
      </c>
      <c r="G220" s="43"/>
      <c r="H220" s="43"/>
      <c r="I220" s="223"/>
      <c r="J220" s="43"/>
      <c r="K220" s="43"/>
      <c r="L220" s="47"/>
      <c r="M220" s="224"/>
      <c r="N220" s="225"/>
      <c r="O220" s="88"/>
      <c r="P220" s="88"/>
      <c r="Q220" s="88"/>
      <c r="R220" s="88"/>
      <c r="S220" s="88"/>
      <c r="T220" s="89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T220" s="20" t="s">
        <v>130</v>
      </c>
      <c r="AU220" s="20" t="s">
        <v>84</v>
      </c>
    </row>
    <row r="221" s="13" customFormat="1">
      <c r="A221" s="13"/>
      <c r="B221" s="228"/>
      <c r="C221" s="229"/>
      <c r="D221" s="221" t="s">
        <v>132</v>
      </c>
      <c r="E221" s="230" t="s">
        <v>28</v>
      </c>
      <c r="F221" s="231" t="s">
        <v>293</v>
      </c>
      <c r="G221" s="229"/>
      <c r="H221" s="230" t="s">
        <v>28</v>
      </c>
      <c r="I221" s="232"/>
      <c r="J221" s="229"/>
      <c r="K221" s="229"/>
      <c r="L221" s="233"/>
      <c r="M221" s="234"/>
      <c r="N221" s="235"/>
      <c r="O221" s="235"/>
      <c r="P221" s="235"/>
      <c r="Q221" s="235"/>
      <c r="R221" s="235"/>
      <c r="S221" s="235"/>
      <c r="T221" s="236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7" t="s">
        <v>132</v>
      </c>
      <c r="AU221" s="237" t="s">
        <v>84</v>
      </c>
      <c r="AV221" s="13" t="s">
        <v>82</v>
      </c>
      <c r="AW221" s="13" t="s">
        <v>35</v>
      </c>
      <c r="AX221" s="13" t="s">
        <v>74</v>
      </c>
      <c r="AY221" s="237" t="s">
        <v>119</v>
      </c>
    </row>
    <row r="222" s="14" customFormat="1">
      <c r="A222" s="14"/>
      <c r="B222" s="238"/>
      <c r="C222" s="239"/>
      <c r="D222" s="221" t="s">
        <v>132</v>
      </c>
      <c r="E222" s="240" t="s">
        <v>28</v>
      </c>
      <c r="F222" s="241" t="s">
        <v>147</v>
      </c>
      <c r="G222" s="239"/>
      <c r="H222" s="242">
        <v>3</v>
      </c>
      <c r="I222" s="243"/>
      <c r="J222" s="239"/>
      <c r="K222" s="239"/>
      <c r="L222" s="244"/>
      <c r="M222" s="245"/>
      <c r="N222" s="246"/>
      <c r="O222" s="246"/>
      <c r="P222" s="246"/>
      <c r="Q222" s="246"/>
      <c r="R222" s="246"/>
      <c r="S222" s="246"/>
      <c r="T222" s="247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48" t="s">
        <v>132</v>
      </c>
      <c r="AU222" s="248" t="s">
        <v>84</v>
      </c>
      <c r="AV222" s="14" t="s">
        <v>84</v>
      </c>
      <c r="AW222" s="14" t="s">
        <v>35</v>
      </c>
      <c r="AX222" s="14" t="s">
        <v>82</v>
      </c>
      <c r="AY222" s="248" t="s">
        <v>119</v>
      </c>
    </row>
    <row r="223" s="2" customFormat="1" ht="16.5" customHeight="1">
      <c r="A223" s="41"/>
      <c r="B223" s="42"/>
      <c r="C223" s="208" t="s">
        <v>7</v>
      </c>
      <c r="D223" s="208" t="s">
        <v>121</v>
      </c>
      <c r="E223" s="209" t="s">
        <v>294</v>
      </c>
      <c r="F223" s="210" t="s">
        <v>295</v>
      </c>
      <c r="G223" s="211" t="s">
        <v>124</v>
      </c>
      <c r="H223" s="212">
        <v>0.012</v>
      </c>
      <c r="I223" s="213"/>
      <c r="J223" s="214">
        <f>ROUND(I223*H223,2)</f>
        <v>0</v>
      </c>
      <c r="K223" s="210" t="s">
        <v>28</v>
      </c>
      <c r="L223" s="47"/>
      <c r="M223" s="215" t="s">
        <v>28</v>
      </c>
      <c r="N223" s="216" t="s">
        <v>47</v>
      </c>
      <c r="O223" s="88"/>
      <c r="P223" s="217">
        <f>O223*H223</f>
        <v>0</v>
      </c>
      <c r="Q223" s="217">
        <v>0</v>
      </c>
      <c r="R223" s="217">
        <f>Q223*H223</f>
        <v>0</v>
      </c>
      <c r="S223" s="217">
        <v>0</v>
      </c>
      <c r="T223" s="218">
        <f>S223*H223</f>
        <v>0</v>
      </c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R223" s="219" t="s">
        <v>126</v>
      </c>
      <c r="AT223" s="219" t="s">
        <v>121</v>
      </c>
      <c r="AU223" s="219" t="s">
        <v>84</v>
      </c>
      <c r="AY223" s="20" t="s">
        <v>119</v>
      </c>
      <c r="BE223" s="220">
        <f>IF(N223="základní",J223,0)</f>
        <v>0</v>
      </c>
      <c r="BF223" s="220">
        <f>IF(N223="snížená",J223,0)</f>
        <v>0</v>
      </c>
      <c r="BG223" s="220">
        <f>IF(N223="zákl. přenesená",J223,0)</f>
        <v>0</v>
      </c>
      <c r="BH223" s="220">
        <f>IF(N223="sníž. přenesená",J223,0)</f>
        <v>0</v>
      </c>
      <c r="BI223" s="220">
        <f>IF(N223="nulová",J223,0)</f>
        <v>0</v>
      </c>
      <c r="BJ223" s="20" t="s">
        <v>126</v>
      </c>
      <c r="BK223" s="220">
        <f>ROUND(I223*H223,2)</f>
        <v>0</v>
      </c>
      <c r="BL223" s="20" t="s">
        <v>126</v>
      </c>
      <c r="BM223" s="219" t="s">
        <v>296</v>
      </c>
    </row>
    <row r="224" s="2" customFormat="1">
      <c r="A224" s="41"/>
      <c r="B224" s="42"/>
      <c r="C224" s="43"/>
      <c r="D224" s="221" t="s">
        <v>128</v>
      </c>
      <c r="E224" s="43"/>
      <c r="F224" s="222" t="s">
        <v>297</v>
      </c>
      <c r="G224" s="43"/>
      <c r="H224" s="43"/>
      <c r="I224" s="223"/>
      <c r="J224" s="43"/>
      <c r="K224" s="43"/>
      <c r="L224" s="47"/>
      <c r="M224" s="224"/>
      <c r="N224" s="225"/>
      <c r="O224" s="88"/>
      <c r="P224" s="88"/>
      <c r="Q224" s="88"/>
      <c r="R224" s="88"/>
      <c r="S224" s="88"/>
      <c r="T224" s="89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T224" s="20" t="s">
        <v>128</v>
      </c>
      <c r="AU224" s="20" t="s">
        <v>84</v>
      </c>
    </row>
    <row r="225" s="13" customFormat="1">
      <c r="A225" s="13"/>
      <c r="B225" s="228"/>
      <c r="C225" s="229"/>
      <c r="D225" s="221" t="s">
        <v>132</v>
      </c>
      <c r="E225" s="230" t="s">
        <v>28</v>
      </c>
      <c r="F225" s="231" t="s">
        <v>298</v>
      </c>
      <c r="G225" s="229"/>
      <c r="H225" s="230" t="s">
        <v>28</v>
      </c>
      <c r="I225" s="232"/>
      <c r="J225" s="229"/>
      <c r="K225" s="229"/>
      <c r="L225" s="233"/>
      <c r="M225" s="234"/>
      <c r="N225" s="235"/>
      <c r="O225" s="235"/>
      <c r="P225" s="235"/>
      <c r="Q225" s="235"/>
      <c r="R225" s="235"/>
      <c r="S225" s="235"/>
      <c r="T225" s="236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7" t="s">
        <v>132</v>
      </c>
      <c r="AU225" s="237" t="s">
        <v>84</v>
      </c>
      <c r="AV225" s="13" t="s">
        <v>82</v>
      </c>
      <c r="AW225" s="13" t="s">
        <v>35</v>
      </c>
      <c r="AX225" s="13" t="s">
        <v>74</v>
      </c>
      <c r="AY225" s="237" t="s">
        <v>119</v>
      </c>
    </row>
    <row r="226" s="13" customFormat="1">
      <c r="A226" s="13"/>
      <c r="B226" s="228"/>
      <c r="C226" s="229"/>
      <c r="D226" s="221" t="s">
        <v>132</v>
      </c>
      <c r="E226" s="230" t="s">
        <v>28</v>
      </c>
      <c r="F226" s="231" t="s">
        <v>134</v>
      </c>
      <c r="G226" s="229"/>
      <c r="H226" s="230" t="s">
        <v>28</v>
      </c>
      <c r="I226" s="232"/>
      <c r="J226" s="229"/>
      <c r="K226" s="229"/>
      <c r="L226" s="233"/>
      <c r="M226" s="234"/>
      <c r="N226" s="235"/>
      <c r="O226" s="235"/>
      <c r="P226" s="235"/>
      <c r="Q226" s="235"/>
      <c r="R226" s="235"/>
      <c r="S226" s="235"/>
      <c r="T226" s="236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7" t="s">
        <v>132</v>
      </c>
      <c r="AU226" s="237" t="s">
        <v>84</v>
      </c>
      <c r="AV226" s="13" t="s">
        <v>82</v>
      </c>
      <c r="AW226" s="13" t="s">
        <v>35</v>
      </c>
      <c r="AX226" s="13" t="s">
        <v>74</v>
      </c>
      <c r="AY226" s="237" t="s">
        <v>119</v>
      </c>
    </row>
    <row r="227" s="14" customFormat="1">
      <c r="A227" s="14"/>
      <c r="B227" s="238"/>
      <c r="C227" s="239"/>
      <c r="D227" s="221" t="s">
        <v>132</v>
      </c>
      <c r="E227" s="240" t="s">
        <v>28</v>
      </c>
      <c r="F227" s="241" t="s">
        <v>135</v>
      </c>
      <c r="G227" s="239"/>
      <c r="H227" s="242">
        <v>0.0060000000000000001</v>
      </c>
      <c r="I227" s="243"/>
      <c r="J227" s="239"/>
      <c r="K227" s="239"/>
      <c r="L227" s="244"/>
      <c r="M227" s="245"/>
      <c r="N227" s="246"/>
      <c r="O227" s="246"/>
      <c r="P227" s="246"/>
      <c r="Q227" s="246"/>
      <c r="R227" s="246"/>
      <c r="S227" s="246"/>
      <c r="T227" s="247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48" t="s">
        <v>132</v>
      </c>
      <c r="AU227" s="248" t="s">
        <v>84</v>
      </c>
      <c r="AV227" s="14" t="s">
        <v>84</v>
      </c>
      <c r="AW227" s="14" t="s">
        <v>35</v>
      </c>
      <c r="AX227" s="14" t="s">
        <v>74</v>
      </c>
      <c r="AY227" s="248" t="s">
        <v>119</v>
      </c>
    </row>
    <row r="228" s="13" customFormat="1">
      <c r="A228" s="13"/>
      <c r="B228" s="228"/>
      <c r="C228" s="229"/>
      <c r="D228" s="221" t="s">
        <v>132</v>
      </c>
      <c r="E228" s="230" t="s">
        <v>28</v>
      </c>
      <c r="F228" s="231" t="s">
        <v>136</v>
      </c>
      <c r="G228" s="229"/>
      <c r="H228" s="230" t="s">
        <v>28</v>
      </c>
      <c r="I228" s="232"/>
      <c r="J228" s="229"/>
      <c r="K228" s="229"/>
      <c r="L228" s="233"/>
      <c r="M228" s="234"/>
      <c r="N228" s="235"/>
      <c r="O228" s="235"/>
      <c r="P228" s="235"/>
      <c r="Q228" s="235"/>
      <c r="R228" s="235"/>
      <c r="S228" s="235"/>
      <c r="T228" s="236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7" t="s">
        <v>132</v>
      </c>
      <c r="AU228" s="237" t="s">
        <v>84</v>
      </c>
      <c r="AV228" s="13" t="s">
        <v>82</v>
      </c>
      <c r="AW228" s="13" t="s">
        <v>35</v>
      </c>
      <c r="AX228" s="13" t="s">
        <v>74</v>
      </c>
      <c r="AY228" s="237" t="s">
        <v>119</v>
      </c>
    </row>
    <row r="229" s="14" customFormat="1">
      <c r="A229" s="14"/>
      <c r="B229" s="238"/>
      <c r="C229" s="239"/>
      <c r="D229" s="221" t="s">
        <v>132</v>
      </c>
      <c r="E229" s="240" t="s">
        <v>28</v>
      </c>
      <c r="F229" s="241" t="s">
        <v>137</v>
      </c>
      <c r="G229" s="239"/>
      <c r="H229" s="242">
        <v>0.0060000000000000001</v>
      </c>
      <c r="I229" s="243"/>
      <c r="J229" s="239"/>
      <c r="K229" s="239"/>
      <c r="L229" s="244"/>
      <c r="M229" s="245"/>
      <c r="N229" s="246"/>
      <c r="O229" s="246"/>
      <c r="P229" s="246"/>
      <c r="Q229" s="246"/>
      <c r="R229" s="246"/>
      <c r="S229" s="246"/>
      <c r="T229" s="247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48" t="s">
        <v>132</v>
      </c>
      <c r="AU229" s="248" t="s">
        <v>84</v>
      </c>
      <c r="AV229" s="14" t="s">
        <v>84</v>
      </c>
      <c r="AW229" s="14" t="s">
        <v>35</v>
      </c>
      <c r="AX229" s="14" t="s">
        <v>74</v>
      </c>
      <c r="AY229" s="248" t="s">
        <v>119</v>
      </c>
    </row>
    <row r="230" s="15" customFormat="1">
      <c r="A230" s="15"/>
      <c r="B230" s="249"/>
      <c r="C230" s="250"/>
      <c r="D230" s="221" t="s">
        <v>132</v>
      </c>
      <c r="E230" s="251" t="s">
        <v>28</v>
      </c>
      <c r="F230" s="252" t="s">
        <v>138</v>
      </c>
      <c r="G230" s="250"/>
      <c r="H230" s="253">
        <v>0.012</v>
      </c>
      <c r="I230" s="254"/>
      <c r="J230" s="250"/>
      <c r="K230" s="250"/>
      <c r="L230" s="255"/>
      <c r="M230" s="256"/>
      <c r="N230" s="257"/>
      <c r="O230" s="257"/>
      <c r="P230" s="257"/>
      <c r="Q230" s="257"/>
      <c r="R230" s="257"/>
      <c r="S230" s="257"/>
      <c r="T230" s="258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T230" s="259" t="s">
        <v>132</v>
      </c>
      <c r="AU230" s="259" t="s">
        <v>84</v>
      </c>
      <c r="AV230" s="15" t="s">
        <v>126</v>
      </c>
      <c r="AW230" s="15" t="s">
        <v>35</v>
      </c>
      <c r="AX230" s="15" t="s">
        <v>82</v>
      </c>
      <c r="AY230" s="259" t="s">
        <v>119</v>
      </c>
    </row>
    <row r="231" s="2" customFormat="1" ht="16.5" customHeight="1">
      <c r="A231" s="41"/>
      <c r="B231" s="42"/>
      <c r="C231" s="208" t="s">
        <v>299</v>
      </c>
      <c r="D231" s="208" t="s">
        <v>121</v>
      </c>
      <c r="E231" s="209" t="s">
        <v>300</v>
      </c>
      <c r="F231" s="210" t="s">
        <v>301</v>
      </c>
      <c r="G231" s="211" t="s">
        <v>302</v>
      </c>
      <c r="H231" s="212">
        <v>332</v>
      </c>
      <c r="I231" s="213"/>
      <c r="J231" s="214">
        <f>ROUND(I231*H231,2)</f>
        <v>0</v>
      </c>
      <c r="K231" s="210" t="s">
        <v>28</v>
      </c>
      <c r="L231" s="47"/>
      <c r="M231" s="215" t="s">
        <v>28</v>
      </c>
      <c r="N231" s="216" t="s">
        <v>47</v>
      </c>
      <c r="O231" s="88"/>
      <c r="P231" s="217">
        <f>O231*H231</f>
        <v>0</v>
      </c>
      <c r="Q231" s="217">
        <v>0</v>
      </c>
      <c r="R231" s="217">
        <f>Q231*H231</f>
        <v>0</v>
      </c>
      <c r="S231" s="217">
        <v>0</v>
      </c>
      <c r="T231" s="218">
        <f>S231*H231</f>
        <v>0</v>
      </c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R231" s="219" t="s">
        <v>126</v>
      </c>
      <c r="AT231" s="219" t="s">
        <v>121</v>
      </c>
      <c r="AU231" s="219" t="s">
        <v>84</v>
      </c>
      <c r="AY231" s="20" t="s">
        <v>119</v>
      </c>
      <c r="BE231" s="220">
        <f>IF(N231="základní",J231,0)</f>
        <v>0</v>
      </c>
      <c r="BF231" s="220">
        <f>IF(N231="snížená",J231,0)</f>
        <v>0</v>
      </c>
      <c r="BG231" s="220">
        <f>IF(N231="zákl. přenesená",J231,0)</f>
        <v>0</v>
      </c>
      <c r="BH231" s="220">
        <f>IF(N231="sníž. přenesená",J231,0)</f>
        <v>0</v>
      </c>
      <c r="BI231" s="220">
        <f>IF(N231="nulová",J231,0)</f>
        <v>0</v>
      </c>
      <c r="BJ231" s="20" t="s">
        <v>126</v>
      </c>
      <c r="BK231" s="220">
        <f>ROUND(I231*H231,2)</f>
        <v>0</v>
      </c>
      <c r="BL231" s="20" t="s">
        <v>126</v>
      </c>
      <c r="BM231" s="219" t="s">
        <v>303</v>
      </c>
    </row>
    <row r="232" s="2" customFormat="1">
      <c r="A232" s="41"/>
      <c r="B232" s="42"/>
      <c r="C232" s="43"/>
      <c r="D232" s="221" t="s">
        <v>128</v>
      </c>
      <c r="E232" s="43"/>
      <c r="F232" s="222" t="s">
        <v>304</v>
      </c>
      <c r="G232" s="43"/>
      <c r="H232" s="43"/>
      <c r="I232" s="223"/>
      <c r="J232" s="43"/>
      <c r="K232" s="43"/>
      <c r="L232" s="47"/>
      <c r="M232" s="224"/>
      <c r="N232" s="225"/>
      <c r="O232" s="88"/>
      <c r="P232" s="88"/>
      <c r="Q232" s="88"/>
      <c r="R232" s="88"/>
      <c r="S232" s="88"/>
      <c r="T232" s="89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T232" s="20" t="s">
        <v>128</v>
      </c>
      <c r="AU232" s="20" t="s">
        <v>84</v>
      </c>
    </row>
    <row r="233" s="13" customFormat="1">
      <c r="A233" s="13"/>
      <c r="B233" s="228"/>
      <c r="C233" s="229"/>
      <c r="D233" s="221" t="s">
        <v>132</v>
      </c>
      <c r="E233" s="230" t="s">
        <v>28</v>
      </c>
      <c r="F233" s="231" t="s">
        <v>305</v>
      </c>
      <c r="G233" s="229"/>
      <c r="H233" s="230" t="s">
        <v>28</v>
      </c>
      <c r="I233" s="232"/>
      <c r="J233" s="229"/>
      <c r="K233" s="229"/>
      <c r="L233" s="233"/>
      <c r="M233" s="234"/>
      <c r="N233" s="235"/>
      <c r="O233" s="235"/>
      <c r="P233" s="235"/>
      <c r="Q233" s="235"/>
      <c r="R233" s="235"/>
      <c r="S233" s="235"/>
      <c r="T233" s="236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37" t="s">
        <v>132</v>
      </c>
      <c r="AU233" s="237" t="s">
        <v>84</v>
      </c>
      <c r="AV233" s="13" t="s">
        <v>82</v>
      </c>
      <c r="AW233" s="13" t="s">
        <v>35</v>
      </c>
      <c r="AX233" s="13" t="s">
        <v>74</v>
      </c>
      <c r="AY233" s="237" t="s">
        <v>119</v>
      </c>
    </row>
    <row r="234" s="13" customFormat="1">
      <c r="A234" s="13"/>
      <c r="B234" s="228"/>
      <c r="C234" s="229"/>
      <c r="D234" s="221" t="s">
        <v>132</v>
      </c>
      <c r="E234" s="230" t="s">
        <v>28</v>
      </c>
      <c r="F234" s="231" t="s">
        <v>306</v>
      </c>
      <c r="G234" s="229"/>
      <c r="H234" s="230" t="s">
        <v>28</v>
      </c>
      <c r="I234" s="232"/>
      <c r="J234" s="229"/>
      <c r="K234" s="229"/>
      <c r="L234" s="233"/>
      <c r="M234" s="234"/>
      <c r="N234" s="235"/>
      <c r="O234" s="235"/>
      <c r="P234" s="235"/>
      <c r="Q234" s="235"/>
      <c r="R234" s="235"/>
      <c r="S234" s="235"/>
      <c r="T234" s="236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37" t="s">
        <v>132</v>
      </c>
      <c r="AU234" s="237" t="s">
        <v>84</v>
      </c>
      <c r="AV234" s="13" t="s">
        <v>82</v>
      </c>
      <c r="AW234" s="13" t="s">
        <v>35</v>
      </c>
      <c r="AX234" s="13" t="s">
        <v>74</v>
      </c>
      <c r="AY234" s="237" t="s">
        <v>119</v>
      </c>
    </row>
    <row r="235" s="14" customFormat="1">
      <c r="A235" s="14"/>
      <c r="B235" s="238"/>
      <c r="C235" s="239"/>
      <c r="D235" s="221" t="s">
        <v>132</v>
      </c>
      <c r="E235" s="240" t="s">
        <v>28</v>
      </c>
      <c r="F235" s="241" t="s">
        <v>307</v>
      </c>
      <c r="G235" s="239"/>
      <c r="H235" s="242">
        <v>12</v>
      </c>
      <c r="I235" s="243"/>
      <c r="J235" s="239"/>
      <c r="K235" s="239"/>
      <c r="L235" s="244"/>
      <c r="M235" s="245"/>
      <c r="N235" s="246"/>
      <c r="O235" s="246"/>
      <c r="P235" s="246"/>
      <c r="Q235" s="246"/>
      <c r="R235" s="246"/>
      <c r="S235" s="246"/>
      <c r="T235" s="247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48" t="s">
        <v>132</v>
      </c>
      <c r="AU235" s="248" t="s">
        <v>84</v>
      </c>
      <c r="AV235" s="14" t="s">
        <v>84</v>
      </c>
      <c r="AW235" s="14" t="s">
        <v>35</v>
      </c>
      <c r="AX235" s="14" t="s">
        <v>74</v>
      </c>
      <c r="AY235" s="248" t="s">
        <v>119</v>
      </c>
    </row>
    <row r="236" s="13" customFormat="1">
      <c r="A236" s="13"/>
      <c r="B236" s="228"/>
      <c r="C236" s="229"/>
      <c r="D236" s="221" t="s">
        <v>132</v>
      </c>
      <c r="E236" s="230" t="s">
        <v>28</v>
      </c>
      <c r="F236" s="231" t="s">
        <v>308</v>
      </c>
      <c r="G236" s="229"/>
      <c r="H236" s="230" t="s">
        <v>28</v>
      </c>
      <c r="I236" s="232"/>
      <c r="J236" s="229"/>
      <c r="K236" s="229"/>
      <c r="L236" s="233"/>
      <c r="M236" s="234"/>
      <c r="N236" s="235"/>
      <c r="O236" s="235"/>
      <c r="P236" s="235"/>
      <c r="Q236" s="235"/>
      <c r="R236" s="235"/>
      <c r="S236" s="235"/>
      <c r="T236" s="236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37" t="s">
        <v>132</v>
      </c>
      <c r="AU236" s="237" t="s">
        <v>84</v>
      </c>
      <c r="AV236" s="13" t="s">
        <v>82</v>
      </c>
      <c r="AW236" s="13" t="s">
        <v>35</v>
      </c>
      <c r="AX236" s="13" t="s">
        <v>74</v>
      </c>
      <c r="AY236" s="237" t="s">
        <v>119</v>
      </c>
    </row>
    <row r="237" s="14" customFormat="1">
      <c r="A237" s="14"/>
      <c r="B237" s="238"/>
      <c r="C237" s="239"/>
      <c r="D237" s="221" t="s">
        <v>132</v>
      </c>
      <c r="E237" s="240" t="s">
        <v>28</v>
      </c>
      <c r="F237" s="241" t="s">
        <v>309</v>
      </c>
      <c r="G237" s="239"/>
      <c r="H237" s="242">
        <v>80</v>
      </c>
      <c r="I237" s="243"/>
      <c r="J237" s="239"/>
      <c r="K237" s="239"/>
      <c r="L237" s="244"/>
      <c r="M237" s="245"/>
      <c r="N237" s="246"/>
      <c r="O237" s="246"/>
      <c r="P237" s="246"/>
      <c r="Q237" s="246"/>
      <c r="R237" s="246"/>
      <c r="S237" s="246"/>
      <c r="T237" s="247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48" t="s">
        <v>132</v>
      </c>
      <c r="AU237" s="248" t="s">
        <v>84</v>
      </c>
      <c r="AV237" s="14" t="s">
        <v>84</v>
      </c>
      <c r="AW237" s="14" t="s">
        <v>35</v>
      </c>
      <c r="AX237" s="14" t="s">
        <v>74</v>
      </c>
      <c r="AY237" s="248" t="s">
        <v>119</v>
      </c>
    </row>
    <row r="238" s="13" customFormat="1">
      <c r="A238" s="13"/>
      <c r="B238" s="228"/>
      <c r="C238" s="229"/>
      <c r="D238" s="221" t="s">
        <v>132</v>
      </c>
      <c r="E238" s="230" t="s">
        <v>28</v>
      </c>
      <c r="F238" s="231" t="s">
        <v>310</v>
      </c>
      <c r="G238" s="229"/>
      <c r="H238" s="230" t="s">
        <v>28</v>
      </c>
      <c r="I238" s="232"/>
      <c r="J238" s="229"/>
      <c r="K238" s="229"/>
      <c r="L238" s="233"/>
      <c r="M238" s="234"/>
      <c r="N238" s="235"/>
      <c r="O238" s="235"/>
      <c r="P238" s="235"/>
      <c r="Q238" s="235"/>
      <c r="R238" s="235"/>
      <c r="S238" s="235"/>
      <c r="T238" s="236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7" t="s">
        <v>132</v>
      </c>
      <c r="AU238" s="237" t="s">
        <v>84</v>
      </c>
      <c r="AV238" s="13" t="s">
        <v>82</v>
      </c>
      <c r="AW238" s="13" t="s">
        <v>35</v>
      </c>
      <c r="AX238" s="13" t="s">
        <v>74</v>
      </c>
      <c r="AY238" s="237" t="s">
        <v>119</v>
      </c>
    </row>
    <row r="239" s="14" customFormat="1">
      <c r="A239" s="14"/>
      <c r="B239" s="238"/>
      <c r="C239" s="239"/>
      <c r="D239" s="221" t="s">
        <v>132</v>
      </c>
      <c r="E239" s="240" t="s">
        <v>28</v>
      </c>
      <c r="F239" s="241" t="s">
        <v>311</v>
      </c>
      <c r="G239" s="239"/>
      <c r="H239" s="242">
        <v>240</v>
      </c>
      <c r="I239" s="243"/>
      <c r="J239" s="239"/>
      <c r="K239" s="239"/>
      <c r="L239" s="244"/>
      <c r="M239" s="245"/>
      <c r="N239" s="246"/>
      <c r="O239" s="246"/>
      <c r="P239" s="246"/>
      <c r="Q239" s="246"/>
      <c r="R239" s="246"/>
      <c r="S239" s="246"/>
      <c r="T239" s="247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48" t="s">
        <v>132</v>
      </c>
      <c r="AU239" s="248" t="s">
        <v>84</v>
      </c>
      <c r="AV239" s="14" t="s">
        <v>84</v>
      </c>
      <c r="AW239" s="14" t="s">
        <v>35</v>
      </c>
      <c r="AX239" s="14" t="s">
        <v>74</v>
      </c>
      <c r="AY239" s="248" t="s">
        <v>119</v>
      </c>
    </row>
    <row r="240" s="15" customFormat="1">
      <c r="A240" s="15"/>
      <c r="B240" s="249"/>
      <c r="C240" s="250"/>
      <c r="D240" s="221" t="s">
        <v>132</v>
      </c>
      <c r="E240" s="251" t="s">
        <v>28</v>
      </c>
      <c r="F240" s="252" t="s">
        <v>138</v>
      </c>
      <c r="G240" s="250"/>
      <c r="H240" s="253">
        <v>332</v>
      </c>
      <c r="I240" s="254"/>
      <c r="J240" s="250"/>
      <c r="K240" s="250"/>
      <c r="L240" s="255"/>
      <c r="M240" s="256"/>
      <c r="N240" s="257"/>
      <c r="O240" s="257"/>
      <c r="P240" s="257"/>
      <c r="Q240" s="257"/>
      <c r="R240" s="257"/>
      <c r="S240" s="257"/>
      <c r="T240" s="258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T240" s="259" t="s">
        <v>132</v>
      </c>
      <c r="AU240" s="259" t="s">
        <v>84</v>
      </c>
      <c r="AV240" s="15" t="s">
        <v>126</v>
      </c>
      <c r="AW240" s="15" t="s">
        <v>35</v>
      </c>
      <c r="AX240" s="15" t="s">
        <v>82</v>
      </c>
      <c r="AY240" s="259" t="s">
        <v>119</v>
      </c>
    </row>
    <row r="241" s="12" customFormat="1" ht="22.8" customHeight="1">
      <c r="A241" s="12"/>
      <c r="B241" s="192"/>
      <c r="C241" s="193"/>
      <c r="D241" s="194" t="s">
        <v>73</v>
      </c>
      <c r="E241" s="206" t="s">
        <v>84</v>
      </c>
      <c r="F241" s="206" t="s">
        <v>312</v>
      </c>
      <c r="G241" s="193"/>
      <c r="H241" s="193"/>
      <c r="I241" s="196"/>
      <c r="J241" s="207">
        <f>BK241</f>
        <v>0</v>
      </c>
      <c r="K241" s="193"/>
      <c r="L241" s="198"/>
      <c r="M241" s="199"/>
      <c r="N241" s="200"/>
      <c r="O241" s="200"/>
      <c r="P241" s="201">
        <f>SUM(P242:P264)</f>
        <v>0</v>
      </c>
      <c r="Q241" s="200"/>
      <c r="R241" s="201">
        <f>SUM(R242:R264)</f>
        <v>0.13599595</v>
      </c>
      <c r="S241" s="200"/>
      <c r="T241" s="202">
        <f>SUM(T242:T264)</f>
        <v>0</v>
      </c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R241" s="203" t="s">
        <v>82</v>
      </c>
      <c r="AT241" s="204" t="s">
        <v>73</v>
      </c>
      <c r="AU241" s="204" t="s">
        <v>82</v>
      </c>
      <c r="AY241" s="203" t="s">
        <v>119</v>
      </c>
      <c r="BK241" s="205">
        <f>SUM(BK242:BK264)</f>
        <v>0</v>
      </c>
    </row>
    <row r="242" s="2" customFormat="1" ht="16.5" customHeight="1">
      <c r="A242" s="41"/>
      <c r="B242" s="42"/>
      <c r="C242" s="271" t="s">
        <v>313</v>
      </c>
      <c r="D242" s="271" t="s">
        <v>314</v>
      </c>
      <c r="E242" s="272" t="s">
        <v>315</v>
      </c>
      <c r="F242" s="273" t="s">
        <v>316</v>
      </c>
      <c r="G242" s="274" t="s">
        <v>317</v>
      </c>
      <c r="H242" s="275">
        <v>1</v>
      </c>
      <c r="I242" s="276"/>
      <c r="J242" s="277">
        <f>ROUND(I242*H242,2)</f>
        <v>0</v>
      </c>
      <c r="K242" s="273" t="s">
        <v>28</v>
      </c>
      <c r="L242" s="278"/>
      <c r="M242" s="279" t="s">
        <v>28</v>
      </c>
      <c r="N242" s="280" t="s">
        <v>47</v>
      </c>
      <c r="O242" s="88"/>
      <c r="P242" s="217">
        <f>O242*H242</f>
        <v>0</v>
      </c>
      <c r="Q242" s="217">
        <v>0.00060999999999999997</v>
      </c>
      <c r="R242" s="217">
        <f>Q242*H242</f>
        <v>0.00060999999999999997</v>
      </c>
      <c r="S242" s="217">
        <v>0</v>
      </c>
      <c r="T242" s="218">
        <f>S242*H242</f>
        <v>0</v>
      </c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R242" s="219" t="s">
        <v>183</v>
      </c>
      <c r="AT242" s="219" t="s">
        <v>314</v>
      </c>
      <c r="AU242" s="219" t="s">
        <v>84</v>
      </c>
      <c r="AY242" s="20" t="s">
        <v>119</v>
      </c>
      <c r="BE242" s="220">
        <f>IF(N242="základní",J242,0)</f>
        <v>0</v>
      </c>
      <c r="BF242" s="220">
        <f>IF(N242="snížená",J242,0)</f>
        <v>0</v>
      </c>
      <c r="BG242" s="220">
        <f>IF(N242="zákl. přenesená",J242,0)</f>
        <v>0</v>
      </c>
      <c r="BH242" s="220">
        <f>IF(N242="sníž. přenesená",J242,0)</f>
        <v>0</v>
      </c>
      <c r="BI242" s="220">
        <f>IF(N242="nulová",J242,0)</f>
        <v>0</v>
      </c>
      <c r="BJ242" s="20" t="s">
        <v>126</v>
      </c>
      <c r="BK242" s="220">
        <f>ROUND(I242*H242,2)</f>
        <v>0</v>
      </c>
      <c r="BL242" s="20" t="s">
        <v>126</v>
      </c>
      <c r="BM242" s="219" t="s">
        <v>318</v>
      </c>
    </row>
    <row r="243" s="2" customFormat="1">
      <c r="A243" s="41"/>
      <c r="B243" s="42"/>
      <c r="C243" s="43"/>
      <c r="D243" s="221" t="s">
        <v>128</v>
      </c>
      <c r="E243" s="43"/>
      <c r="F243" s="222" t="s">
        <v>316</v>
      </c>
      <c r="G243" s="43"/>
      <c r="H243" s="43"/>
      <c r="I243" s="223"/>
      <c r="J243" s="43"/>
      <c r="K243" s="43"/>
      <c r="L243" s="47"/>
      <c r="M243" s="224"/>
      <c r="N243" s="225"/>
      <c r="O243" s="88"/>
      <c r="P243" s="88"/>
      <c r="Q243" s="88"/>
      <c r="R243" s="88"/>
      <c r="S243" s="88"/>
      <c r="T243" s="89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T243" s="20" t="s">
        <v>128</v>
      </c>
      <c r="AU243" s="20" t="s">
        <v>84</v>
      </c>
    </row>
    <row r="244" s="13" customFormat="1">
      <c r="A244" s="13"/>
      <c r="B244" s="228"/>
      <c r="C244" s="229"/>
      <c r="D244" s="221" t="s">
        <v>132</v>
      </c>
      <c r="E244" s="230" t="s">
        <v>28</v>
      </c>
      <c r="F244" s="231" t="s">
        <v>319</v>
      </c>
      <c r="G244" s="229"/>
      <c r="H244" s="230" t="s">
        <v>28</v>
      </c>
      <c r="I244" s="232"/>
      <c r="J244" s="229"/>
      <c r="K244" s="229"/>
      <c r="L244" s="233"/>
      <c r="M244" s="234"/>
      <c r="N244" s="235"/>
      <c r="O244" s="235"/>
      <c r="P244" s="235"/>
      <c r="Q244" s="235"/>
      <c r="R244" s="235"/>
      <c r="S244" s="235"/>
      <c r="T244" s="236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37" t="s">
        <v>132</v>
      </c>
      <c r="AU244" s="237" t="s">
        <v>84</v>
      </c>
      <c r="AV244" s="13" t="s">
        <v>82</v>
      </c>
      <c r="AW244" s="13" t="s">
        <v>35</v>
      </c>
      <c r="AX244" s="13" t="s">
        <v>74</v>
      </c>
      <c r="AY244" s="237" t="s">
        <v>119</v>
      </c>
    </row>
    <row r="245" s="13" customFormat="1">
      <c r="A245" s="13"/>
      <c r="B245" s="228"/>
      <c r="C245" s="229"/>
      <c r="D245" s="221" t="s">
        <v>132</v>
      </c>
      <c r="E245" s="230" t="s">
        <v>28</v>
      </c>
      <c r="F245" s="231" t="s">
        <v>320</v>
      </c>
      <c r="G245" s="229"/>
      <c r="H245" s="230" t="s">
        <v>28</v>
      </c>
      <c r="I245" s="232"/>
      <c r="J245" s="229"/>
      <c r="K245" s="229"/>
      <c r="L245" s="233"/>
      <c r="M245" s="234"/>
      <c r="N245" s="235"/>
      <c r="O245" s="235"/>
      <c r="P245" s="235"/>
      <c r="Q245" s="235"/>
      <c r="R245" s="235"/>
      <c r="S245" s="235"/>
      <c r="T245" s="236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7" t="s">
        <v>132</v>
      </c>
      <c r="AU245" s="237" t="s">
        <v>84</v>
      </c>
      <c r="AV245" s="13" t="s">
        <v>82</v>
      </c>
      <c r="AW245" s="13" t="s">
        <v>35</v>
      </c>
      <c r="AX245" s="13" t="s">
        <v>74</v>
      </c>
      <c r="AY245" s="237" t="s">
        <v>119</v>
      </c>
    </row>
    <row r="246" s="13" customFormat="1">
      <c r="A246" s="13"/>
      <c r="B246" s="228"/>
      <c r="C246" s="229"/>
      <c r="D246" s="221" t="s">
        <v>132</v>
      </c>
      <c r="E246" s="230" t="s">
        <v>28</v>
      </c>
      <c r="F246" s="231" t="s">
        <v>321</v>
      </c>
      <c r="G246" s="229"/>
      <c r="H246" s="230" t="s">
        <v>28</v>
      </c>
      <c r="I246" s="232"/>
      <c r="J246" s="229"/>
      <c r="K246" s="229"/>
      <c r="L246" s="233"/>
      <c r="M246" s="234"/>
      <c r="N246" s="235"/>
      <c r="O246" s="235"/>
      <c r="P246" s="235"/>
      <c r="Q246" s="235"/>
      <c r="R246" s="235"/>
      <c r="S246" s="235"/>
      <c r="T246" s="236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7" t="s">
        <v>132</v>
      </c>
      <c r="AU246" s="237" t="s">
        <v>84</v>
      </c>
      <c r="AV246" s="13" t="s">
        <v>82</v>
      </c>
      <c r="AW246" s="13" t="s">
        <v>35</v>
      </c>
      <c r="AX246" s="13" t="s">
        <v>74</v>
      </c>
      <c r="AY246" s="237" t="s">
        <v>119</v>
      </c>
    </row>
    <row r="247" s="13" customFormat="1">
      <c r="A247" s="13"/>
      <c r="B247" s="228"/>
      <c r="C247" s="229"/>
      <c r="D247" s="221" t="s">
        <v>132</v>
      </c>
      <c r="E247" s="230" t="s">
        <v>28</v>
      </c>
      <c r="F247" s="231" t="s">
        <v>322</v>
      </c>
      <c r="G247" s="229"/>
      <c r="H247" s="230" t="s">
        <v>28</v>
      </c>
      <c r="I247" s="232"/>
      <c r="J247" s="229"/>
      <c r="K247" s="229"/>
      <c r="L247" s="233"/>
      <c r="M247" s="234"/>
      <c r="N247" s="235"/>
      <c r="O247" s="235"/>
      <c r="P247" s="235"/>
      <c r="Q247" s="235"/>
      <c r="R247" s="235"/>
      <c r="S247" s="235"/>
      <c r="T247" s="236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7" t="s">
        <v>132</v>
      </c>
      <c r="AU247" s="237" t="s">
        <v>84</v>
      </c>
      <c r="AV247" s="13" t="s">
        <v>82</v>
      </c>
      <c r="AW247" s="13" t="s">
        <v>35</v>
      </c>
      <c r="AX247" s="13" t="s">
        <v>74</v>
      </c>
      <c r="AY247" s="237" t="s">
        <v>119</v>
      </c>
    </row>
    <row r="248" s="13" customFormat="1">
      <c r="A248" s="13"/>
      <c r="B248" s="228"/>
      <c r="C248" s="229"/>
      <c r="D248" s="221" t="s">
        <v>132</v>
      </c>
      <c r="E248" s="230" t="s">
        <v>28</v>
      </c>
      <c r="F248" s="231" t="s">
        <v>323</v>
      </c>
      <c r="G248" s="229"/>
      <c r="H248" s="230" t="s">
        <v>28</v>
      </c>
      <c r="I248" s="232"/>
      <c r="J248" s="229"/>
      <c r="K248" s="229"/>
      <c r="L248" s="233"/>
      <c r="M248" s="234"/>
      <c r="N248" s="235"/>
      <c r="O248" s="235"/>
      <c r="P248" s="235"/>
      <c r="Q248" s="235"/>
      <c r="R248" s="235"/>
      <c r="S248" s="235"/>
      <c r="T248" s="236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37" t="s">
        <v>132</v>
      </c>
      <c r="AU248" s="237" t="s">
        <v>84</v>
      </c>
      <c r="AV248" s="13" t="s">
        <v>82</v>
      </c>
      <c r="AW248" s="13" t="s">
        <v>35</v>
      </c>
      <c r="AX248" s="13" t="s">
        <v>74</v>
      </c>
      <c r="AY248" s="237" t="s">
        <v>119</v>
      </c>
    </row>
    <row r="249" s="13" customFormat="1">
      <c r="A249" s="13"/>
      <c r="B249" s="228"/>
      <c r="C249" s="229"/>
      <c r="D249" s="221" t="s">
        <v>132</v>
      </c>
      <c r="E249" s="230" t="s">
        <v>28</v>
      </c>
      <c r="F249" s="231" t="s">
        <v>324</v>
      </c>
      <c r="G249" s="229"/>
      <c r="H249" s="230" t="s">
        <v>28</v>
      </c>
      <c r="I249" s="232"/>
      <c r="J249" s="229"/>
      <c r="K249" s="229"/>
      <c r="L249" s="233"/>
      <c r="M249" s="234"/>
      <c r="N249" s="235"/>
      <c r="O249" s="235"/>
      <c r="P249" s="235"/>
      <c r="Q249" s="235"/>
      <c r="R249" s="235"/>
      <c r="S249" s="235"/>
      <c r="T249" s="236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7" t="s">
        <v>132</v>
      </c>
      <c r="AU249" s="237" t="s">
        <v>84</v>
      </c>
      <c r="AV249" s="13" t="s">
        <v>82</v>
      </c>
      <c r="AW249" s="13" t="s">
        <v>35</v>
      </c>
      <c r="AX249" s="13" t="s">
        <v>74</v>
      </c>
      <c r="AY249" s="237" t="s">
        <v>119</v>
      </c>
    </row>
    <row r="250" s="13" customFormat="1">
      <c r="A250" s="13"/>
      <c r="B250" s="228"/>
      <c r="C250" s="229"/>
      <c r="D250" s="221" t="s">
        <v>132</v>
      </c>
      <c r="E250" s="230" t="s">
        <v>28</v>
      </c>
      <c r="F250" s="231" t="s">
        <v>325</v>
      </c>
      <c r="G250" s="229"/>
      <c r="H250" s="230" t="s">
        <v>28</v>
      </c>
      <c r="I250" s="232"/>
      <c r="J250" s="229"/>
      <c r="K250" s="229"/>
      <c r="L250" s="233"/>
      <c r="M250" s="234"/>
      <c r="N250" s="235"/>
      <c r="O250" s="235"/>
      <c r="P250" s="235"/>
      <c r="Q250" s="235"/>
      <c r="R250" s="235"/>
      <c r="S250" s="235"/>
      <c r="T250" s="236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37" t="s">
        <v>132</v>
      </c>
      <c r="AU250" s="237" t="s">
        <v>84</v>
      </c>
      <c r="AV250" s="13" t="s">
        <v>82</v>
      </c>
      <c r="AW250" s="13" t="s">
        <v>35</v>
      </c>
      <c r="AX250" s="13" t="s">
        <v>74</v>
      </c>
      <c r="AY250" s="237" t="s">
        <v>119</v>
      </c>
    </row>
    <row r="251" s="13" customFormat="1">
      <c r="A251" s="13"/>
      <c r="B251" s="228"/>
      <c r="C251" s="229"/>
      <c r="D251" s="221" t="s">
        <v>132</v>
      </c>
      <c r="E251" s="230" t="s">
        <v>28</v>
      </c>
      <c r="F251" s="231" t="s">
        <v>326</v>
      </c>
      <c r="G251" s="229"/>
      <c r="H251" s="230" t="s">
        <v>28</v>
      </c>
      <c r="I251" s="232"/>
      <c r="J251" s="229"/>
      <c r="K251" s="229"/>
      <c r="L251" s="233"/>
      <c r="M251" s="234"/>
      <c r="N251" s="235"/>
      <c r="O251" s="235"/>
      <c r="P251" s="235"/>
      <c r="Q251" s="235"/>
      <c r="R251" s="235"/>
      <c r="S251" s="235"/>
      <c r="T251" s="236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37" t="s">
        <v>132</v>
      </c>
      <c r="AU251" s="237" t="s">
        <v>84</v>
      </c>
      <c r="AV251" s="13" t="s">
        <v>82</v>
      </c>
      <c r="AW251" s="13" t="s">
        <v>35</v>
      </c>
      <c r="AX251" s="13" t="s">
        <v>74</v>
      </c>
      <c r="AY251" s="237" t="s">
        <v>119</v>
      </c>
    </row>
    <row r="252" s="14" customFormat="1">
      <c r="A252" s="14"/>
      <c r="B252" s="238"/>
      <c r="C252" s="239"/>
      <c r="D252" s="221" t="s">
        <v>132</v>
      </c>
      <c r="E252" s="240" t="s">
        <v>28</v>
      </c>
      <c r="F252" s="241" t="s">
        <v>82</v>
      </c>
      <c r="G252" s="239"/>
      <c r="H252" s="242">
        <v>1</v>
      </c>
      <c r="I252" s="243"/>
      <c r="J252" s="239"/>
      <c r="K252" s="239"/>
      <c r="L252" s="244"/>
      <c r="M252" s="245"/>
      <c r="N252" s="246"/>
      <c r="O252" s="246"/>
      <c r="P252" s="246"/>
      <c r="Q252" s="246"/>
      <c r="R252" s="246"/>
      <c r="S252" s="246"/>
      <c r="T252" s="247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48" t="s">
        <v>132</v>
      </c>
      <c r="AU252" s="248" t="s">
        <v>84</v>
      </c>
      <c r="AV252" s="14" t="s">
        <v>84</v>
      </c>
      <c r="AW252" s="14" t="s">
        <v>35</v>
      </c>
      <c r="AX252" s="14" t="s">
        <v>82</v>
      </c>
      <c r="AY252" s="248" t="s">
        <v>119</v>
      </c>
    </row>
    <row r="253" s="2" customFormat="1" ht="16.5" customHeight="1">
      <c r="A253" s="41"/>
      <c r="B253" s="42"/>
      <c r="C253" s="208" t="s">
        <v>327</v>
      </c>
      <c r="D253" s="208" t="s">
        <v>121</v>
      </c>
      <c r="E253" s="209" t="s">
        <v>328</v>
      </c>
      <c r="F253" s="210" t="s">
        <v>329</v>
      </c>
      <c r="G253" s="211" t="s">
        <v>141</v>
      </c>
      <c r="H253" s="212">
        <v>210</v>
      </c>
      <c r="I253" s="213"/>
      <c r="J253" s="214">
        <f>ROUND(I253*H253,2)</f>
        <v>0</v>
      </c>
      <c r="K253" s="210" t="s">
        <v>125</v>
      </c>
      <c r="L253" s="47"/>
      <c r="M253" s="215" t="s">
        <v>28</v>
      </c>
      <c r="N253" s="216" t="s">
        <v>47</v>
      </c>
      <c r="O253" s="88"/>
      <c r="P253" s="217">
        <f>O253*H253</f>
        <v>0</v>
      </c>
      <c r="Q253" s="217">
        <v>0.00013999999999999999</v>
      </c>
      <c r="R253" s="217">
        <f>Q253*H253</f>
        <v>0.029399999999999999</v>
      </c>
      <c r="S253" s="217">
        <v>0</v>
      </c>
      <c r="T253" s="218">
        <f>S253*H253</f>
        <v>0</v>
      </c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R253" s="219" t="s">
        <v>126</v>
      </c>
      <c r="AT253" s="219" t="s">
        <v>121</v>
      </c>
      <c r="AU253" s="219" t="s">
        <v>84</v>
      </c>
      <c r="AY253" s="20" t="s">
        <v>119</v>
      </c>
      <c r="BE253" s="220">
        <f>IF(N253="základní",J253,0)</f>
        <v>0</v>
      </c>
      <c r="BF253" s="220">
        <f>IF(N253="snížená",J253,0)</f>
        <v>0</v>
      </c>
      <c r="BG253" s="220">
        <f>IF(N253="zákl. přenesená",J253,0)</f>
        <v>0</v>
      </c>
      <c r="BH253" s="220">
        <f>IF(N253="sníž. přenesená",J253,0)</f>
        <v>0</v>
      </c>
      <c r="BI253" s="220">
        <f>IF(N253="nulová",J253,0)</f>
        <v>0</v>
      </c>
      <c r="BJ253" s="20" t="s">
        <v>126</v>
      </c>
      <c r="BK253" s="220">
        <f>ROUND(I253*H253,2)</f>
        <v>0</v>
      </c>
      <c r="BL253" s="20" t="s">
        <v>126</v>
      </c>
      <c r="BM253" s="219" t="s">
        <v>330</v>
      </c>
    </row>
    <row r="254" s="2" customFormat="1">
      <c r="A254" s="41"/>
      <c r="B254" s="42"/>
      <c r="C254" s="43"/>
      <c r="D254" s="221" t="s">
        <v>128</v>
      </c>
      <c r="E254" s="43"/>
      <c r="F254" s="222" t="s">
        <v>331</v>
      </c>
      <c r="G254" s="43"/>
      <c r="H254" s="43"/>
      <c r="I254" s="223"/>
      <c r="J254" s="43"/>
      <c r="K254" s="43"/>
      <c r="L254" s="47"/>
      <c r="M254" s="224"/>
      <c r="N254" s="225"/>
      <c r="O254" s="88"/>
      <c r="P254" s="88"/>
      <c r="Q254" s="88"/>
      <c r="R254" s="88"/>
      <c r="S254" s="88"/>
      <c r="T254" s="89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T254" s="20" t="s">
        <v>128</v>
      </c>
      <c r="AU254" s="20" t="s">
        <v>84</v>
      </c>
    </row>
    <row r="255" s="2" customFormat="1">
      <c r="A255" s="41"/>
      <c r="B255" s="42"/>
      <c r="C255" s="43"/>
      <c r="D255" s="226" t="s">
        <v>130</v>
      </c>
      <c r="E255" s="43"/>
      <c r="F255" s="227" t="s">
        <v>332</v>
      </c>
      <c r="G255" s="43"/>
      <c r="H255" s="43"/>
      <c r="I255" s="223"/>
      <c r="J255" s="43"/>
      <c r="K255" s="43"/>
      <c r="L255" s="47"/>
      <c r="M255" s="224"/>
      <c r="N255" s="225"/>
      <c r="O255" s="88"/>
      <c r="P255" s="88"/>
      <c r="Q255" s="88"/>
      <c r="R255" s="88"/>
      <c r="S255" s="88"/>
      <c r="T255" s="89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T255" s="20" t="s">
        <v>130</v>
      </c>
      <c r="AU255" s="20" t="s">
        <v>84</v>
      </c>
    </row>
    <row r="256" s="13" customFormat="1">
      <c r="A256" s="13"/>
      <c r="B256" s="228"/>
      <c r="C256" s="229"/>
      <c r="D256" s="221" t="s">
        <v>132</v>
      </c>
      <c r="E256" s="230" t="s">
        <v>28</v>
      </c>
      <c r="F256" s="231" t="s">
        <v>333</v>
      </c>
      <c r="G256" s="229"/>
      <c r="H256" s="230" t="s">
        <v>28</v>
      </c>
      <c r="I256" s="232"/>
      <c r="J256" s="229"/>
      <c r="K256" s="229"/>
      <c r="L256" s="233"/>
      <c r="M256" s="234"/>
      <c r="N256" s="235"/>
      <c r="O256" s="235"/>
      <c r="P256" s="235"/>
      <c r="Q256" s="235"/>
      <c r="R256" s="235"/>
      <c r="S256" s="235"/>
      <c r="T256" s="236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37" t="s">
        <v>132</v>
      </c>
      <c r="AU256" s="237" t="s">
        <v>84</v>
      </c>
      <c r="AV256" s="13" t="s">
        <v>82</v>
      </c>
      <c r="AW256" s="13" t="s">
        <v>35</v>
      </c>
      <c r="AX256" s="13" t="s">
        <v>74</v>
      </c>
      <c r="AY256" s="237" t="s">
        <v>119</v>
      </c>
    </row>
    <row r="257" s="14" customFormat="1">
      <c r="A257" s="14"/>
      <c r="B257" s="238"/>
      <c r="C257" s="239"/>
      <c r="D257" s="221" t="s">
        <v>132</v>
      </c>
      <c r="E257" s="240" t="s">
        <v>28</v>
      </c>
      <c r="F257" s="241" t="s">
        <v>334</v>
      </c>
      <c r="G257" s="239"/>
      <c r="H257" s="242">
        <v>210</v>
      </c>
      <c r="I257" s="243"/>
      <c r="J257" s="239"/>
      <c r="K257" s="239"/>
      <c r="L257" s="244"/>
      <c r="M257" s="245"/>
      <c r="N257" s="246"/>
      <c r="O257" s="246"/>
      <c r="P257" s="246"/>
      <c r="Q257" s="246"/>
      <c r="R257" s="246"/>
      <c r="S257" s="246"/>
      <c r="T257" s="247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48" t="s">
        <v>132</v>
      </c>
      <c r="AU257" s="248" t="s">
        <v>84</v>
      </c>
      <c r="AV257" s="14" t="s">
        <v>84</v>
      </c>
      <c r="AW257" s="14" t="s">
        <v>35</v>
      </c>
      <c r="AX257" s="14" t="s">
        <v>82</v>
      </c>
      <c r="AY257" s="248" t="s">
        <v>119</v>
      </c>
    </row>
    <row r="258" s="2" customFormat="1" ht="16.5" customHeight="1">
      <c r="A258" s="41"/>
      <c r="B258" s="42"/>
      <c r="C258" s="271" t="s">
        <v>335</v>
      </c>
      <c r="D258" s="271" t="s">
        <v>314</v>
      </c>
      <c r="E258" s="272" t="s">
        <v>336</v>
      </c>
      <c r="F258" s="273" t="s">
        <v>337</v>
      </c>
      <c r="G258" s="274" t="s">
        <v>141</v>
      </c>
      <c r="H258" s="275">
        <v>248.74500000000001</v>
      </c>
      <c r="I258" s="276"/>
      <c r="J258" s="277">
        <f>ROUND(I258*H258,2)</f>
        <v>0</v>
      </c>
      <c r="K258" s="273" t="s">
        <v>125</v>
      </c>
      <c r="L258" s="278"/>
      <c r="M258" s="279" t="s">
        <v>28</v>
      </c>
      <c r="N258" s="280" t="s">
        <v>47</v>
      </c>
      <c r="O258" s="88"/>
      <c r="P258" s="217">
        <f>O258*H258</f>
        <v>0</v>
      </c>
      <c r="Q258" s="217">
        <v>0.00031</v>
      </c>
      <c r="R258" s="217">
        <f>Q258*H258</f>
        <v>0.077110949999999998</v>
      </c>
      <c r="S258" s="217">
        <v>0</v>
      </c>
      <c r="T258" s="218">
        <f>S258*H258</f>
        <v>0</v>
      </c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R258" s="219" t="s">
        <v>183</v>
      </c>
      <c r="AT258" s="219" t="s">
        <v>314</v>
      </c>
      <c r="AU258" s="219" t="s">
        <v>84</v>
      </c>
      <c r="AY258" s="20" t="s">
        <v>119</v>
      </c>
      <c r="BE258" s="220">
        <f>IF(N258="základní",J258,0)</f>
        <v>0</v>
      </c>
      <c r="BF258" s="220">
        <f>IF(N258="snížená",J258,0)</f>
        <v>0</v>
      </c>
      <c r="BG258" s="220">
        <f>IF(N258="zákl. přenesená",J258,0)</f>
        <v>0</v>
      </c>
      <c r="BH258" s="220">
        <f>IF(N258="sníž. přenesená",J258,0)</f>
        <v>0</v>
      </c>
      <c r="BI258" s="220">
        <f>IF(N258="nulová",J258,0)</f>
        <v>0</v>
      </c>
      <c r="BJ258" s="20" t="s">
        <v>126</v>
      </c>
      <c r="BK258" s="220">
        <f>ROUND(I258*H258,2)</f>
        <v>0</v>
      </c>
      <c r="BL258" s="20" t="s">
        <v>126</v>
      </c>
      <c r="BM258" s="219" t="s">
        <v>338</v>
      </c>
    </row>
    <row r="259" s="2" customFormat="1">
      <c r="A259" s="41"/>
      <c r="B259" s="42"/>
      <c r="C259" s="43"/>
      <c r="D259" s="221" t="s">
        <v>128</v>
      </c>
      <c r="E259" s="43"/>
      <c r="F259" s="222" t="s">
        <v>337</v>
      </c>
      <c r="G259" s="43"/>
      <c r="H259" s="43"/>
      <c r="I259" s="223"/>
      <c r="J259" s="43"/>
      <c r="K259" s="43"/>
      <c r="L259" s="47"/>
      <c r="M259" s="224"/>
      <c r="N259" s="225"/>
      <c r="O259" s="88"/>
      <c r="P259" s="88"/>
      <c r="Q259" s="88"/>
      <c r="R259" s="88"/>
      <c r="S259" s="88"/>
      <c r="T259" s="89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T259" s="20" t="s">
        <v>128</v>
      </c>
      <c r="AU259" s="20" t="s">
        <v>84</v>
      </c>
    </row>
    <row r="260" s="14" customFormat="1">
      <c r="A260" s="14"/>
      <c r="B260" s="238"/>
      <c r="C260" s="239"/>
      <c r="D260" s="221" t="s">
        <v>132</v>
      </c>
      <c r="E260" s="239"/>
      <c r="F260" s="241" t="s">
        <v>339</v>
      </c>
      <c r="G260" s="239"/>
      <c r="H260" s="242">
        <v>248.74500000000001</v>
      </c>
      <c r="I260" s="243"/>
      <c r="J260" s="239"/>
      <c r="K260" s="239"/>
      <c r="L260" s="244"/>
      <c r="M260" s="245"/>
      <c r="N260" s="246"/>
      <c r="O260" s="246"/>
      <c r="P260" s="246"/>
      <c r="Q260" s="246"/>
      <c r="R260" s="246"/>
      <c r="S260" s="246"/>
      <c r="T260" s="247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48" t="s">
        <v>132</v>
      </c>
      <c r="AU260" s="248" t="s">
        <v>84</v>
      </c>
      <c r="AV260" s="14" t="s">
        <v>84</v>
      </c>
      <c r="AW260" s="14" t="s">
        <v>4</v>
      </c>
      <c r="AX260" s="14" t="s">
        <v>82</v>
      </c>
      <c r="AY260" s="248" t="s">
        <v>119</v>
      </c>
    </row>
    <row r="261" s="2" customFormat="1" ht="16.5" customHeight="1">
      <c r="A261" s="41"/>
      <c r="B261" s="42"/>
      <c r="C261" s="208" t="s">
        <v>340</v>
      </c>
      <c r="D261" s="208" t="s">
        <v>121</v>
      </c>
      <c r="E261" s="209" t="s">
        <v>341</v>
      </c>
      <c r="F261" s="210" t="s">
        <v>342</v>
      </c>
      <c r="G261" s="211" t="s">
        <v>141</v>
      </c>
      <c r="H261" s="212">
        <v>210</v>
      </c>
      <c r="I261" s="213"/>
      <c r="J261" s="214">
        <f>ROUND(I261*H261,2)</f>
        <v>0</v>
      </c>
      <c r="K261" s="210" t="s">
        <v>28</v>
      </c>
      <c r="L261" s="47"/>
      <c r="M261" s="215" t="s">
        <v>28</v>
      </c>
      <c r="N261" s="216" t="s">
        <v>47</v>
      </c>
      <c r="O261" s="88"/>
      <c r="P261" s="217">
        <f>O261*H261</f>
        <v>0</v>
      </c>
      <c r="Q261" s="217">
        <v>0.00013750000000000001</v>
      </c>
      <c r="R261" s="217">
        <f>Q261*H261</f>
        <v>0.028875000000000001</v>
      </c>
      <c r="S261" s="217">
        <v>0</v>
      </c>
      <c r="T261" s="218">
        <f>S261*H261</f>
        <v>0</v>
      </c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R261" s="219" t="s">
        <v>126</v>
      </c>
      <c r="AT261" s="219" t="s">
        <v>121</v>
      </c>
      <c r="AU261" s="219" t="s">
        <v>84</v>
      </c>
      <c r="AY261" s="20" t="s">
        <v>119</v>
      </c>
      <c r="BE261" s="220">
        <f>IF(N261="základní",J261,0)</f>
        <v>0</v>
      </c>
      <c r="BF261" s="220">
        <f>IF(N261="snížená",J261,0)</f>
        <v>0</v>
      </c>
      <c r="BG261" s="220">
        <f>IF(N261="zákl. přenesená",J261,0)</f>
        <v>0</v>
      </c>
      <c r="BH261" s="220">
        <f>IF(N261="sníž. přenesená",J261,0)</f>
        <v>0</v>
      </c>
      <c r="BI261" s="220">
        <f>IF(N261="nulová",J261,0)</f>
        <v>0</v>
      </c>
      <c r="BJ261" s="20" t="s">
        <v>126</v>
      </c>
      <c r="BK261" s="220">
        <f>ROUND(I261*H261,2)</f>
        <v>0</v>
      </c>
      <c r="BL261" s="20" t="s">
        <v>126</v>
      </c>
      <c r="BM261" s="219" t="s">
        <v>343</v>
      </c>
    </row>
    <row r="262" s="2" customFormat="1">
      <c r="A262" s="41"/>
      <c r="B262" s="42"/>
      <c r="C262" s="43"/>
      <c r="D262" s="221" t="s">
        <v>128</v>
      </c>
      <c r="E262" s="43"/>
      <c r="F262" s="222" t="s">
        <v>342</v>
      </c>
      <c r="G262" s="43"/>
      <c r="H262" s="43"/>
      <c r="I262" s="223"/>
      <c r="J262" s="43"/>
      <c r="K262" s="43"/>
      <c r="L262" s="47"/>
      <c r="M262" s="224"/>
      <c r="N262" s="225"/>
      <c r="O262" s="88"/>
      <c r="P262" s="88"/>
      <c r="Q262" s="88"/>
      <c r="R262" s="88"/>
      <c r="S262" s="88"/>
      <c r="T262" s="89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T262" s="20" t="s">
        <v>128</v>
      </c>
      <c r="AU262" s="20" t="s">
        <v>84</v>
      </c>
    </row>
    <row r="263" s="13" customFormat="1">
      <c r="A263" s="13"/>
      <c r="B263" s="228"/>
      <c r="C263" s="229"/>
      <c r="D263" s="221" t="s">
        <v>132</v>
      </c>
      <c r="E263" s="230" t="s">
        <v>28</v>
      </c>
      <c r="F263" s="231" t="s">
        <v>344</v>
      </c>
      <c r="G263" s="229"/>
      <c r="H263" s="230" t="s">
        <v>28</v>
      </c>
      <c r="I263" s="232"/>
      <c r="J263" s="229"/>
      <c r="K263" s="229"/>
      <c r="L263" s="233"/>
      <c r="M263" s="234"/>
      <c r="N263" s="235"/>
      <c r="O263" s="235"/>
      <c r="P263" s="235"/>
      <c r="Q263" s="235"/>
      <c r="R263" s="235"/>
      <c r="S263" s="235"/>
      <c r="T263" s="236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37" t="s">
        <v>132</v>
      </c>
      <c r="AU263" s="237" t="s">
        <v>84</v>
      </c>
      <c r="AV263" s="13" t="s">
        <v>82</v>
      </c>
      <c r="AW263" s="13" t="s">
        <v>35</v>
      </c>
      <c r="AX263" s="13" t="s">
        <v>74</v>
      </c>
      <c r="AY263" s="237" t="s">
        <v>119</v>
      </c>
    </row>
    <row r="264" s="14" customFormat="1">
      <c r="A264" s="14"/>
      <c r="B264" s="238"/>
      <c r="C264" s="239"/>
      <c r="D264" s="221" t="s">
        <v>132</v>
      </c>
      <c r="E264" s="240" t="s">
        <v>28</v>
      </c>
      <c r="F264" s="241" t="s">
        <v>334</v>
      </c>
      <c r="G264" s="239"/>
      <c r="H264" s="242">
        <v>210</v>
      </c>
      <c r="I264" s="243"/>
      <c r="J264" s="239"/>
      <c r="K264" s="239"/>
      <c r="L264" s="244"/>
      <c r="M264" s="245"/>
      <c r="N264" s="246"/>
      <c r="O264" s="246"/>
      <c r="P264" s="246"/>
      <c r="Q264" s="246"/>
      <c r="R264" s="246"/>
      <c r="S264" s="246"/>
      <c r="T264" s="247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48" t="s">
        <v>132</v>
      </c>
      <c r="AU264" s="248" t="s">
        <v>84</v>
      </c>
      <c r="AV264" s="14" t="s">
        <v>84</v>
      </c>
      <c r="AW264" s="14" t="s">
        <v>35</v>
      </c>
      <c r="AX264" s="14" t="s">
        <v>82</v>
      </c>
      <c r="AY264" s="248" t="s">
        <v>119</v>
      </c>
    </row>
    <row r="265" s="12" customFormat="1" ht="22.8" customHeight="1">
      <c r="A265" s="12"/>
      <c r="B265" s="192"/>
      <c r="C265" s="193"/>
      <c r="D265" s="194" t="s">
        <v>73</v>
      </c>
      <c r="E265" s="206" t="s">
        <v>147</v>
      </c>
      <c r="F265" s="206" t="s">
        <v>345</v>
      </c>
      <c r="G265" s="193"/>
      <c r="H265" s="193"/>
      <c r="I265" s="196"/>
      <c r="J265" s="207">
        <f>BK265</f>
        <v>0</v>
      </c>
      <c r="K265" s="193"/>
      <c r="L265" s="198"/>
      <c r="M265" s="199"/>
      <c r="N265" s="200"/>
      <c r="O265" s="200"/>
      <c r="P265" s="201">
        <f>SUM(P266:P278)</f>
        <v>0</v>
      </c>
      <c r="Q265" s="200"/>
      <c r="R265" s="201">
        <f>SUM(R266:R278)</f>
        <v>29.893248</v>
      </c>
      <c r="S265" s="200"/>
      <c r="T265" s="202">
        <f>SUM(T266:T278)</f>
        <v>0</v>
      </c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R265" s="203" t="s">
        <v>82</v>
      </c>
      <c r="AT265" s="204" t="s">
        <v>73</v>
      </c>
      <c r="AU265" s="204" t="s">
        <v>82</v>
      </c>
      <c r="AY265" s="203" t="s">
        <v>119</v>
      </c>
      <c r="BK265" s="205">
        <f>SUM(BK266:BK278)</f>
        <v>0</v>
      </c>
    </row>
    <row r="266" s="2" customFormat="1" ht="16.5" customHeight="1">
      <c r="A266" s="41"/>
      <c r="B266" s="42"/>
      <c r="C266" s="208" t="s">
        <v>346</v>
      </c>
      <c r="D266" s="208" t="s">
        <v>121</v>
      </c>
      <c r="E266" s="209" t="s">
        <v>347</v>
      </c>
      <c r="F266" s="210" t="s">
        <v>348</v>
      </c>
      <c r="G266" s="211" t="s">
        <v>186</v>
      </c>
      <c r="H266" s="212">
        <v>2.9700000000000002</v>
      </c>
      <c r="I266" s="213"/>
      <c r="J266" s="214">
        <f>ROUND(I266*H266,2)</f>
        <v>0</v>
      </c>
      <c r="K266" s="210" t="s">
        <v>125</v>
      </c>
      <c r="L266" s="47"/>
      <c r="M266" s="215" t="s">
        <v>28</v>
      </c>
      <c r="N266" s="216" t="s">
        <v>47</v>
      </c>
      <c r="O266" s="88"/>
      <c r="P266" s="217">
        <f>O266*H266</f>
        <v>0</v>
      </c>
      <c r="Q266" s="217">
        <v>3.11388</v>
      </c>
      <c r="R266" s="217">
        <f>Q266*H266</f>
        <v>9.2482236000000011</v>
      </c>
      <c r="S266" s="217">
        <v>0</v>
      </c>
      <c r="T266" s="218">
        <f>S266*H266</f>
        <v>0</v>
      </c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R266" s="219" t="s">
        <v>126</v>
      </c>
      <c r="AT266" s="219" t="s">
        <v>121</v>
      </c>
      <c r="AU266" s="219" t="s">
        <v>84</v>
      </c>
      <c r="AY266" s="20" t="s">
        <v>119</v>
      </c>
      <c r="BE266" s="220">
        <f>IF(N266="základní",J266,0)</f>
        <v>0</v>
      </c>
      <c r="BF266" s="220">
        <f>IF(N266="snížená",J266,0)</f>
        <v>0</v>
      </c>
      <c r="BG266" s="220">
        <f>IF(N266="zákl. přenesená",J266,0)</f>
        <v>0</v>
      </c>
      <c r="BH266" s="220">
        <f>IF(N266="sníž. přenesená",J266,0)</f>
        <v>0</v>
      </c>
      <c r="BI266" s="220">
        <f>IF(N266="nulová",J266,0)</f>
        <v>0</v>
      </c>
      <c r="BJ266" s="20" t="s">
        <v>126</v>
      </c>
      <c r="BK266" s="220">
        <f>ROUND(I266*H266,2)</f>
        <v>0</v>
      </c>
      <c r="BL266" s="20" t="s">
        <v>126</v>
      </c>
      <c r="BM266" s="219" t="s">
        <v>349</v>
      </c>
    </row>
    <row r="267" s="2" customFormat="1">
      <c r="A267" s="41"/>
      <c r="B267" s="42"/>
      <c r="C267" s="43"/>
      <c r="D267" s="221" t="s">
        <v>128</v>
      </c>
      <c r="E267" s="43"/>
      <c r="F267" s="222" t="s">
        <v>350</v>
      </c>
      <c r="G267" s="43"/>
      <c r="H267" s="43"/>
      <c r="I267" s="223"/>
      <c r="J267" s="43"/>
      <c r="K267" s="43"/>
      <c r="L267" s="47"/>
      <c r="M267" s="224"/>
      <c r="N267" s="225"/>
      <c r="O267" s="88"/>
      <c r="P267" s="88"/>
      <c r="Q267" s="88"/>
      <c r="R267" s="88"/>
      <c r="S267" s="88"/>
      <c r="T267" s="89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T267" s="20" t="s">
        <v>128</v>
      </c>
      <c r="AU267" s="20" t="s">
        <v>84</v>
      </c>
    </row>
    <row r="268" s="2" customFormat="1">
      <c r="A268" s="41"/>
      <c r="B268" s="42"/>
      <c r="C268" s="43"/>
      <c r="D268" s="226" t="s">
        <v>130</v>
      </c>
      <c r="E268" s="43"/>
      <c r="F268" s="227" t="s">
        <v>351</v>
      </c>
      <c r="G268" s="43"/>
      <c r="H268" s="43"/>
      <c r="I268" s="223"/>
      <c r="J268" s="43"/>
      <c r="K268" s="43"/>
      <c r="L268" s="47"/>
      <c r="M268" s="224"/>
      <c r="N268" s="225"/>
      <c r="O268" s="88"/>
      <c r="P268" s="88"/>
      <c r="Q268" s="88"/>
      <c r="R268" s="88"/>
      <c r="S268" s="88"/>
      <c r="T268" s="89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T268" s="20" t="s">
        <v>130</v>
      </c>
      <c r="AU268" s="20" t="s">
        <v>84</v>
      </c>
    </row>
    <row r="269" s="13" customFormat="1">
      <c r="A269" s="13"/>
      <c r="B269" s="228"/>
      <c r="C269" s="229"/>
      <c r="D269" s="221" t="s">
        <v>132</v>
      </c>
      <c r="E269" s="230" t="s">
        <v>28</v>
      </c>
      <c r="F269" s="231" t="s">
        <v>352</v>
      </c>
      <c r="G269" s="229"/>
      <c r="H269" s="230" t="s">
        <v>28</v>
      </c>
      <c r="I269" s="232"/>
      <c r="J269" s="229"/>
      <c r="K269" s="229"/>
      <c r="L269" s="233"/>
      <c r="M269" s="234"/>
      <c r="N269" s="235"/>
      <c r="O269" s="235"/>
      <c r="P269" s="235"/>
      <c r="Q269" s="235"/>
      <c r="R269" s="235"/>
      <c r="S269" s="235"/>
      <c r="T269" s="236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37" t="s">
        <v>132</v>
      </c>
      <c r="AU269" s="237" t="s">
        <v>84</v>
      </c>
      <c r="AV269" s="13" t="s">
        <v>82</v>
      </c>
      <c r="AW269" s="13" t="s">
        <v>35</v>
      </c>
      <c r="AX269" s="13" t="s">
        <v>74</v>
      </c>
      <c r="AY269" s="237" t="s">
        <v>119</v>
      </c>
    </row>
    <row r="270" s="13" customFormat="1">
      <c r="A270" s="13"/>
      <c r="B270" s="228"/>
      <c r="C270" s="229"/>
      <c r="D270" s="221" t="s">
        <v>132</v>
      </c>
      <c r="E270" s="230" t="s">
        <v>28</v>
      </c>
      <c r="F270" s="231" t="s">
        <v>353</v>
      </c>
      <c r="G270" s="229"/>
      <c r="H270" s="230" t="s">
        <v>28</v>
      </c>
      <c r="I270" s="232"/>
      <c r="J270" s="229"/>
      <c r="K270" s="229"/>
      <c r="L270" s="233"/>
      <c r="M270" s="234"/>
      <c r="N270" s="235"/>
      <c r="O270" s="235"/>
      <c r="P270" s="235"/>
      <c r="Q270" s="235"/>
      <c r="R270" s="235"/>
      <c r="S270" s="235"/>
      <c r="T270" s="236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37" t="s">
        <v>132</v>
      </c>
      <c r="AU270" s="237" t="s">
        <v>84</v>
      </c>
      <c r="AV270" s="13" t="s">
        <v>82</v>
      </c>
      <c r="AW270" s="13" t="s">
        <v>35</v>
      </c>
      <c r="AX270" s="13" t="s">
        <v>74</v>
      </c>
      <c r="AY270" s="237" t="s">
        <v>119</v>
      </c>
    </row>
    <row r="271" s="14" customFormat="1">
      <c r="A271" s="14"/>
      <c r="B271" s="238"/>
      <c r="C271" s="239"/>
      <c r="D271" s="221" t="s">
        <v>132</v>
      </c>
      <c r="E271" s="240" t="s">
        <v>28</v>
      </c>
      <c r="F271" s="241" t="s">
        <v>354</v>
      </c>
      <c r="G271" s="239"/>
      <c r="H271" s="242">
        <v>9.5999999999999996</v>
      </c>
      <c r="I271" s="243"/>
      <c r="J271" s="239"/>
      <c r="K271" s="239"/>
      <c r="L271" s="244"/>
      <c r="M271" s="245"/>
      <c r="N271" s="246"/>
      <c r="O271" s="246"/>
      <c r="P271" s="246"/>
      <c r="Q271" s="246"/>
      <c r="R271" s="246"/>
      <c r="S271" s="246"/>
      <c r="T271" s="247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48" t="s">
        <v>132</v>
      </c>
      <c r="AU271" s="248" t="s">
        <v>84</v>
      </c>
      <c r="AV271" s="14" t="s">
        <v>84</v>
      </c>
      <c r="AW271" s="14" t="s">
        <v>35</v>
      </c>
      <c r="AX271" s="14" t="s">
        <v>74</v>
      </c>
      <c r="AY271" s="248" t="s">
        <v>119</v>
      </c>
    </row>
    <row r="272" s="13" customFormat="1">
      <c r="A272" s="13"/>
      <c r="B272" s="228"/>
      <c r="C272" s="229"/>
      <c r="D272" s="221" t="s">
        <v>132</v>
      </c>
      <c r="E272" s="230" t="s">
        <v>28</v>
      </c>
      <c r="F272" s="231" t="s">
        <v>355</v>
      </c>
      <c r="G272" s="229"/>
      <c r="H272" s="230" t="s">
        <v>28</v>
      </c>
      <c r="I272" s="232"/>
      <c r="J272" s="229"/>
      <c r="K272" s="229"/>
      <c r="L272" s="233"/>
      <c r="M272" s="234"/>
      <c r="N272" s="235"/>
      <c r="O272" s="235"/>
      <c r="P272" s="235"/>
      <c r="Q272" s="235"/>
      <c r="R272" s="235"/>
      <c r="S272" s="235"/>
      <c r="T272" s="236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37" t="s">
        <v>132</v>
      </c>
      <c r="AU272" s="237" t="s">
        <v>84</v>
      </c>
      <c r="AV272" s="13" t="s">
        <v>82</v>
      </c>
      <c r="AW272" s="13" t="s">
        <v>35</v>
      </c>
      <c r="AX272" s="13" t="s">
        <v>74</v>
      </c>
      <c r="AY272" s="237" t="s">
        <v>119</v>
      </c>
    </row>
    <row r="273" s="14" customFormat="1">
      <c r="A273" s="14"/>
      <c r="B273" s="238"/>
      <c r="C273" s="239"/>
      <c r="D273" s="221" t="s">
        <v>132</v>
      </c>
      <c r="E273" s="240" t="s">
        <v>28</v>
      </c>
      <c r="F273" s="241" t="s">
        <v>356</v>
      </c>
      <c r="G273" s="239"/>
      <c r="H273" s="242">
        <v>-6.6299999999999999</v>
      </c>
      <c r="I273" s="243"/>
      <c r="J273" s="239"/>
      <c r="K273" s="239"/>
      <c r="L273" s="244"/>
      <c r="M273" s="245"/>
      <c r="N273" s="246"/>
      <c r="O273" s="246"/>
      <c r="P273" s="246"/>
      <c r="Q273" s="246"/>
      <c r="R273" s="246"/>
      <c r="S273" s="246"/>
      <c r="T273" s="247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48" t="s">
        <v>132</v>
      </c>
      <c r="AU273" s="248" t="s">
        <v>84</v>
      </c>
      <c r="AV273" s="14" t="s">
        <v>84</v>
      </c>
      <c r="AW273" s="14" t="s">
        <v>35</v>
      </c>
      <c r="AX273" s="14" t="s">
        <v>74</v>
      </c>
      <c r="AY273" s="248" t="s">
        <v>119</v>
      </c>
    </row>
    <row r="274" s="15" customFormat="1">
      <c r="A274" s="15"/>
      <c r="B274" s="249"/>
      <c r="C274" s="250"/>
      <c r="D274" s="221" t="s">
        <v>132</v>
      </c>
      <c r="E274" s="251" t="s">
        <v>28</v>
      </c>
      <c r="F274" s="252" t="s">
        <v>138</v>
      </c>
      <c r="G274" s="250"/>
      <c r="H274" s="253">
        <v>2.9700000000000002</v>
      </c>
      <c r="I274" s="254"/>
      <c r="J274" s="250"/>
      <c r="K274" s="250"/>
      <c r="L274" s="255"/>
      <c r="M274" s="256"/>
      <c r="N274" s="257"/>
      <c r="O274" s="257"/>
      <c r="P274" s="257"/>
      <c r="Q274" s="257"/>
      <c r="R274" s="257"/>
      <c r="S274" s="257"/>
      <c r="T274" s="258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T274" s="259" t="s">
        <v>132</v>
      </c>
      <c r="AU274" s="259" t="s">
        <v>84</v>
      </c>
      <c r="AV274" s="15" t="s">
        <v>126</v>
      </c>
      <c r="AW274" s="15" t="s">
        <v>35</v>
      </c>
      <c r="AX274" s="15" t="s">
        <v>82</v>
      </c>
      <c r="AY274" s="259" t="s">
        <v>119</v>
      </c>
    </row>
    <row r="275" s="2" customFormat="1" ht="16.5" customHeight="1">
      <c r="A275" s="41"/>
      <c r="B275" s="42"/>
      <c r="C275" s="208" t="s">
        <v>357</v>
      </c>
      <c r="D275" s="208" t="s">
        <v>121</v>
      </c>
      <c r="E275" s="209" t="s">
        <v>358</v>
      </c>
      <c r="F275" s="210" t="s">
        <v>359</v>
      </c>
      <c r="G275" s="211" t="s">
        <v>186</v>
      </c>
      <c r="H275" s="212">
        <v>6.6299999999999999</v>
      </c>
      <c r="I275" s="213"/>
      <c r="J275" s="214">
        <f>ROUND(I275*H275,2)</f>
        <v>0</v>
      </c>
      <c r="K275" s="210" t="s">
        <v>28</v>
      </c>
      <c r="L275" s="47"/>
      <c r="M275" s="215" t="s">
        <v>28</v>
      </c>
      <c r="N275" s="216" t="s">
        <v>47</v>
      </c>
      <c r="O275" s="88"/>
      <c r="P275" s="217">
        <f>O275*H275</f>
        <v>0</v>
      </c>
      <c r="Q275" s="217">
        <v>3.11388</v>
      </c>
      <c r="R275" s="217">
        <f>Q275*H275</f>
        <v>20.6450244</v>
      </c>
      <c r="S275" s="217">
        <v>0</v>
      </c>
      <c r="T275" s="218">
        <f>S275*H275</f>
        <v>0</v>
      </c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R275" s="219" t="s">
        <v>126</v>
      </c>
      <c r="AT275" s="219" t="s">
        <v>121</v>
      </c>
      <c r="AU275" s="219" t="s">
        <v>84</v>
      </c>
      <c r="AY275" s="20" t="s">
        <v>119</v>
      </c>
      <c r="BE275" s="220">
        <f>IF(N275="základní",J275,0)</f>
        <v>0</v>
      </c>
      <c r="BF275" s="220">
        <f>IF(N275="snížená",J275,0)</f>
        <v>0</v>
      </c>
      <c r="BG275" s="220">
        <f>IF(N275="zákl. přenesená",J275,0)</f>
        <v>0</v>
      </c>
      <c r="BH275" s="220">
        <f>IF(N275="sníž. přenesená",J275,0)</f>
        <v>0</v>
      </c>
      <c r="BI275" s="220">
        <f>IF(N275="nulová",J275,0)</f>
        <v>0</v>
      </c>
      <c r="BJ275" s="20" t="s">
        <v>126</v>
      </c>
      <c r="BK275" s="220">
        <f>ROUND(I275*H275,2)</f>
        <v>0</v>
      </c>
      <c r="BL275" s="20" t="s">
        <v>126</v>
      </c>
      <c r="BM275" s="219" t="s">
        <v>360</v>
      </c>
    </row>
    <row r="276" s="2" customFormat="1">
      <c r="A276" s="41"/>
      <c r="B276" s="42"/>
      <c r="C276" s="43"/>
      <c r="D276" s="221" t="s">
        <v>128</v>
      </c>
      <c r="E276" s="43"/>
      <c r="F276" s="222" t="s">
        <v>361</v>
      </c>
      <c r="G276" s="43"/>
      <c r="H276" s="43"/>
      <c r="I276" s="223"/>
      <c r="J276" s="43"/>
      <c r="K276" s="43"/>
      <c r="L276" s="47"/>
      <c r="M276" s="224"/>
      <c r="N276" s="225"/>
      <c r="O276" s="88"/>
      <c r="P276" s="88"/>
      <c r="Q276" s="88"/>
      <c r="R276" s="88"/>
      <c r="S276" s="88"/>
      <c r="T276" s="89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T276" s="20" t="s">
        <v>128</v>
      </c>
      <c r="AU276" s="20" t="s">
        <v>84</v>
      </c>
    </row>
    <row r="277" s="13" customFormat="1">
      <c r="A277" s="13"/>
      <c r="B277" s="228"/>
      <c r="C277" s="229"/>
      <c r="D277" s="221" t="s">
        <v>132</v>
      </c>
      <c r="E277" s="230" t="s">
        <v>28</v>
      </c>
      <c r="F277" s="231" t="s">
        <v>362</v>
      </c>
      <c r="G277" s="229"/>
      <c r="H277" s="230" t="s">
        <v>28</v>
      </c>
      <c r="I277" s="232"/>
      <c r="J277" s="229"/>
      <c r="K277" s="229"/>
      <c r="L277" s="233"/>
      <c r="M277" s="234"/>
      <c r="N277" s="235"/>
      <c r="O277" s="235"/>
      <c r="P277" s="235"/>
      <c r="Q277" s="235"/>
      <c r="R277" s="235"/>
      <c r="S277" s="235"/>
      <c r="T277" s="236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37" t="s">
        <v>132</v>
      </c>
      <c r="AU277" s="237" t="s">
        <v>84</v>
      </c>
      <c r="AV277" s="13" t="s">
        <v>82</v>
      </c>
      <c r="AW277" s="13" t="s">
        <v>35</v>
      </c>
      <c r="AX277" s="13" t="s">
        <v>74</v>
      </c>
      <c r="AY277" s="237" t="s">
        <v>119</v>
      </c>
    </row>
    <row r="278" s="14" customFormat="1">
      <c r="A278" s="14"/>
      <c r="B278" s="238"/>
      <c r="C278" s="239"/>
      <c r="D278" s="221" t="s">
        <v>132</v>
      </c>
      <c r="E278" s="240" t="s">
        <v>28</v>
      </c>
      <c r="F278" s="241" t="s">
        <v>363</v>
      </c>
      <c r="G278" s="239"/>
      <c r="H278" s="242">
        <v>6.6299999999999999</v>
      </c>
      <c r="I278" s="243"/>
      <c r="J278" s="239"/>
      <c r="K278" s="239"/>
      <c r="L278" s="244"/>
      <c r="M278" s="245"/>
      <c r="N278" s="246"/>
      <c r="O278" s="246"/>
      <c r="P278" s="246"/>
      <c r="Q278" s="246"/>
      <c r="R278" s="246"/>
      <c r="S278" s="246"/>
      <c r="T278" s="247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48" t="s">
        <v>132</v>
      </c>
      <c r="AU278" s="248" t="s">
        <v>84</v>
      </c>
      <c r="AV278" s="14" t="s">
        <v>84</v>
      </c>
      <c r="AW278" s="14" t="s">
        <v>35</v>
      </c>
      <c r="AX278" s="14" t="s">
        <v>82</v>
      </c>
      <c r="AY278" s="248" t="s">
        <v>119</v>
      </c>
    </row>
    <row r="279" s="12" customFormat="1" ht="22.8" customHeight="1">
      <c r="A279" s="12"/>
      <c r="B279" s="192"/>
      <c r="C279" s="193"/>
      <c r="D279" s="194" t="s">
        <v>73</v>
      </c>
      <c r="E279" s="206" t="s">
        <v>126</v>
      </c>
      <c r="F279" s="206" t="s">
        <v>364</v>
      </c>
      <c r="G279" s="193"/>
      <c r="H279" s="193"/>
      <c r="I279" s="196"/>
      <c r="J279" s="207">
        <f>BK279</f>
        <v>0</v>
      </c>
      <c r="K279" s="193"/>
      <c r="L279" s="198"/>
      <c r="M279" s="199"/>
      <c r="N279" s="200"/>
      <c r="O279" s="200"/>
      <c r="P279" s="201">
        <f>SUM(P280:P318)</f>
        <v>0</v>
      </c>
      <c r="Q279" s="200"/>
      <c r="R279" s="201">
        <f>SUM(R280:R318)</f>
        <v>335.92100800000003</v>
      </c>
      <c r="S279" s="200"/>
      <c r="T279" s="202">
        <f>SUM(T280:T318)</f>
        <v>0</v>
      </c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R279" s="203" t="s">
        <v>82</v>
      </c>
      <c r="AT279" s="204" t="s">
        <v>73</v>
      </c>
      <c r="AU279" s="204" t="s">
        <v>82</v>
      </c>
      <c r="AY279" s="203" t="s">
        <v>119</v>
      </c>
      <c r="BK279" s="205">
        <f>SUM(BK280:BK318)</f>
        <v>0</v>
      </c>
    </row>
    <row r="280" s="2" customFormat="1" ht="21.75" customHeight="1">
      <c r="A280" s="41"/>
      <c r="B280" s="42"/>
      <c r="C280" s="208" t="s">
        <v>365</v>
      </c>
      <c r="D280" s="208" t="s">
        <v>121</v>
      </c>
      <c r="E280" s="209" t="s">
        <v>366</v>
      </c>
      <c r="F280" s="210" t="s">
        <v>367</v>
      </c>
      <c r="G280" s="211" t="s">
        <v>141</v>
      </c>
      <c r="H280" s="212">
        <v>18</v>
      </c>
      <c r="I280" s="213"/>
      <c r="J280" s="214">
        <f>ROUND(I280*H280,2)</f>
        <v>0</v>
      </c>
      <c r="K280" s="210" t="s">
        <v>125</v>
      </c>
      <c r="L280" s="47"/>
      <c r="M280" s="215" t="s">
        <v>28</v>
      </c>
      <c r="N280" s="216" t="s">
        <v>47</v>
      </c>
      <c r="O280" s="88"/>
      <c r="P280" s="217">
        <f>O280*H280</f>
        <v>0</v>
      </c>
      <c r="Q280" s="217">
        <v>0</v>
      </c>
      <c r="R280" s="217">
        <f>Q280*H280</f>
        <v>0</v>
      </c>
      <c r="S280" s="217">
        <v>0</v>
      </c>
      <c r="T280" s="218">
        <f>S280*H280</f>
        <v>0</v>
      </c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R280" s="219" t="s">
        <v>126</v>
      </c>
      <c r="AT280" s="219" t="s">
        <v>121</v>
      </c>
      <c r="AU280" s="219" t="s">
        <v>84</v>
      </c>
      <c r="AY280" s="20" t="s">
        <v>119</v>
      </c>
      <c r="BE280" s="220">
        <f>IF(N280="základní",J280,0)</f>
        <v>0</v>
      </c>
      <c r="BF280" s="220">
        <f>IF(N280="snížená",J280,0)</f>
        <v>0</v>
      </c>
      <c r="BG280" s="220">
        <f>IF(N280="zákl. přenesená",J280,0)</f>
        <v>0</v>
      </c>
      <c r="BH280" s="220">
        <f>IF(N280="sníž. přenesená",J280,0)</f>
        <v>0</v>
      </c>
      <c r="BI280" s="220">
        <f>IF(N280="nulová",J280,0)</f>
        <v>0</v>
      </c>
      <c r="BJ280" s="20" t="s">
        <v>126</v>
      </c>
      <c r="BK280" s="220">
        <f>ROUND(I280*H280,2)</f>
        <v>0</v>
      </c>
      <c r="BL280" s="20" t="s">
        <v>126</v>
      </c>
      <c r="BM280" s="219" t="s">
        <v>368</v>
      </c>
    </row>
    <row r="281" s="2" customFormat="1">
      <c r="A281" s="41"/>
      <c r="B281" s="42"/>
      <c r="C281" s="43"/>
      <c r="D281" s="221" t="s">
        <v>128</v>
      </c>
      <c r="E281" s="43"/>
      <c r="F281" s="222" t="s">
        <v>369</v>
      </c>
      <c r="G281" s="43"/>
      <c r="H281" s="43"/>
      <c r="I281" s="223"/>
      <c r="J281" s="43"/>
      <c r="K281" s="43"/>
      <c r="L281" s="47"/>
      <c r="M281" s="224"/>
      <c r="N281" s="225"/>
      <c r="O281" s="88"/>
      <c r="P281" s="88"/>
      <c r="Q281" s="88"/>
      <c r="R281" s="88"/>
      <c r="S281" s="88"/>
      <c r="T281" s="89"/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T281" s="20" t="s">
        <v>128</v>
      </c>
      <c r="AU281" s="20" t="s">
        <v>84</v>
      </c>
    </row>
    <row r="282" s="2" customFormat="1">
      <c r="A282" s="41"/>
      <c r="B282" s="42"/>
      <c r="C282" s="43"/>
      <c r="D282" s="226" t="s">
        <v>130</v>
      </c>
      <c r="E282" s="43"/>
      <c r="F282" s="227" t="s">
        <v>370</v>
      </c>
      <c r="G282" s="43"/>
      <c r="H282" s="43"/>
      <c r="I282" s="223"/>
      <c r="J282" s="43"/>
      <c r="K282" s="43"/>
      <c r="L282" s="47"/>
      <c r="M282" s="224"/>
      <c r="N282" s="225"/>
      <c r="O282" s="88"/>
      <c r="P282" s="88"/>
      <c r="Q282" s="88"/>
      <c r="R282" s="88"/>
      <c r="S282" s="88"/>
      <c r="T282" s="89"/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T282" s="20" t="s">
        <v>130</v>
      </c>
      <c r="AU282" s="20" t="s">
        <v>84</v>
      </c>
    </row>
    <row r="283" s="13" customFormat="1">
      <c r="A283" s="13"/>
      <c r="B283" s="228"/>
      <c r="C283" s="229"/>
      <c r="D283" s="221" t="s">
        <v>132</v>
      </c>
      <c r="E283" s="230" t="s">
        <v>28</v>
      </c>
      <c r="F283" s="231" t="s">
        <v>371</v>
      </c>
      <c r="G283" s="229"/>
      <c r="H283" s="230" t="s">
        <v>28</v>
      </c>
      <c r="I283" s="232"/>
      <c r="J283" s="229"/>
      <c r="K283" s="229"/>
      <c r="L283" s="233"/>
      <c r="M283" s="234"/>
      <c r="N283" s="235"/>
      <c r="O283" s="235"/>
      <c r="P283" s="235"/>
      <c r="Q283" s="235"/>
      <c r="R283" s="235"/>
      <c r="S283" s="235"/>
      <c r="T283" s="236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37" t="s">
        <v>132</v>
      </c>
      <c r="AU283" s="237" t="s">
        <v>84</v>
      </c>
      <c r="AV283" s="13" t="s">
        <v>82</v>
      </c>
      <c r="AW283" s="13" t="s">
        <v>35</v>
      </c>
      <c r="AX283" s="13" t="s">
        <v>74</v>
      </c>
      <c r="AY283" s="237" t="s">
        <v>119</v>
      </c>
    </row>
    <row r="284" s="14" customFormat="1">
      <c r="A284" s="14"/>
      <c r="B284" s="238"/>
      <c r="C284" s="239"/>
      <c r="D284" s="221" t="s">
        <v>132</v>
      </c>
      <c r="E284" s="240" t="s">
        <v>28</v>
      </c>
      <c r="F284" s="241" t="s">
        <v>182</v>
      </c>
      <c r="G284" s="239"/>
      <c r="H284" s="242">
        <v>18</v>
      </c>
      <c r="I284" s="243"/>
      <c r="J284" s="239"/>
      <c r="K284" s="239"/>
      <c r="L284" s="244"/>
      <c r="M284" s="245"/>
      <c r="N284" s="246"/>
      <c r="O284" s="246"/>
      <c r="P284" s="246"/>
      <c r="Q284" s="246"/>
      <c r="R284" s="246"/>
      <c r="S284" s="246"/>
      <c r="T284" s="247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48" t="s">
        <v>132</v>
      </c>
      <c r="AU284" s="248" t="s">
        <v>84</v>
      </c>
      <c r="AV284" s="14" t="s">
        <v>84</v>
      </c>
      <c r="AW284" s="14" t="s">
        <v>35</v>
      </c>
      <c r="AX284" s="14" t="s">
        <v>82</v>
      </c>
      <c r="AY284" s="248" t="s">
        <v>119</v>
      </c>
    </row>
    <row r="285" s="2" customFormat="1" ht="21.75" customHeight="1">
      <c r="A285" s="41"/>
      <c r="B285" s="42"/>
      <c r="C285" s="208" t="s">
        <v>372</v>
      </c>
      <c r="D285" s="208" t="s">
        <v>121</v>
      </c>
      <c r="E285" s="209" t="s">
        <v>373</v>
      </c>
      <c r="F285" s="210" t="s">
        <v>374</v>
      </c>
      <c r="G285" s="211" t="s">
        <v>141</v>
      </c>
      <c r="H285" s="212">
        <v>5.4000000000000004</v>
      </c>
      <c r="I285" s="213"/>
      <c r="J285" s="214">
        <f>ROUND(I285*H285,2)</f>
        <v>0</v>
      </c>
      <c r="K285" s="210" t="s">
        <v>125</v>
      </c>
      <c r="L285" s="47"/>
      <c r="M285" s="215" t="s">
        <v>28</v>
      </c>
      <c r="N285" s="216" t="s">
        <v>47</v>
      </c>
      <c r="O285" s="88"/>
      <c r="P285" s="217">
        <f>O285*H285</f>
        <v>0</v>
      </c>
      <c r="Q285" s="217">
        <v>0.52669999999999995</v>
      </c>
      <c r="R285" s="217">
        <f>Q285*H285</f>
        <v>2.8441799999999997</v>
      </c>
      <c r="S285" s="217">
        <v>0</v>
      </c>
      <c r="T285" s="218">
        <f>S285*H285</f>
        <v>0</v>
      </c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R285" s="219" t="s">
        <v>126</v>
      </c>
      <c r="AT285" s="219" t="s">
        <v>121</v>
      </c>
      <c r="AU285" s="219" t="s">
        <v>84</v>
      </c>
      <c r="AY285" s="20" t="s">
        <v>119</v>
      </c>
      <c r="BE285" s="220">
        <f>IF(N285="základní",J285,0)</f>
        <v>0</v>
      </c>
      <c r="BF285" s="220">
        <f>IF(N285="snížená",J285,0)</f>
        <v>0</v>
      </c>
      <c r="BG285" s="220">
        <f>IF(N285="zákl. přenesená",J285,0)</f>
        <v>0</v>
      </c>
      <c r="BH285" s="220">
        <f>IF(N285="sníž. přenesená",J285,0)</f>
        <v>0</v>
      </c>
      <c r="BI285" s="220">
        <f>IF(N285="nulová",J285,0)</f>
        <v>0</v>
      </c>
      <c r="BJ285" s="20" t="s">
        <v>126</v>
      </c>
      <c r="BK285" s="220">
        <f>ROUND(I285*H285,2)</f>
        <v>0</v>
      </c>
      <c r="BL285" s="20" t="s">
        <v>126</v>
      </c>
      <c r="BM285" s="219" t="s">
        <v>375</v>
      </c>
    </row>
    <row r="286" s="2" customFormat="1">
      <c r="A286" s="41"/>
      <c r="B286" s="42"/>
      <c r="C286" s="43"/>
      <c r="D286" s="221" t="s">
        <v>128</v>
      </c>
      <c r="E286" s="43"/>
      <c r="F286" s="222" t="s">
        <v>376</v>
      </c>
      <c r="G286" s="43"/>
      <c r="H286" s="43"/>
      <c r="I286" s="223"/>
      <c r="J286" s="43"/>
      <c r="K286" s="43"/>
      <c r="L286" s="47"/>
      <c r="M286" s="224"/>
      <c r="N286" s="225"/>
      <c r="O286" s="88"/>
      <c r="P286" s="88"/>
      <c r="Q286" s="88"/>
      <c r="R286" s="88"/>
      <c r="S286" s="88"/>
      <c r="T286" s="89"/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T286" s="20" t="s">
        <v>128</v>
      </c>
      <c r="AU286" s="20" t="s">
        <v>84</v>
      </c>
    </row>
    <row r="287" s="2" customFormat="1">
      <c r="A287" s="41"/>
      <c r="B287" s="42"/>
      <c r="C287" s="43"/>
      <c r="D287" s="226" t="s">
        <v>130</v>
      </c>
      <c r="E287" s="43"/>
      <c r="F287" s="227" t="s">
        <v>377</v>
      </c>
      <c r="G287" s="43"/>
      <c r="H287" s="43"/>
      <c r="I287" s="223"/>
      <c r="J287" s="43"/>
      <c r="K287" s="43"/>
      <c r="L287" s="47"/>
      <c r="M287" s="224"/>
      <c r="N287" s="225"/>
      <c r="O287" s="88"/>
      <c r="P287" s="88"/>
      <c r="Q287" s="88"/>
      <c r="R287" s="88"/>
      <c r="S287" s="88"/>
      <c r="T287" s="89"/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T287" s="20" t="s">
        <v>130</v>
      </c>
      <c r="AU287" s="20" t="s">
        <v>84</v>
      </c>
    </row>
    <row r="288" s="13" customFormat="1">
      <c r="A288" s="13"/>
      <c r="B288" s="228"/>
      <c r="C288" s="229"/>
      <c r="D288" s="221" t="s">
        <v>132</v>
      </c>
      <c r="E288" s="230" t="s">
        <v>28</v>
      </c>
      <c r="F288" s="231" t="s">
        <v>378</v>
      </c>
      <c r="G288" s="229"/>
      <c r="H288" s="230" t="s">
        <v>28</v>
      </c>
      <c r="I288" s="232"/>
      <c r="J288" s="229"/>
      <c r="K288" s="229"/>
      <c r="L288" s="233"/>
      <c r="M288" s="234"/>
      <c r="N288" s="235"/>
      <c r="O288" s="235"/>
      <c r="P288" s="235"/>
      <c r="Q288" s="235"/>
      <c r="R288" s="235"/>
      <c r="S288" s="235"/>
      <c r="T288" s="236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37" t="s">
        <v>132</v>
      </c>
      <c r="AU288" s="237" t="s">
        <v>84</v>
      </c>
      <c r="AV288" s="13" t="s">
        <v>82</v>
      </c>
      <c r="AW288" s="13" t="s">
        <v>35</v>
      </c>
      <c r="AX288" s="13" t="s">
        <v>74</v>
      </c>
      <c r="AY288" s="237" t="s">
        <v>119</v>
      </c>
    </row>
    <row r="289" s="14" customFormat="1">
      <c r="A289" s="14"/>
      <c r="B289" s="238"/>
      <c r="C289" s="239"/>
      <c r="D289" s="221" t="s">
        <v>132</v>
      </c>
      <c r="E289" s="240" t="s">
        <v>28</v>
      </c>
      <c r="F289" s="241" t="s">
        <v>191</v>
      </c>
      <c r="G289" s="239"/>
      <c r="H289" s="242">
        <v>5.4000000000000004</v>
      </c>
      <c r="I289" s="243"/>
      <c r="J289" s="239"/>
      <c r="K289" s="239"/>
      <c r="L289" s="244"/>
      <c r="M289" s="245"/>
      <c r="N289" s="246"/>
      <c r="O289" s="246"/>
      <c r="P289" s="246"/>
      <c r="Q289" s="246"/>
      <c r="R289" s="246"/>
      <c r="S289" s="246"/>
      <c r="T289" s="247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48" t="s">
        <v>132</v>
      </c>
      <c r="AU289" s="248" t="s">
        <v>84</v>
      </c>
      <c r="AV289" s="14" t="s">
        <v>84</v>
      </c>
      <c r="AW289" s="14" t="s">
        <v>35</v>
      </c>
      <c r="AX289" s="14" t="s">
        <v>82</v>
      </c>
      <c r="AY289" s="248" t="s">
        <v>119</v>
      </c>
    </row>
    <row r="290" s="2" customFormat="1" ht="16.5" customHeight="1">
      <c r="A290" s="41"/>
      <c r="B290" s="42"/>
      <c r="C290" s="208" t="s">
        <v>379</v>
      </c>
      <c r="D290" s="208" t="s">
        <v>121</v>
      </c>
      <c r="E290" s="209" t="s">
        <v>380</v>
      </c>
      <c r="F290" s="210" t="s">
        <v>381</v>
      </c>
      <c r="G290" s="211" t="s">
        <v>186</v>
      </c>
      <c r="H290" s="212">
        <v>34.856000000000002</v>
      </c>
      <c r="I290" s="213"/>
      <c r="J290" s="214">
        <f>ROUND(I290*H290,2)</f>
        <v>0</v>
      </c>
      <c r="K290" s="210" t="s">
        <v>125</v>
      </c>
      <c r="L290" s="47"/>
      <c r="M290" s="215" t="s">
        <v>28</v>
      </c>
      <c r="N290" s="216" t="s">
        <v>47</v>
      </c>
      <c r="O290" s="88"/>
      <c r="P290" s="217">
        <f>O290*H290</f>
        <v>0</v>
      </c>
      <c r="Q290" s="217">
        <v>2.4142999999999999</v>
      </c>
      <c r="R290" s="217">
        <f>Q290*H290</f>
        <v>84.152840800000007</v>
      </c>
      <c r="S290" s="217">
        <v>0</v>
      </c>
      <c r="T290" s="218">
        <f>S290*H290</f>
        <v>0</v>
      </c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R290" s="219" t="s">
        <v>126</v>
      </c>
      <c r="AT290" s="219" t="s">
        <v>121</v>
      </c>
      <c r="AU290" s="219" t="s">
        <v>84</v>
      </c>
      <c r="AY290" s="20" t="s">
        <v>119</v>
      </c>
      <c r="BE290" s="220">
        <f>IF(N290="základní",J290,0)</f>
        <v>0</v>
      </c>
      <c r="BF290" s="220">
        <f>IF(N290="snížená",J290,0)</f>
        <v>0</v>
      </c>
      <c r="BG290" s="220">
        <f>IF(N290="zákl. přenesená",J290,0)</f>
        <v>0</v>
      </c>
      <c r="BH290" s="220">
        <f>IF(N290="sníž. přenesená",J290,0)</f>
        <v>0</v>
      </c>
      <c r="BI290" s="220">
        <f>IF(N290="nulová",J290,0)</f>
        <v>0</v>
      </c>
      <c r="BJ290" s="20" t="s">
        <v>126</v>
      </c>
      <c r="BK290" s="220">
        <f>ROUND(I290*H290,2)</f>
        <v>0</v>
      </c>
      <c r="BL290" s="20" t="s">
        <v>126</v>
      </c>
      <c r="BM290" s="219" t="s">
        <v>382</v>
      </c>
    </row>
    <row r="291" s="2" customFormat="1">
      <c r="A291" s="41"/>
      <c r="B291" s="42"/>
      <c r="C291" s="43"/>
      <c r="D291" s="221" t="s">
        <v>128</v>
      </c>
      <c r="E291" s="43"/>
      <c r="F291" s="222" t="s">
        <v>383</v>
      </c>
      <c r="G291" s="43"/>
      <c r="H291" s="43"/>
      <c r="I291" s="223"/>
      <c r="J291" s="43"/>
      <c r="K291" s="43"/>
      <c r="L291" s="47"/>
      <c r="M291" s="224"/>
      <c r="N291" s="225"/>
      <c r="O291" s="88"/>
      <c r="P291" s="88"/>
      <c r="Q291" s="88"/>
      <c r="R291" s="88"/>
      <c r="S291" s="88"/>
      <c r="T291" s="89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T291" s="20" t="s">
        <v>128</v>
      </c>
      <c r="AU291" s="20" t="s">
        <v>84</v>
      </c>
    </row>
    <row r="292" s="2" customFormat="1">
      <c r="A292" s="41"/>
      <c r="B292" s="42"/>
      <c r="C292" s="43"/>
      <c r="D292" s="226" t="s">
        <v>130</v>
      </c>
      <c r="E292" s="43"/>
      <c r="F292" s="227" t="s">
        <v>384</v>
      </c>
      <c r="G292" s="43"/>
      <c r="H292" s="43"/>
      <c r="I292" s="223"/>
      <c r="J292" s="43"/>
      <c r="K292" s="43"/>
      <c r="L292" s="47"/>
      <c r="M292" s="224"/>
      <c r="N292" s="225"/>
      <c r="O292" s="88"/>
      <c r="P292" s="88"/>
      <c r="Q292" s="88"/>
      <c r="R292" s="88"/>
      <c r="S292" s="88"/>
      <c r="T292" s="89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T292" s="20" t="s">
        <v>130</v>
      </c>
      <c r="AU292" s="20" t="s">
        <v>84</v>
      </c>
    </row>
    <row r="293" s="13" customFormat="1">
      <c r="A293" s="13"/>
      <c r="B293" s="228"/>
      <c r="C293" s="229"/>
      <c r="D293" s="221" t="s">
        <v>132</v>
      </c>
      <c r="E293" s="230" t="s">
        <v>28</v>
      </c>
      <c r="F293" s="231" t="s">
        <v>385</v>
      </c>
      <c r="G293" s="229"/>
      <c r="H293" s="230" t="s">
        <v>28</v>
      </c>
      <c r="I293" s="232"/>
      <c r="J293" s="229"/>
      <c r="K293" s="229"/>
      <c r="L293" s="233"/>
      <c r="M293" s="234"/>
      <c r="N293" s="235"/>
      <c r="O293" s="235"/>
      <c r="P293" s="235"/>
      <c r="Q293" s="235"/>
      <c r="R293" s="235"/>
      <c r="S293" s="235"/>
      <c r="T293" s="236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37" t="s">
        <v>132</v>
      </c>
      <c r="AU293" s="237" t="s">
        <v>84</v>
      </c>
      <c r="AV293" s="13" t="s">
        <v>82</v>
      </c>
      <c r="AW293" s="13" t="s">
        <v>35</v>
      </c>
      <c r="AX293" s="13" t="s">
        <v>74</v>
      </c>
      <c r="AY293" s="237" t="s">
        <v>119</v>
      </c>
    </row>
    <row r="294" s="13" customFormat="1">
      <c r="A294" s="13"/>
      <c r="B294" s="228"/>
      <c r="C294" s="229"/>
      <c r="D294" s="221" t="s">
        <v>132</v>
      </c>
      <c r="E294" s="230" t="s">
        <v>28</v>
      </c>
      <c r="F294" s="231" t="s">
        <v>386</v>
      </c>
      <c r="G294" s="229"/>
      <c r="H294" s="230" t="s">
        <v>28</v>
      </c>
      <c r="I294" s="232"/>
      <c r="J294" s="229"/>
      <c r="K294" s="229"/>
      <c r="L294" s="233"/>
      <c r="M294" s="234"/>
      <c r="N294" s="235"/>
      <c r="O294" s="235"/>
      <c r="P294" s="235"/>
      <c r="Q294" s="235"/>
      <c r="R294" s="235"/>
      <c r="S294" s="235"/>
      <c r="T294" s="236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37" t="s">
        <v>132</v>
      </c>
      <c r="AU294" s="237" t="s">
        <v>84</v>
      </c>
      <c r="AV294" s="13" t="s">
        <v>82</v>
      </c>
      <c r="AW294" s="13" t="s">
        <v>35</v>
      </c>
      <c r="AX294" s="13" t="s">
        <v>74</v>
      </c>
      <c r="AY294" s="237" t="s">
        <v>119</v>
      </c>
    </row>
    <row r="295" s="13" customFormat="1">
      <c r="A295" s="13"/>
      <c r="B295" s="228"/>
      <c r="C295" s="229"/>
      <c r="D295" s="221" t="s">
        <v>132</v>
      </c>
      <c r="E295" s="230" t="s">
        <v>28</v>
      </c>
      <c r="F295" s="231" t="s">
        <v>134</v>
      </c>
      <c r="G295" s="229"/>
      <c r="H295" s="230" t="s">
        <v>28</v>
      </c>
      <c r="I295" s="232"/>
      <c r="J295" s="229"/>
      <c r="K295" s="229"/>
      <c r="L295" s="233"/>
      <c r="M295" s="234"/>
      <c r="N295" s="235"/>
      <c r="O295" s="235"/>
      <c r="P295" s="235"/>
      <c r="Q295" s="235"/>
      <c r="R295" s="235"/>
      <c r="S295" s="235"/>
      <c r="T295" s="236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37" t="s">
        <v>132</v>
      </c>
      <c r="AU295" s="237" t="s">
        <v>84</v>
      </c>
      <c r="AV295" s="13" t="s">
        <v>82</v>
      </c>
      <c r="AW295" s="13" t="s">
        <v>35</v>
      </c>
      <c r="AX295" s="13" t="s">
        <v>74</v>
      </c>
      <c r="AY295" s="237" t="s">
        <v>119</v>
      </c>
    </row>
    <row r="296" s="14" customFormat="1">
      <c r="A296" s="14"/>
      <c r="B296" s="238"/>
      <c r="C296" s="239"/>
      <c r="D296" s="221" t="s">
        <v>132</v>
      </c>
      <c r="E296" s="240" t="s">
        <v>28</v>
      </c>
      <c r="F296" s="241" t="s">
        <v>200</v>
      </c>
      <c r="G296" s="239"/>
      <c r="H296" s="242">
        <v>57.280000000000001</v>
      </c>
      <c r="I296" s="243"/>
      <c r="J296" s="239"/>
      <c r="K296" s="239"/>
      <c r="L296" s="244"/>
      <c r="M296" s="245"/>
      <c r="N296" s="246"/>
      <c r="O296" s="246"/>
      <c r="P296" s="246"/>
      <c r="Q296" s="246"/>
      <c r="R296" s="246"/>
      <c r="S296" s="246"/>
      <c r="T296" s="247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48" t="s">
        <v>132</v>
      </c>
      <c r="AU296" s="248" t="s">
        <v>84</v>
      </c>
      <c r="AV296" s="14" t="s">
        <v>84</v>
      </c>
      <c r="AW296" s="14" t="s">
        <v>35</v>
      </c>
      <c r="AX296" s="14" t="s">
        <v>74</v>
      </c>
      <c r="AY296" s="248" t="s">
        <v>119</v>
      </c>
    </row>
    <row r="297" s="13" customFormat="1">
      <c r="A297" s="13"/>
      <c r="B297" s="228"/>
      <c r="C297" s="229"/>
      <c r="D297" s="221" t="s">
        <v>132</v>
      </c>
      <c r="E297" s="230" t="s">
        <v>28</v>
      </c>
      <c r="F297" s="231" t="s">
        <v>136</v>
      </c>
      <c r="G297" s="229"/>
      <c r="H297" s="230" t="s">
        <v>28</v>
      </c>
      <c r="I297" s="232"/>
      <c r="J297" s="229"/>
      <c r="K297" s="229"/>
      <c r="L297" s="233"/>
      <c r="M297" s="234"/>
      <c r="N297" s="235"/>
      <c r="O297" s="235"/>
      <c r="P297" s="235"/>
      <c r="Q297" s="235"/>
      <c r="R297" s="235"/>
      <c r="S297" s="235"/>
      <c r="T297" s="236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37" t="s">
        <v>132</v>
      </c>
      <c r="AU297" s="237" t="s">
        <v>84</v>
      </c>
      <c r="AV297" s="13" t="s">
        <v>82</v>
      </c>
      <c r="AW297" s="13" t="s">
        <v>35</v>
      </c>
      <c r="AX297" s="13" t="s">
        <v>74</v>
      </c>
      <c r="AY297" s="237" t="s">
        <v>119</v>
      </c>
    </row>
    <row r="298" s="14" customFormat="1">
      <c r="A298" s="14"/>
      <c r="B298" s="238"/>
      <c r="C298" s="239"/>
      <c r="D298" s="221" t="s">
        <v>132</v>
      </c>
      <c r="E298" s="240" t="s">
        <v>28</v>
      </c>
      <c r="F298" s="241" t="s">
        <v>200</v>
      </c>
      <c r="G298" s="239"/>
      <c r="H298" s="242">
        <v>57.280000000000001</v>
      </c>
      <c r="I298" s="243"/>
      <c r="J298" s="239"/>
      <c r="K298" s="239"/>
      <c r="L298" s="244"/>
      <c r="M298" s="245"/>
      <c r="N298" s="246"/>
      <c r="O298" s="246"/>
      <c r="P298" s="246"/>
      <c r="Q298" s="246"/>
      <c r="R298" s="246"/>
      <c r="S298" s="246"/>
      <c r="T298" s="247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48" t="s">
        <v>132</v>
      </c>
      <c r="AU298" s="248" t="s">
        <v>84</v>
      </c>
      <c r="AV298" s="14" t="s">
        <v>84</v>
      </c>
      <c r="AW298" s="14" t="s">
        <v>35</v>
      </c>
      <c r="AX298" s="14" t="s">
        <v>74</v>
      </c>
      <c r="AY298" s="248" t="s">
        <v>119</v>
      </c>
    </row>
    <row r="299" s="13" customFormat="1">
      <c r="A299" s="13"/>
      <c r="B299" s="228"/>
      <c r="C299" s="229"/>
      <c r="D299" s="221" t="s">
        <v>132</v>
      </c>
      <c r="E299" s="230" t="s">
        <v>28</v>
      </c>
      <c r="F299" s="231" t="s">
        <v>387</v>
      </c>
      <c r="G299" s="229"/>
      <c r="H299" s="230" t="s">
        <v>28</v>
      </c>
      <c r="I299" s="232"/>
      <c r="J299" s="229"/>
      <c r="K299" s="229"/>
      <c r="L299" s="233"/>
      <c r="M299" s="234"/>
      <c r="N299" s="235"/>
      <c r="O299" s="235"/>
      <c r="P299" s="235"/>
      <c r="Q299" s="235"/>
      <c r="R299" s="235"/>
      <c r="S299" s="235"/>
      <c r="T299" s="236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37" t="s">
        <v>132</v>
      </c>
      <c r="AU299" s="237" t="s">
        <v>84</v>
      </c>
      <c r="AV299" s="13" t="s">
        <v>82</v>
      </c>
      <c r="AW299" s="13" t="s">
        <v>35</v>
      </c>
      <c r="AX299" s="13" t="s">
        <v>74</v>
      </c>
      <c r="AY299" s="237" t="s">
        <v>119</v>
      </c>
    </row>
    <row r="300" s="14" customFormat="1">
      <c r="A300" s="14"/>
      <c r="B300" s="238"/>
      <c r="C300" s="239"/>
      <c r="D300" s="221" t="s">
        <v>132</v>
      </c>
      <c r="E300" s="240" t="s">
        <v>28</v>
      </c>
      <c r="F300" s="241" t="s">
        <v>388</v>
      </c>
      <c r="G300" s="239"/>
      <c r="H300" s="242">
        <v>23.399999999999999</v>
      </c>
      <c r="I300" s="243"/>
      <c r="J300" s="239"/>
      <c r="K300" s="239"/>
      <c r="L300" s="244"/>
      <c r="M300" s="245"/>
      <c r="N300" s="246"/>
      <c r="O300" s="246"/>
      <c r="P300" s="246"/>
      <c r="Q300" s="246"/>
      <c r="R300" s="246"/>
      <c r="S300" s="246"/>
      <c r="T300" s="247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48" t="s">
        <v>132</v>
      </c>
      <c r="AU300" s="248" t="s">
        <v>84</v>
      </c>
      <c r="AV300" s="14" t="s">
        <v>84</v>
      </c>
      <c r="AW300" s="14" t="s">
        <v>35</v>
      </c>
      <c r="AX300" s="14" t="s">
        <v>74</v>
      </c>
      <c r="AY300" s="248" t="s">
        <v>119</v>
      </c>
    </row>
    <row r="301" s="13" customFormat="1">
      <c r="A301" s="13"/>
      <c r="B301" s="228"/>
      <c r="C301" s="229"/>
      <c r="D301" s="221" t="s">
        <v>132</v>
      </c>
      <c r="E301" s="230" t="s">
        <v>28</v>
      </c>
      <c r="F301" s="231" t="s">
        <v>389</v>
      </c>
      <c r="G301" s="229"/>
      <c r="H301" s="230" t="s">
        <v>28</v>
      </c>
      <c r="I301" s="232"/>
      <c r="J301" s="229"/>
      <c r="K301" s="229"/>
      <c r="L301" s="233"/>
      <c r="M301" s="234"/>
      <c r="N301" s="235"/>
      <c r="O301" s="235"/>
      <c r="P301" s="235"/>
      <c r="Q301" s="235"/>
      <c r="R301" s="235"/>
      <c r="S301" s="235"/>
      <c r="T301" s="236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37" t="s">
        <v>132</v>
      </c>
      <c r="AU301" s="237" t="s">
        <v>84</v>
      </c>
      <c r="AV301" s="13" t="s">
        <v>82</v>
      </c>
      <c r="AW301" s="13" t="s">
        <v>35</v>
      </c>
      <c r="AX301" s="13" t="s">
        <v>74</v>
      </c>
      <c r="AY301" s="237" t="s">
        <v>119</v>
      </c>
    </row>
    <row r="302" s="14" customFormat="1">
      <c r="A302" s="14"/>
      <c r="B302" s="238"/>
      <c r="C302" s="239"/>
      <c r="D302" s="221" t="s">
        <v>132</v>
      </c>
      <c r="E302" s="240" t="s">
        <v>28</v>
      </c>
      <c r="F302" s="241" t="s">
        <v>390</v>
      </c>
      <c r="G302" s="239"/>
      <c r="H302" s="242">
        <v>-103.104</v>
      </c>
      <c r="I302" s="243"/>
      <c r="J302" s="239"/>
      <c r="K302" s="239"/>
      <c r="L302" s="244"/>
      <c r="M302" s="245"/>
      <c r="N302" s="246"/>
      <c r="O302" s="246"/>
      <c r="P302" s="246"/>
      <c r="Q302" s="246"/>
      <c r="R302" s="246"/>
      <c r="S302" s="246"/>
      <c r="T302" s="247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48" t="s">
        <v>132</v>
      </c>
      <c r="AU302" s="248" t="s">
        <v>84</v>
      </c>
      <c r="AV302" s="14" t="s">
        <v>84</v>
      </c>
      <c r="AW302" s="14" t="s">
        <v>35</v>
      </c>
      <c r="AX302" s="14" t="s">
        <v>74</v>
      </c>
      <c r="AY302" s="248" t="s">
        <v>119</v>
      </c>
    </row>
    <row r="303" s="15" customFormat="1">
      <c r="A303" s="15"/>
      <c r="B303" s="249"/>
      <c r="C303" s="250"/>
      <c r="D303" s="221" t="s">
        <v>132</v>
      </c>
      <c r="E303" s="251" t="s">
        <v>28</v>
      </c>
      <c r="F303" s="252" t="s">
        <v>138</v>
      </c>
      <c r="G303" s="250"/>
      <c r="H303" s="253">
        <v>34.856000000000002</v>
      </c>
      <c r="I303" s="254"/>
      <c r="J303" s="250"/>
      <c r="K303" s="250"/>
      <c r="L303" s="255"/>
      <c r="M303" s="256"/>
      <c r="N303" s="257"/>
      <c r="O303" s="257"/>
      <c r="P303" s="257"/>
      <c r="Q303" s="257"/>
      <c r="R303" s="257"/>
      <c r="S303" s="257"/>
      <c r="T303" s="258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T303" s="259" t="s">
        <v>132</v>
      </c>
      <c r="AU303" s="259" t="s">
        <v>84</v>
      </c>
      <c r="AV303" s="15" t="s">
        <v>126</v>
      </c>
      <c r="AW303" s="15" t="s">
        <v>35</v>
      </c>
      <c r="AX303" s="15" t="s">
        <v>82</v>
      </c>
      <c r="AY303" s="259" t="s">
        <v>119</v>
      </c>
    </row>
    <row r="304" s="2" customFormat="1" ht="16.5" customHeight="1">
      <c r="A304" s="41"/>
      <c r="B304" s="42"/>
      <c r="C304" s="208" t="s">
        <v>391</v>
      </c>
      <c r="D304" s="208" t="s">
        <v>121</v>
      </c>
      <c r="E304" s="209" t="s">
        <v>392</v>
      </c>
      <c r="F304" s="210" t="s">
        <v>393</v>
      </c>
      <c r="G304" s="211" t="s">
        <v>186</v>
      </c>
      <c r="H304" s="212">
        <v>103.104</v>
      </c>
      <c r="I304" s="213"/>
      <c r="J304" s="214">
        <f>ROUND(I304*H304,2)</f>
        <v>0</v>
      </c>
      <c r="K304" s="210" t="s">
        <v>28</v>
      </c>
      <c r="L304" s="47"/>
      <c r="M304" s="215" t="s">
        <v>28</v>
      </c>
      <c r="N304" s="216" t="s">
        <v>47</v>
      </c>
      <c r="O304" s="88"/>
      <c r="P304" s="217">
        <f>O304*H304</f>
        <v>0</v>
      </c>
      <c r="Q304" s="217">
        <v>2.4142999999999999</v>
      </c>
      <c r="R304" s="217">
        <f>Q304*H304</f>
        <v>248.9239872</v>
      </c>
      <c r="S304" s="217">
        <v>0</v>
      </c>
      <c r="T304" s="218">
        <f>S304*H304</f>
        <v>0</v>
      </c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R304" s="219" t="s">
        <v>126</v>
      </c>
      <c r="AT304" s="219" t="s">
        <v>121</v>
      </c>
      <c r="AU304" s="219" t="s">
        <v>84</v>
      </c>
      <c r="AY304" s="20" t="s">
        <v>119</v>
      </c>
      <c r="BE304" s="220">
        <f>IF(N304="základní",J304,0)</f>
        <v>0</v>
      </c>
      <c r="BF304" s="220">
        <f>IF(N304="snížená",J304,0)</f>
        <v>0</v>
      </c>
      <c r="BG304" s="220">
        <f>IF(N304="zákl. přenesená",J304,0)</f>
        <v>0</v>
      </c>
      <c r="BH304" s="220">
        <f>IF(N304="sníž. přenesená",J304,0)</f>
        <v>0</v>
      </c>
      <c r="BI304" s="220">
        <f>IF(N304="nulová",J304,0)</f>
        <v>0</v>
      </c>
      <c r="BJ304" s="20" t="s">
        <v>126</v>
      </c>
      <c r="BK304" s="220">
        <f>ROUND(I304*H304,2)</f>
        <v>0</v>
      </c>
      <c r="BL304" s="20" t="s">
        <v>126</v>
      </c>
      <c r="BM304" s="219" t="s">
        <v>394</v>
      </c>
    </row>
    <row r="305" s="2" customFormat="1">
      <c r="A305" s="41"/>
      <c r="B305" s="42"/>
      <c r="C305" s="43"/>
      <c r="D305" s="221" t="s">
        <v>128</v>
      </c>
      <c r="E305" s="43"/>
      <c r="F305" s="222" t="s">
        <v>395</v>
      </c>
      <c r="G305" s="43"/>
      <c r="H305" s="43"/>
      <c r="I305" s="223"/>
      <c r="J305" s="43"/>
      <c r="K305" s="43"/>
      <c r="L305" s="47"/>
      <c r="M305" s="224"/>
      <c r="N305" s="225"/>
      <c r="O305" s="88"/>
      <c r="P305" s="88"/>
      <c r="Q305" s="88"/>
      <c r="R305" s="88"/>
      <c r="S305" s="88"/>
      <c r="T305" s="89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T305" s="20" t="s">
        <v>128</v>
      </c>
      <c r="AU305" s="20" t="s">
        <v>84</v>
      </c>
    </row>
    <row r="306" s="13" customFormat="1">
      <c r="A306" s="13"/>
      <c r="B306" s="228"/>
      <c r="C306" s="229"/>
      <c r="D306" s="221" t="s">
        <v>132</v>
      </c>
      <c r="E306" s="230" t="s">
        <v>28</v>
      </c>
      <c r="F306" s="231" t="s">
        <v>396</v>
      </c>
      <c r="G306" s="229"/>
      <c r="H306" s="230" t="s">
        <v>28</v>
      </c>
      <c r="I306" s="232"/>
      <c r="J306" s="229"/>
      <c r="K306" s="229"/>
      <c r="L306" s="233"/>
      <c r="M306" s="234"/>
      <c r="N306" s="235"/>
      <c r="O306" s="235"/>
      <c r="P306" s="235"/>
      <c r="Q306" s="235"/>
      <c r="R306" s="235"/>
      <c r="S306" s="235"/>
      <c r="T306" s="236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37" t="s">
        <v>132</v>
      </c>
      <c r="AU306" s="237" t="s">
        <v>84</v>
      </c>
      <c r="AV306" s="13" t="s">
        <v>82</v>
      </c>
      <c r="AW306" s="13" t="s">
        <v>35</v>
      </c>
      <c r="AX306" s="13" t="s">
        <v>74</v>
      </c>
      <c r="AY306" s="237" t="s">
        <v>119</v>
      </c>
    </row>
    <row r="307" s="14" customFormat="1">
      <c r="A307" s="14"/>
      <c r="B307" s="238"/>
      <c r="C307" s="239"/>
      <c r="D307" s="221" t="s">
        <v>132</v>
      </c>
      <c r="E307" s="240" t="s">
        <v>28</v>
      </c>
      <c r="F307" s="241" t="s">
        <v>210</v>
      </c>
      <c r="G307" s="239"/>
      <c r="H307" s="242">
        <v>103.104</v>
      </c>
      <c r="I307" s="243"/>
      <c r="J307" s="239"/>
      <c r="K307" s="239"/>
      <c r="L307" s="244"/>
      <c r="M307" s="245"/>
      <c r="N307" s="246"/>
      <c r="O307" s="246"/>
      <c r="P307" s="246"/>
      <c r="Q307" s="246"/>
      <c r="R307" s="246"/>
      <c r="S307" s="246"/>
      <c r="T307" s="247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48" t="s">
        <v>132</v>
      </c>
      <c r="AU307" s="248" t="s">
        <v>84</v>
      </c>
      <c r="AV307" s="14" t="s">
        <v>84</v>
      </c>
      <c r="AW307" s="14" t="s">
        <v>35</v>
      </c>
      <c r="AX307" s="14" t="s">
        <v>82</v>
      </c>
      <c r="AY307" s="248" t="s">
        <v>119</v>
      </c>
    </row>
    <row r="308" s="2" customFormat="1" ht="16.5" customHeight="1">
      <c r="A308" s="41"/>
      <c r="B308" s="42"/>
      <c r="C308" s="208" t="s">
        <v>397</v>
      </c>
      <c r="D308" s="208" t="s">
        <v>121</v>
      </c>
      <c r="E308" s="209" t="s">
        <v>398</v>
      </c>
      <c r="F308" s="210" t="s">
        <v>399</v>
      </c>
      <c r="G308" s="211" t="s">
        <v>141</v>
      </c>
      <c r="H308" s="212">
        <v>326.19999999999999</v>
      </c>
      <c r="I308" s="213"/>
      <c r="J308" s="214">
        <f>ROUND(I308*H308,2)</f>
        <v>0</v>
      </c>
      <c r="K308" s="210" t="s">
        <v>125</v>
      </c>
      <c r="L308" s="47"/>
      <c r="M308" s="215" t="s">
        <v>28</v>
      </c>
      <c r="N308" s="216" t="s">
        <v>47</v>
      </c>
      <c r="O308" s="88"/>
      <c r="P308" s="217">
        <f>O308*H308</f>
        <v>0</v>
      </c>
      <c r="Q308" s="217">
        <v>0</v>
      </c>
      <c r="R308" s="217">
        <f>Q308*H308</f>
        <v>0</v>
      </c>
      <c r="S308" s="217">
        <v>0</v>
      </c>
      <c r="T308" s="218">
        <f>S308*H308</f>
        <v>0</v>
      </c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R308" s="219" t="s">
        <v>126</v>
      </c>
      <c r="AT308" s="219" t="s">
        <v>121</v>
      </c>
      <c r="AU308" s="219" t="s">
        <v>84</v>
      </c>
      <c r="AY308" s="20" t="s">
        <v>119</v>
      </c>
      <c r="BE308" s="220">
        <f>IF(N308="základní",J308,0)</f>
        <v>0</v>
      </c>
      <c r="BF308" s="220">
        <f>IF(N308="snížená",J308,0)</f>
        <v>0</v>
      </c>
      <c r="BG308" s="220">
        <f>IF(N308="zákl. přenesená",J308,0)</f>
        <v>0</v>
      </c>
      <c r="BH308" s="220">
        <f>IF(N308="sníž. přenesená",J308,0)</f>
        <v>0</v>
      </c>
      <c r="BI308" s="220">
        <f>IF(N308="nulová",J308,0)</f>
        <v>0</v>
      </c>
      <c r="BJ308" s="20" t="s">
        <v>126</v>
      </c>
      <c r="BK308" s="220">
        <f>ROUND(I308*H308,2)</f>
        <v>0</v>
      </c>
      <c r="BL308" s="20" t="s">
        <v>126</v>
      </c>
      <c r="BM308" s="219" t="s">
        <v>400</v>
      </c>
    </row>
    <row r="309" s="2" customFormat="1">
      <c r="A309" s="41"/>
      <c r="B309" s="42"/>
      <c r="C309" s="43"/>
      <c r="D309" s="221" t="s">
        <v>128</v>
      </c>
      <c r="E309" s="43"/>
      <c r="F309" s="222" t="s">
        <v>401</v>
      </c>
      <c r="G309" s="43"/>
      <c r="H309" s="43"/>
      <c r="I309" s="223"/>
      <c r="J309" s="43"/>
      <c r="K309" s="43"/>
      <c r="L309" s="47"/>
      <c r="M309" s="224"/>
      <c r="N309" s="225"/>
      <c r="O309" s="88"/>
      <c r="P309" s="88"/>
      <c r="Q309" s="88"/>
      <c r="R309" s="88"/>
      <c r="S309" s="88"/>
      <c r="T309" s="89"/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T309" s="20" t="s">
        <v>128</v>
      </c>
      <c r="AU309" s="20" t="s">
        <v>84</v>
      </c>
    </row>
    <row r="310" s="2" customFormat="1">
      <c r="A310" s="41"/>
      <c r="B310" s="42"/>
      <c r="C310" s="43"/>
      <c r="D310" s="226" t="s">
        <v>130</v>
      </c>
      <c r="E310" s="43"/>
      <c r="F310" s="227" t="s">
        <v>402</v>
      </c>
      <c r="G310" s="43"/>
      <c r="H310" s="43"/>
      <c r="I310" s="223"/>
      <c r="J310" s="43"/>
      <c r="K310" s="43"/>
      <c r="L310" s="47"/>
      <c r="M310" s="224"/>
      <c r="N310" s="225"/>
      <c r="O310" s="88"/>
      <c r="P310" s="88"/>
      <c r="Q310" s="88"/>
      <c r="R310" s="88"/>
      <c r="S310" s="88"/>
      <c r="T310" s="89"/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T310" s="20" t="s">
        <v>130</v>
      </c>
      <c r="AU310" s="20" t="s">
        <v>84</v>
      </c>
    </row>
    <row r="311" s="13" customFormat="1">
      <c r="A311" s="13"/>
      <c r="B311" s="228"/>
      <c r="C311" s="229"/>
      <c r="D311" s="221" t="s">
        <v>132</v>
      </c>
      <c r="E311" s="230" t="s">
        <v>28</v>
      </c>
      <c r="F311" s="231" t="s">
        <v>403</v>
      </c>
      <c r="G311" s="229"/>
      <c r="H311" s="230" t="s">
        <v>28</v>
      </c>
      <c r="I311" s="232"/>
      <c r="J311" s="229"/>
      <c r="K311" s="229"/>
      <c r="L311" s="233"/>
      <c r="M311" s="234"/>
      <c r="N311" s="235"/>
      <c r="O311" s="235"/>
      <c r="P311" s="235"/>
      <c r="Q311" s="235"/>
      <c r="R311" s="235"/>
      <c r="S311" s="235"/>
      <c r="T311" s="236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37" t="s">
        <v>132</v>
      </c>
      <c r="AU311" s="237" t="s">
        <v>84</v>
      </c>
      <c r="AV311" s="13" t="s">
        <v>82</v>
      </c>
      <c r="AW311" s="13" t="s">
        <v>35</v>
      </c>
      <c r="AX311" s="13" t="s">
        <v>74</v>
      </c>
      <c r="AY311" s="237" t="s">
        <v>119</v>
      </c>
    </row>
    <row r="312" s="13" customFormat="1">
      <c r="A312" s="13"/>
      <c r="B312" s="228"/>
      <c r="C312" s="229"/>
      <c r="D312" s="221" t="s">
        <v>132</v>
      </c>
      <c r="E312" s="230" t="s">
        <v>28</v>
      </c>
      <c r="F312" s="231" t="s">
        <v>134</v>
      </c>
      <c r="G312" s="229"/>
      <c r="H312" s="230" t="s">
        <v>28</v>
      </c>
      <c r="I312" s="232"/>
      <c r="J312" s="229"/>
      <c r="K312" s="229"/>
      <c r="L312" s="233"/>
      <c r="M312" s="234"/>
      <c r="N312" s="235"/>
      <c r="O312" s="235"/>
      <c r="P312" s="235"/>
      <c r="Q312" s="235"/>
      <c r="R312" s="235"/>
      <c r="S312" s="235"/>
      <c r="T312" s="236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37" t="s">
        <v>132</v>
      </c>
      <c r="AU312" s="237" t="s">
        <v>84</v>
      </c>
      <c r="AV312" s="13" t="s">
        <v>82</v>
      </c>
      <c r="AW312" s="13" t="s">
        <v>35</v>
      </c>
      <c r="AX312" s="13" t="s">
        <v>74</v>
      </c>
      <c r="AY312" s="237" t="s">
        <v>119</v>
      </c>
    </row>
    <row r="313" s="14" customFormat="1">
      <c r="A313" s="14"/>
      <c r="B313" s="238"/>
      <c r="C313" s="239"/>
      <c r="D313" s="221" t="s">
        <v>132</v>
      </c>
      <c r="E313" s="240" t="s">
        <v>28</v>
      </c>
      <c r="F313" s="241" t="s">
        <v>404</v>
      </c>
      <c r="G313" s="239"/>
      <c r="H313" s="242">
        <v>149.09999999999999</v>
      </c>
      <c r="I313" s="243"/>
      <c r="J313" s="239"/>
      <c r="K313" s="239"/>
      <c r="L313" s="244"/>
      <c r="M313" s="245"/>
      <c r="N313" s="246"/>
      <c r="O313" s="246"/>
      <c r="P313" s="246"/>
      <c r="Q313" s="246"/>
      <c r="R313" s="246"/>
      <c r="S313" s="246"/>
      <c r="T313" s="247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48" t="s">
        <v>132</v>
      </c>
      <c r="AU313" s="248" t="s">
        <v>84</v>
      </c>
      <c r="AV313" s="14" t="s">
        <v>84</v>
      </c>
      <c r="AW313" s="14" t="s">
        <v>35</v>
      </c>
      <c r="AX313" s="14" t="s">
        <v>74</v>
      </c>
      <c r="AY313" s="248" t="s">
        <v>119</v>
      </c>
    </row>
    <row r="314" s="13" customFormat="1">
      <c r="A314" s="13"/>
      <c r="B314" s="228"/>
      <c r="C314" s="229"/>
      <c r="D314" s="221" t="s">
        <v>132</v>
      </c>
      <c r="E314" s="230" t="s">
        <v>28</v>
      </c>
      <c r="F314" s="231" t="s">
        <v>136</v>
      </c>
      <c r="G314" s="229"/>
      <c r="H314" s="230" t="s">
        <v>28</v>
      </c>
      <c r="I314" s="232"/>
      <c r="J314" s="229"/>
      <c r="K314" s="229"/>
      <c r="L314" s="233"/>
      <c r="M314" s="234"/>
      <c r="N314" s="235"/>
      <c r="O314" s="235"/>
      <c r="P314" s="235"/>
      <c r="Q314" s="235"/>
      <c r="R314" s="235"/>
      <c r="S314" s="235"/>
      <c r="T314" s="236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37" t="s">
        <v>132</v>
      </c>
      <c r="AU314" s="237" t="s">
        <v>84</v>
      </c>
      <c r="AV314" s="13" t="s">
        <v>82</v>
      </c>
      <c r="AW314" s="13" t="s">
        <v>35</v>
      </c>
      <c r="AX314" s="13" t="s">
        <v>74</v>
      </c>
      <c r="AY314" s="237" t="s">
        <v>119</v>
      </c>
    </row>
    <row r="315" s="14" customFormat="1">
      <c r="A315" s="14"/>
      <c r="B315" s="238"/>
      <c r="C315" s="239"/>
      <c r="D315" s="221" t="s">
        <v>132</v>
      </c>
      <c r="E315" s="240" t="s">
        <v>28</v>
      </c>
      <c r="F315" s="241" t="s">
        <v>404</v>
      </c>
      <c r="G315" s="239"/>
      <c r="H315" s="242">
        <v>149.09999999999999</v>
      </c>
      <c r="I315" s="243"/>
      <c r="J315" s="239"/>
      <c r="K315" s="239"/>
      <c r="L315" s="244"/>
      <c r="M315" s="245"/>
      <c r="N315" s="246"/>
      <c r="O315" s="246"/>
      <c r="P315" s="246"/>
      <c r="Q315" s="246"/>
      <c r="R315" s="246"/>
      <c r="S315" s="246"/>
      <c r="T315" s="247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48" t="s">
        <v>132</v>
      </c>
      <c r="AU315" s="248" t="s">
        <v>84</v>
      </c>
      <c r="AV315" s="14" t="s">
        <v>84</v>
      </c>
      <c r="AW315" s="14" t="s">
        <v>35</v>
      </c>
      <c r="AX315" s="14" t="s">
        <v>74</v>
      </c>
      <c r="AY315" s="248" t="s">
        <v>119</v>
      </c>
    </row>
    <row r="316" s="13" customFormat="1">
      <c r="A316" s="13"/>
      <c r="B316" s="228"/>
      <c r="C316" s="229"/>
      <c r="D316" s="221" t="s">
        <v>132</v>
      </c>
      <c r="E316" s="230" t="s">
        <v>28</v>
      </c>
      <c r="F316" s="231" t="s">
        <v>387</v>
      </c>
      <c r="G316" s="229"/>
      <c r="H316" s="230" t="s">
        <v>28</v>
      </c>
      <c r="I316" s="232"/>
      <c r="J316" s="229"/>
      <c r="K316" s="229"/>
      <c r="L316" s="233"/>
      <c r="M316" s="234"/>
      <c r="N316" s="235"/>
      <c r="O316" s="235"/>
      <c r="P316" s="235"/>
      <c r="Q316" s="235"/>
      <c r="R316" s="235"/>
      <c r="S316" s="235"/>
      <c r="T316" s="236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37" t="s">
        <v>132</v>
      </c>
      <c r="AU316" s="237" t="s">
        <v>84</v>
      </c>
      <c r="AV316" s="13" t="s">
        <v>82</v>
      </c>
      <c r="AW316" s="13" t="s">
        <v>35</v>
      </c>
      <c r="AX316" s="13" t="s">
        <v>74</v>
      </c>
      <c r="AY316" s="237" t="s">
        <v>119</v>
      </c>
    </row>
    <row r="317" s="14" customFormat="1">
      <c r="A317" s="14"/>
      <c r="B317" s="238"/>
      <c r="C317" s="239"/>
      <c r="D317" s="221" t="s">
        <v>132</v>
      </c>
      <c r="E317" s="240" t="s">
        <v>28</v>
      </c>
      <c r="F317" s="241" t="s">
        <v>405</v>
      </c>
      <c r="G317" s="239"/>
      <c r="H317" s="242">
        <v>28</v>
      </c>
      <c r="I317" s="243"/>
      <c r="J317" s="239"/>
      <c r="K317" s="239"/>
      <c r="L317" s="244"/>
      <c r="M317" s="245"/>
      <c r="N317" s="246"/>
      <c r="O317" s="246"/>
      <c r="P317" s="246"/>
      <c r="Q317" s="246"/>
      <c r="R317" s="246"/>
      <c r="S317" s="246"/>
      <c r="T317" s="247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48" t="s">
        <v>132</v>
      </c>
      <c r="AU317" s="248" t="s">
        <v>84</v>
      </c>
      <c r="AV317" s="14" t="s">
        <v>84</v>
      </c>
      <c r="AW317" s="14" t="s">
        <v>35</v>
      </c>
      <c r="AX317" s="14" t="s">
        <v>74</v>
      </c>
      <c r="AY317" s="248" t="s">
        <v>119</v>
      </c>
    </row>
    <row r="318" s="15" customFormat="1">
      <c r="A318" s="15"/>
      <c r="B318" s="249"/>
      <c r="C318" s="250"/>
      <c r="D318" s="221" t="s">
        <v>132</v>
      </c>
      <c r="E318" s="251" t="s">
        <v>28</v>
      </c>
      <c r="F318" s="252" t="s">
        <v>138</v>
      </c>
      <c r="G318" s="250"/>
      <c r="H318" s="253">
        <v>326.19999999999999</v>
      </c>
      <c r="I318" s="254"/>
      <c r="J318" s="250"/>
      <c r="K318" s="250"/>
      <c r="L318" s="255"/>
      <c r="M318" s="256"/>
      <c r="N318" s="257"/>
      <c r="O318" s="257"/>
      <c r="P318" s="257"/>
      <c r="Q318" s="257"/>
      <c r="R318" s="257"/>
      <c r="S318" s="257"/>
      <c r="T318" s="258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T318" s="259" t="s">
        <v>132</v>
      </c>
      <c r="AU318" s="259" t="s">
        <v>84</v>
      </c>
      <c r="AV318" s="15" t="s">
        <v>126</v>
      </c>
      <c r="AW318" s="15" t="s">
        <v>35</v>
      </c>
      <c r="AX318" s="15" t="s">
        <v>82</v>
      </c>
      <c r="AY318" s="259" t="s">
        <v>119</v>
      </c>
    </row>
    <row r="319" s="12" customFormat="1" ht="22.8" customHeight="1">
      <c r="A319" s="12"/>
      <c r="B319" s="192"/>
      <c r="C319" s="193"/>
      <c r="D319" s="194" t="s">
        <v>73</v>
      </c>
      <c r="E319" s="206" t="s">
        <v>170</v>
      </c>
      <c r="F319" s="206" t="s">
        <v>406</v>
      </c>
      <c r="G319" s="193"/>
      <c r="H319" s="193"/>
      <c r="I319" s="196"/>
      <c r="J319" s="207">
        <f>BK319</f>
        <v>0</v>
      </c>
      <c r="K319" s="193"/>
      <c r="L319" s="198"/>
      <c r="M319" s="199"/>
      <c r="N319" s="200"/>
      <c r="O319" s="200"/>
      <c r="P319" s="201">
        <f>SUM(P320:P324)</f>
        <v>0</v>
      </c>
      <c r="Q319" s="200"/>
      <c r="R319" s="201">
        <f>SUM(R320:R324)</f>
        <v>1.5691199999999999</v>
      </c>
      <c r="S319" s="200"/>
      <c r="T319" s="202">
        <f>SUM(T320:T324)</f>
        <v>0</v>
      </c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R319" s="203" t="s">
        <v>82</v>
      </c>
      <c r="AT319" s="204" t="s">
        <v>73</v>
      </c>
      <c r="AU319" s="204" t="s">
        <v>82</v>
      </c>
      <c r="AY319" s="203" t="s">
        <v>119</v>
      </c>
      <c r="BK319" s="205">
        <f>SUM(BK320:BK324)</f>
        <v>0</v>
      </c>
    </row>
    <row r="320" s="2" customFormat="1" ht="21.75" customHeight="1">
      <c r="A320" s="41"/>
      <c r="B320" s="42"/>
      <c r="C320" s="208" t="s">
        <v>407</v>
      </c>
      <c r="D320" s="208" t="s">
        <v>121</v>
      </c>
      <c r="E320" s="209" t="s">
        <v>408</v>
      </c>
      <c r="F320" s="210" t="s">
        <v>409</v>
      </c>
      <c r="G320" s="211" t="s">
        <v>141</v>
      </c>
      <c r="H320" s="212">
        <v>12</v>
      </c>
      <c r="I320" s="213"/>
      <c r="J320" s="214">
        <f>ROUND(I320*H320,2)</f>
        <v>0</v>
      </c>
      <c r="K320" s="210" t="s">
        <v>125</v>
      </c>
      <c r="L320" s="47"/>
      <c r="M320" s="215" t="s">
        <v>28</v>
      </c>
      <c r="N320" s="216" t="s">
        <v>47</v>
      </c>
      <c r="O320" s="88"/>
      <c r="P320" s="217">
        <f>O320*H320</f>
        <v>0</v>
      </c>
      <c r="Q320" s="217">
        <v>0.13075999999999999</v>
      </c>
      <c r="R320" s="217">
        <f>Q320*H320</f>
        <v>1.5691199999999999</v>
      </c>
      <c r="S320" s="217">
        <v>0</v>
      </c>
      <c r="T320" s="218">
        <f>S320*H320</f>
        <v>0</v>
      </c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R320" s="219" t="s">
        <v>126</v>
      </c>
      <c r="AT320" s="219" t="s">
        <v>121</v>
      </c>
      <c r="AU320" s="219" t="s">
        <v>84</v>
      </c>
      <c r="AY320" s="20" t="s">
        <v>119</v>
      </c>
      <c r="BE320" s="220">
        <f>IF(N320="základní",J320,0)</f>
        <v>0</v>
      </c>
      <c r="BF320" s="220">
        <f>IF(N320="snížená",J320,0)</f>
        <v>0</v>
      </c>
      <c r="BG320" s="220">
        <f>IF(N320="zákl. přenesená",J320,0)</f>
        <v>0</v>
      </c>
      <c r="BH320" s="220">
        <f>IF(N320="sníž. přenesená",J320,0)</f>
        <v>0</v>
      </c>
      <c r="BI320" s="220">
        <f>IF(N320="nulová",J320,0)</f>
        <v>0</v>
      </c>
      <c r="BJ320" s="20" t="s">
        <v>126</v>
      </c>
      <c r="BK320" s="220">
        <f>ROUND(I320*H320,2)</f>
        <v>0</v>
      </c>
      <c r="BL320" s="20" t="s">
        <v>126</v>
      </c>
      <c r="BM320" s="219" t="s">
        <v>410</v>
      </c>
    </row>
    <row r="321" s="2" customFormat="1">
      <c r="A321" s="41"/>
      <c r="B321" s="42"/>
      <c r="C321" s="43"/>
      <c r="D321" s="221" t="s">
        <v>128</v>
      </c>
      <c r="E321" s="43"/>
      <c r="F321" s="222" t="s">
        <v>411</v>
      </c>
      <c r="G321" s="43"/>
      <c r="H321" s="43"/>
      <c r="I321" s="223"/>
      <c r="J321" s="43"/>
      <c r="K321" s="43"/>
      <c r="L321" s="47"/>
      <c r="M321" s="224"/>
      <c r="N321" s="225"/>
      <c r="O321" s="88"/>
      <c r="P321" s="88"/>
      <c r="Q321" s="88"/>
      <c r="R321" s="88"/>
      <c r="S321" s="88"/>
      <c r="T321" s="89"/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T321" s="20" t="s">
        <v>128</v>
      </c>
      <c r="AU321" s="20" t="s">
        <v>84</v>
      </c>
    </row>
    <row r="322" s="2" customFormat="1">
      <c r="A322" s="41"/>
      <c r="B322" s="42"/>
      <c r="C322" s="43"/>
      <c r="D322" s="226" t="s">
        <v>130</v>
      </c>
      <c r="E322" s="43"/>
      <c r="F322" s="227" t="s">
        <v>412</v>
      </c>
      <c r="G322" s="43"/>
      <c r="H322" s="43"/>
      <c r="I322" s="223"/>
      <c r="J322" s="43"/>
      <c r="K322" s="43"/>
      <c r="L322" s="47"/>
      <c r="M322" s="224"/>
      <c r="N322" s="225"/>
      <c r="O322" s="88"/>
      <c r="P322" s="88"/>
      <c r="Q322" s="88"/>
      <c r="R322" s="88"/>
      <c r="S322" s="88"/>
      <c r="T322" s="89"/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T322" s="20" t="s">
        <v>130</v>
      </c>
      <c r="AU322" s="20" t="s">
        <v>84</v>
      </c>
    </row>
    <row r="323" s="13" customFormat="1">
      <c r="A323" s="13"/>
      <c r="B323" s="228"/>
      <c r="C323" s="229"/>
      <c r="D323" s="221" t="s">
        <v>132</v>
      </c>
      <c r="E323" s="230" t="s">
        <v>28</v>
      </c>
      <c r="F323" s="231" t="s">
        <v>413</v>
      </c>
      <c r="G323" s="229"/>
      <c r="H323" s="230" t="s">
        <v>28</v>
      </c>
      <c r="I323" s="232"/>
      <c r="J323" s="229"/>
      <c r="K323" s="229"/>
      <c r="L323" s="233"/>
      <c r="M323" s="234"/>
      <c r="N323" s="235"/>
      <c r="O323" s="235"/>
      <c r="P323" s="235"/>
      <c r="Q323" s="235"/>
      <c r="R323" s="235"/>
      <c r="S323" s="235"/>
      <c r="T323" s="236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37" t="s">
        <v>132</v>
      </c>
      <c r="AU323" s="237" t="s">
        <v>84</v>
      </c>
      <c r="AV323" s="13" t="s">
        <v>82</v>
      </c>
      <c r="AW323" s="13" t="s">
        <v>35</v>
      </c>
      <c r="AX323" s="13" t="s">
        <v>74</v>
      </c>
      <c r="AY323" s="237" t="s">
        <v>119</v>
      </c>
    </row>
    <row r="324" s="14" customFormat="1">
      <c r="A324" s="14"/>
      <c r="B324" s="238"/>
      <c r="C324" s="239"/>
      <c r="D324" s="221" t="s">
        <v>132</v>
      </c>
      <c r="E324" s="240" t="s">
        <v>28</v>
      </c>
      <c r="F324" s="241" t="s">
        <v>414</v>
      </c>
      <c r="G324" s="239"/>
      <c r="H324" s="242">
        <v>12</v>
      </c>
      <c r="I324" s="243"/>
      <c r="J324" s="239"/>
      <c r="K324" s="239"/>
      <c r="L324" s="244"/>
      <c r="M324" s="245"/>
      <c r="N324" s="246"/>
      <c r="O324" s="246"/>
      <c r="P324" s="246"/>
      <c r="Q324" s="246"/>
      <c r="R324" s="246"/>
      <c r="S324" s="246"/>
      <c r="T324" s="247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48" t="s">
        <v>132</v>
      </c>
      <c r="AU324" s="248" t="s">
        <v>84</v>
      </c>
      <c r="AV324" s="14" t="s">
        <v>84</v>
      </c>
      <c r="AW324" s="14" t="s">
        <v>35</v>
      </c>
      <c r="AX324" s="14" t="s">
        <v>82</v>
      </c>
      <c r="AY324" s="248" t="s">
        <v>119</v>
      </c>
    </row>
    <row r="325" s="12" customFormat="1" ht="22.8" customHeight="1">
      <c r="A325" s="12"/>
      <c r="B325" s="192"/>
      <c r="C325" s="193"/>
      <c r="D325" s="194" t="s">
        <v>73</v>
      </c>
      <c r="E325" s="206" t="s">
        <v>192</v>
      </c>
      <c r="F325" s="206" t="s">
        <v>415</v>
      </c>
      <c r="G325" s="193"/>
      <c r="H325" s="193"/>
      <c r="I325" s="196"/>
      <c r="J325" s="207">
        <f>BK325</f>
        <v>0</v>
      </c>
      <c r="K325" s="193"/>
      <c r="L325" s="198"/>
      <c r="M325" s="199"/>
      <c r="N325" s="200"/>
      <c r="O325" s="200"/>
      <c r="P325" s="201">
        <f>SUM(P326:P348)</f>
        <v>0</v>
      </c>
      <c r="Q325" s="200"/>
      <c r="R325" s="201">
        <f>SUM(R326:R348)</f>
        <v>0.018000000000000002</v>
      </c>
      <c r="S325" s="200"/>
      <c r="T325" s="202">
        <f>SUM(T326:T348)</f>
        <v>16.850999999999999</v>
      </c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R325" s="203" t="s">
        <v>82</v>
      </c>
      <c r="AT325" s="204" t="s">
        <v>73</v>
      </c>
      <c r="AU325" s="204" t="s">
        <v>82</v>
      </c>
      <c r="AY325" s="203" t="s">
        <v>119</v>
      </c>
      <c r="BK325" s="205">
        <f>SUM(BK326:BK348)</f>
        <v>0</v>
      </c>
    </row>
    <row r="326" s="2" customFormat="1" ht="16.5" customHeight="1">
      <c r="A326" s="41"/>
      <c r="B326" s="42"/>
      <c r="C326" s="208" t="s">
        <v>416</v>
      </c>
      <c r="D326" s="208" t="s">
        <v>121</v>
      </c>
      <c r="E326" s="209" t="s">
        <v>417</v>
      </c>
      <c r="F326" s="210" t="s">
        <v>418</v>
      </c>
      <c r="G326" s="211" t="s">
        <v>141</v>
      </c>
      <c r="H326" s="212">
        <v>12</v>
      </c>
      <c r="I326" s="213"/>
      <c r="J326" s="214">
        <f>ROUND(I326*H326,2)</f>
        <v>0</v>
      </c>
      <c r="K326" s="210" t="s">
        <v>125</v>
      </c>
      <c r="L326" s="47"/>
      <c r="M326" s="215" t="s">
        <v>28</v>
      </c>
      <c r="N326" s="216" t="s">
        <v>47</v>
      </c>
      <c r="O326" s="88"/>
      <c r="P326" s="217">
        <f>O326*H326</f>
        <v>0</v>
      </c>
      <c r="Q326" s="217">
        <v>0</v>
      </c>
      <c r="R326" s="217">
        <f>Q326*H326</f>
        <v>0</v>
      </c>
      <c r="S326" s="217">
        <v>0.023</v>
      </c>
      <c r="T326" s="218">
        <f>S326*H326</f>
        <v>0.27600000000000002</v>
      </c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R326" s="219" t="s">
        <v>126</v>
      </c>
      <c r="AT326" s="219" t="s">
        <v>121</v>
      </c>
      <c r="AU326" s="219" t="s">
        <v>84</v>
      </c>
      <c r="AY326" s="20" t="s">
        <v>119</v>
      </c>
      <c r="BE326" s="220">
        <f>IF(N326="základní",J326,0)</f>
        <v>0</v>
      </c>
      <c r="BF326" s="220">
        <f>IF(N326="snížená",J326,0)</f>
        <v>0</v>
      </c>
      <c r="BG326" s="220">
        <f>IF(N326="zákl. přenesená",J326,0)</f>
        <v>0</v>
      </c>
      <c r="BH326" s="220">
        <f>IF(N326="sníž. přenesená",J326,0)</f>
        <v>0</v>
      </c>
      <c r="BI326" s="220">
        <f>IF(N326="nulová",J326,0)</f>
        <v>0</v>
      </c>
      <c r="BJ326" s="20" t="s">
        <v>126</v>
      </c>
      <c r="BK326" s="220">
        <f>ROUND(I326*H326,2)</f>
        <v>0</v>
      </c>
      <c r="BL326" s="20" t="s">
        <v>126</v>
      </c>
      <c r="BM326" s="219" t="s">
        <v>419</v>
      </c>
    </row>
    <row r="327" s="2" customFormat="1">
      <c r="A327" s="41"/>
      <c r="B327" s="42"/>
      <c r="C327" s="43"/>
      <c r="D327" s="221" t="s">
        <v>128</v>
      </c>
      <c r="E327" s="43"/>
      <c r="F327" s="222" t="s">
        <v>420</v>
      </c>
      <c r="G327" s="43"/>
      <c r="H327" s="43"/>
      <c r="I327" s="223"/>
      <c r="J327" s="43"/>
      <c r="K327" s="43"/>
      <c r="L327" s="47"/>
      <c r="M327" s="224"/>
      <c r="N327" s="225"/>
      <c r="O327" s="88"/>
      <c r="P327" s="88"/>
      <c r="Q327" s="88"/>
      <c r="R327" s="88"/>
      <c r="S327" s="88"/>
      <c r="T327" s="89"/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T327" s="20" t="s">
        <v>128</v>
      </c>
      <c r="AU327" s="20" t="s">
        <v>84</v>
      </c>
    </row>
    <row r="328" s="2" customFormat="1">
      <c r="A328" s="41"/>
      <c r="B328" s="42"/>
      <c r="C328" s="43"/>
      <c r="D328" s="226" t="s">
        <v>130</v>
      </c>
      <c r="E328" s="43"/>
      <c r="F328" s="227" t="s">
        <v>421</v>
      </c>
      <c r="G328" s="43"/>
      <c r="H328" s="43"/>
      <c r="I328" s="223"/>
      <c r="J328" s="43"/>
      <c r="K328" s="43"/>
      <c r="L328" s="47"/>
      <c r="M328" s="224"/>
      <c r="N328" s="225"/>
      <c r="O328" s="88"/>
      <c r="P328" s="88"/>
      <c r="Q328" s="88"/>
      <c r="R328" s="88"/>
      <c r="S328" s="88"/>
      <c r="T328" s="89"/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T328" s="20" t="s">
        <v>130</v>
      </c>
      <c r="AU328" s="20" t="s">
        <v>84</v>
      </c>
    </row>
    <row r="329" s="13" customFormat="1">
      <c r="A329" s="13"/>
      <c r="B329" s="228"/>
      <c r="C329" s="229"/>
      <c r="D329" s="221" t="s">
        <v>132</v>
      </c>
      <c r="E329" s="230" t="s">
        <v>28</v>
      </c>
      <c r="F329" s="231" t="s">
        <v>422</v>
      </c>
      <c r="G329" s="229"/>
      <c r="H329" s="230" t="s">
        <v>28</v>
      </c>
      <c r="I329" s="232"/>
      <c r="J329" s="229"/>
      <c r="K329" s="229"/>
      <c r="L329" s="233"/>
      <c r="M329" s="234"/>
      <c r="N329" s="235"/>
      <c r="O329" s="235"/>
      <c r="P329" s="235"/>
      <c r="Q329" s="235"/>
      <c r="R329" s="235"/>
      <c r="S329" s="235"/>
      <c r="T329" s="236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37" t="s">
        <v>132</v>
      </c>
      <c r="AU329" s="237" t="s">
        <v>84</v>
      </c>
      <c r="AV329" s="13" t="s">
        <v>82</v>
      </c>
      <c r="AW329" s="13" t="s">
        <v>35</v>
      </c>
      <c r="AX329" s="13" t="s">
        <v>74</v>
      </c>
      <c r="AY329" s="237" t="s">
        <v>119</v>
      </c>
    </row>
    <row r="330" s="14" customFormat="1">
      <c r="A330" s="14"/>
      <c r="B330" s="238"/>
      <c r="C330" s="239"/>
      <c r="D330" s="221" t="s">
        <v>132</v>
      </c>
      <c r="E330" s="240" t="s">
        <v>28</v>
      </c>
      <c r="F330" s="241" t="s">
        <v>414</v>
      </c>
      <c r="G330" s="239"/>
      <c r="H330" s="242">
        <v>12</v>
      </c>
      <c r="I330" s="243"/>
      <c r="J330" s="239"/>
      <c r="K330" s="239"/>
      <c r="L330" s="244"/>
      <c r="M330" s="245"/>
      <c r="N330" s="246"/>
      <c r="O330" s="246"/>
      <c r="P330" s="246"/>
      <c r="Q330" s="246"/>
      <c r="R330" s="246"/>
      <c r="S330" s="246"/>
      <c r="T330" s="247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48" t="s">
        <v>132</v>
      </c>
      <c r="AU330" s="248" t="s">
        <v>84</v>
      </c>
      <c r="AV330" s="14" t="s">
        <v>84</v>
      </c>
      <c r="AW330" s="14" t="s">
        <v>35</v>
      </c>
      <c r="AX330" s="14" t="s">
        <v>82</v>
      </c>
      <c r="AY330" s="248" t="s">
        <v>119</v>
      </c>
    </row>
    <row r="331" s="2" customFormat="1" ht="16.5" customHeight="1">
      <c r="A331" s="41"/>
      <c r="B331" s="42"/>
      <c r="C331" s="208" t="s">
        <v>423</v>
      </c>
      <c r="D331" s="208" t="s">
        <v>121</v>
      </c>
      <c r="E331" s="209" t="s">
        <v>424</v>
      </c>
      <c r="F331" s="210" t="s">
        <v>425</v>
      </c>
      <c r="G331" s="211" t="s">
        <v>141</v>
      </c>
      <c r="H331" s="212">
        <v>28.800000000000001</v>
      </c>
      <c r="I331" s="213"/>
      <c r="J331" s="214">
        <f>ROUND(I331*H331,2)</f>
        <v>0</v>
      </c>
      <c r="K331" s="210" t="s">
        <v>125</v>
      </c>
      <c r="L331" s="47"/>
      <c r="M331" s="215" t="s">
        <v>28</v>
      </c>
      <c r="N331" s="216" t="s">
        <v>47</v>
      </c>
      <c r="O331" s="88"/>
      <c r="P331" s="217">
        <f>O331*H331</f>
        <v>0</v>
      </c>
      <c r="Q331" s="217">
        <v>0</v>
      </c>
      <c r="R331" s="217">
        <f>Q331*H331</f>
        <v>0</v>
      </c>
      <c r="S331" s="217">
        <v>0</v>
      </c>
      <c r="T331" s="218">
        <f>S331*H331</f>
        <v>0</v>
      </c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R331" s="219" t="s">
        <v>126</v>
      </c>
      <c r="AT331" s="219" t="s">
        <v>121</v>
      </c>
      <c r="AU331" s="219" t="s">
        <v>84</v>
      </c>
      <c r="AY331" s="20" t="s">
        <v>119</v>
      </c>
      <c r="BE331" s="220">
        <f>IF(N331="základní",J331,0)</f>
        <v>0</v>
      </c>
      <c r="BF331" s="220">
        <f>IF(N331="snížená",J331,0)</f>
        <v>0</v>
      </c>
      <c r="BG331" s="220">
        <f>IF(N331="zákl. přenesená",J331,0)</f>
        <v>0</v>
      </c>
      <c r="BH331" s="220">
        <f>IF(N331="sníž. přenesená",J331,0)</f>
        <v>0</v>
      </c>
      <c r="BI331" s="220">
        <f>IF(N331="nulová",J331,0)</f>
        <v>0</v>
      </c>
      <c r="BJ331" s="20" t="s">
        <v>126</v>
      </c>
      <c r="BK331" s="220">
        <f>ROUND(I331*H331,2)</f>
        <v>0</v>
      </c>
      <c r="BL331" s="20" t="s">
        <v>126</v>
      </c>
      <c r="BM331" s="219" t="s">
        <v>426</v>
      </c>
    </row>
    <row r="332" s="2" customFormat="1">
      <c r="A332" s="41"/>
      <c r="B332" s="42"/>
      <c r="C332" s="43"/>
      <c r="D332" s="221" t="s">
        <v>128</v>
      </c>
      <c r="E332" s="43"/>
      <c r="F332" s="222" t="s">
        <v>425</v>
      </c>
      <c r="G332" s="43"/>
      <c r="H332" s="43"/>
      <c r="I332" s="223"/>
      <c r="J332" s="43"/>
      <c r="K332" s="43"/>
      <c r="L332" s="47"/>
      <c r="M332" s="224"/>
      <c r="N332" s="225"/>
      <c r="O332" s="88"/>
      <c r="P332" s="88"/>
      <c r="Q332" s="88"/>
      <c r="R332" s="88"/>
      <c r="S332" s="88"/>
      <c r="T332" s="89"/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T332" s="20" t="s">
        <v>128</v>
      </c>
      <c r="AU332" s="20" t="s">
        <v>84</v>
      </c>
    </row>
    <row r="333" s="2" customFormat="1">
      <c r="A333" s="41"/>
      <c r="B333" s="42"/>
      <c r="C333" s="43"/>
      <c r="D333" s="226" t="s">
        <v>130</v>
      </c>
      <c r="E333" s="43"/>
      <c r="F333" s="227" t="s">
        <v>427</v>
      </c>
      <c r="G333" s="43"/>
      <c r="H333" s="43"/>
      <c r="I333" s="223"/>
      <c r="J333" s="43"/>
      <c r="K333" s="43"/>
      <c r="L333" s="47"/>
      <c r="M333" s="224"/>
      <c r="N333" s="225"/>
      <c r="O333" s="88"/>
      <c r="P333" s="88"/>
      <c r="Q333" s="88"/>
      <c r="R333" s="88"/>
      <c r="S333" s="88"/>
      <c r="T333" s="89"/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T333" s="20" t="s">
        <v>130</v>
      </c>
      <c r="AU333" s="20" t="s">
        <v>84</v>
      </c>
    </row>
    <row r="334" s="13" customFormat="1">
      <c r="A334" s="13"/>
      <c r="B334" s="228"/>
      <c r="C334" s="229"/>
      <c r="D334" s="221" t="s">
        <v>132</v>
      </c>
      <c r="E334" s="230" t="s">
        <v>28</v>
      </c>
      <c r="F334" s="231" t="s">
        <v>428</v>
      </c>
      <c r="G334" s="229"/>
      <c r="H334" s="230" t="s">
        <v>28</v>
      </c>
      <c r="I334" s="232"/>
      <c r="J334" s="229"/>
      <c r="K334" s="229"/>
      <c r="L334" s="233"/>
      <c r="M334" s="234"/>
      <c r="N334" s="235"/>
      <c r="O334" s="235"/>
      <c r="P334" s="235"/>
      <c r="Q334" s="235"/>
      <c r="R334" s="235"/>
      <c r="S334" s="235"/>
      <c r="T334" s="236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37" t="s">
        <v>132</v>
      </c>
      <c r="AU334" s="237" t="s">
        <v>84</v>
      </c>
      <c r="AV334" s="13" t="s">
        <v>82</v>
      </c>
      <c r="AW334" s="13" t="s">
        <v>35</v>
      </c>
      <c r="AX334" s="13" t="s">
        <v>74</v>
      </c>
      <c r="AY334" s="237" t="s">
        <v>119</v>
      </c>
    </row>
    <row r="335" s="14" customFormat="1">
      <c r="A335" s="14"/>
      <c r="B335" s="238"/>
      <c r="C335" s="239"/>
      <c r="D335" s="221" t="s">
        <v>132</v>
      </c>
      <c r="E335" s="240" t="s">
        <v>28</v>
      </c>
      <c r="F335" s="241" t="s">
        <v>429</v>
      </c>
      <c r="G335" s="239"/>
      <c r="H335" s="242">
        <v>28.800000000000001</v>
      </c>
      <c r="I335" s="243"/>
      <c r="J335" s="239"/>
      <c r="K335" s="239"/>
      <c r="L335" s="244"/>
      <c r="M335" s="245"/>
      <c r="N335" s="246"/>
      <c r="O335" s="246"/>
      <c r="P335" s="246"/>
      <c r="Q335" s="246"/>
      <c r="R335" s="246"/>
      <c r="S335" s="246"/>
      <c r="T335" s="247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48" t="s">
        <v>132</v>
      </c>
      <c r="AU335" s="248" t="s">
        <v>84</v>
      </c>
      <c r="AV335" s="14" t="s">
        <v>84</v>
      </c>
      <c r="AW335" s="14" t="s">
        <v>35</v>
      </c>
      <c r="AX335" s="14" t="s">
        <v>82</v>
      </c>
      <c r="AY335" s="248" t="s">
        <v>119</v>
      </c>
    </row>
    <row r="336" s="2" customFormat="1" ht="16.5" customHeight="1">
      <c r="A336" s="41"/>
      <c r="B336" s="42"/>
      <c r="C336" s="208" t="s">
        <v>430</v>
      </c>
      <c r="D336" s="208" t="s">
        <v>121</v>
      </c>
      <c r="E336" s="209" t="s">
        <v>431</v>
      </c>
      <c r="F336" s="210" t="s">
        <v>432</v>
      </c>
      <c r="G336" s="211" t="s">
        <v>186</v>
      </c>
      <c r="H336" s="212">
        <v>6.6299999999999999</v>
      </c>
      <c r="I336" s="213"/>
      <c r="J336" s="214">
        <f>ROUND(I336*H336,2)</f>
        <v>0</v>
      </c>
      <c r="K336" s="210" t="s">
        <v>125</v>
      </c>
      <c r="L336" s="47"/>
      <c r="M336" s="215" t="s">
        <v>28</v>
      </c>
      <c r="N336" s="216" t="s">
        <v>47</v>
      </c>
      <c r="O336" s="88"/>
      <c r="P336" s="217">
        <f>O336*H336</f>
        <v>0</v>
      </c>
      <c r="Q336" s="217">
        <v>0</v>
      </c>
      <c r="R336" s="217">
        <f>Q336*H336</f>
        <v>0</v>
      </c>
      <c r="S336" s="217">
        <v>2.5</v>
      </c>
      <c r="T336" s="218">
        <f>S336*H336</f>
        <v>16.574999999999999</v>
      </c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  <c r="AR336" s="219" t="s">
        <v>126</v>
      </c>
      <c r="AT336" s="219" t="s">
        <v>121</v>
      </c>
      <c r="AU336" s="219" t="s">
        <v>84</v>
      </c>
      <c r="AY336" s="20" t="s">
        <v>119</v>
      </c>
      <c r="BE336" s="220">
        <f>IF(N336="základní",J336,0)</f>
        <v>0</v>
      </c>
      <c r="BF336" s="220">
        <f>IF(N336="snížená",J336,0)</f>
        <v>0</v>
      </c>
      <c r="BG336" s="220">
        <f>IF(N336="zákl. přenesená",J336,0)</f>
        <v>0</v>
      </c>
      <c r="BH336" s="220">
        <f>IF(N336="sníž. přenesená",J336,0)</f>
        <v>0</v>
      </c>
      <c r="BI336" s="220">
        <f>IF(N336="nulová",J336,0)</f>
        <v>0</v>
      </c>
      <c r="BJ336" s="20" t="s">
        <v>126</v>
      </c>
      <c r="BK336" s="220">
        <f>ROUND(I336*H336,2)</f>
        <v>0</v>
      </c>
      <c r="BL336" s="20" t="s">
        <v>126</v>
      </c>
      <c r="BM336" s="219" t="s">
        <v>433</v>
      </c>
    </row>
    <row r="337" s="2" customFormat="1">
      <c r="A337" s="41"/>
      <c r="B337" s="42"/>
      <c r="C337" s="43"/>
      <c r="D337" s="221" t="s">
        <v>128</v>
      </c>
      <c r="E337" s="43"/>
      <c r="F337" s="222" t="s">
        <v>434</v>
      </c>
      <c r="G337" s="43"/>
      <c r="H337" s="43"/>
      <c r="I337" s="223"/>
      <c r="J337" s="43"/>
      <c r="K337" s="43"/>
      <c r="L337" s="47"/>
      <c r="M337" s="224"/>
      <c r="N337" s="225"/>
      <c r="O337" s="88"/>
      <c r="P337" s="88"/>
      <c r="Q337" s="88"/>
      <c r="R337" s="88"/>
      <c r="S337" s="88"/>
      <c r="T337" s="89"/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  <c r="AT337" s="20" t="s">
        <v>128</v>
      </c>
      <c r="AU337" s="20" t="s">
        <v>84</v>
      </c>
    </row>
    <row r="338" s="2" customFormat="1">
      <c r="A338" s="41"/>
      <c r="B338" s="42"/>
      <c r="C338" s="43"/>
      <c r="D338" s="226" t="s">
        <v>130</v>
      </c>
      <c r="E338" s="43"/>
      <c r="F338" s="227" t="s">
        <v>435</v>
      </c>
      <c r="G338" s="43"/>
      <c r="H338" s="43"/>
      <c r="I338" s="223"/>
      <c r="J338" s="43"/>
      <c r="K338" s="43"/>
      <c r="L338" s="47"/>
      <c r="M338" s="224"/>
      <c r="N338" s="225"/>
      <c r="O338" s="88"/>
      <c r="P338" s="88"/>
      <c r="Q338" s="88"/>
      <c r="R338" s="88"/>
      <c r="S338" s="88"/>
      <c r="T338" s="89"/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  <c r="AT338" s="20" t="s">
        <v>130</v>
      </c>
      <c r="AU338" s="20" t="s">
        <v>84</v>
      </c>
    </row>
    <row r="339" s="13" customFormat="1">
      <c r="A339" s="13"/>
      <c r="B339" s="228"/>
      <c r="C339" s="229"/>
      <c r="D339" s="221" t="s">
        <v>132</v>
      </c>
      <c r="E339" s="230" t="s">
        <v>28</v>
      </c>
      <c r="F339" s="231" t="s">
        <v>436</v>
      </c>
      <c r="G339" s="229"/>
      <c r="H339" s="230" t="s">
        <v>28</v>
      </c>
      <c r="I339" s="232"/>
      <c r="J339" s="229"/>
      <c r="K339" s="229"/>
      <c r="L339" s="233"/>
      <c r="M339" s="234"/>
      <c r="N339" s="235"/>
      <c r="O339" s="235"/>
      <c r="P339" s="235"/>
      <c r="Q339" s="235"/>
      <c r="R339" s="235"/>
      <c r="S339" s="235"/>
      <c r="T339" s="236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37" t="s">
        <v>132</v>
      </c>
      <c r="AU339" s="237" t="s">
        <v>84</v>
      </c>
      <c r="AV339" s="13" t="s">
        <v>82</v>
      </c>
      <c r="AW339" s="13" t="s">
        <v>35</v>
      </c>
      <c r="AX339" s="13" t="s">
        <v>74</v>
      </c>
      <c r="AY339" s="237" t="s">
        <v>119</v>
      </c>
    </row>
    <row r="340" s="14" customFormat="1">
      <c r="A340" s="14"/>
      <c r="B340" s="238"/>
      <c r="C340" s="239"/>
      <c r="D340" s="221" t="s">
        <v>132</v>
      </c>
      <c r="E340" s="240" t="s">
        <v>28</v>
      </c>
      <c r="F340" s="241" t="s">
        <v>437</v>
      </c>
      <c r="G340" s="239"/>
      <c r="H340" s="242">
        <v>6.6299999999999999</v>
      </c>
      <c r="I340" s="243"/>
      <c r="J340" s="239"/>
      <c r="K340" s="239"/>
      <c r="L340" s="244"/>
      <c r="M340" s="245"/>
      <c r="N340" s="246"/>
      <c r="O340" s="246"/>
      <c r="P340" s="246"/>
      <c r="Q340" s="246"/>
      <c r="R340" s="246"/>
      <c r="S340" s="246"/>
      <c r="T340" s="247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48" t="s">
        <v>132</v>
      </c>
      <c r="AU340" s="248" t="s">
        <v>84</v>
      </c>
      <c r="AV340" s="14" t="s">
        <v>84</v>
      </c>
      <c r="AW340" s="14" t="s">
        <v>35</v>
      </c>
      <c r="AX340" s="14" t="s">
        <v>82</v>
      </c>
      <c r="AY340" s="248" t="s">
        <v>119</v>
      </c>
    </row>
    <row r="341" s="2" customFormat="1" ht="16.5" customHeight="1">
      <c r="A341" s="41"/>
      <c r="B341" s="42"/>
      <c r="C341" s="208" t="s">
        <v>438</v>
      </c>
      <c r="D341" s="208" t="s">
        <v>121</v>
      </c>
      <c r="E341" s="209" t="s">
        <v>439</v>
      </c>
      <c r="F341" s="210" t="s">
        <v>440</v>
      </c>
      <c r="G341" s="211" t="s">
        <v>441</v>
      </c>
      <c r="H341" s="212">
        <v>33.600000000000001</v>
      </c>
      <c r="I341" s="213"/>
      <c r="J341" s="214">
        <f>ROUND(I341*H341,2)</f>
        <v>0</v>
      </c>
      <c r="K341" s="210" t="s">
        <v>28</v>
      </c>
      <c r="L341" s="47"/>
      <c r="M341" s="215" t="s">
        <v>28</v>
      </c>
      <c r="N341" s="216" t="s">
        <v>47</v>
      </c>
      <c r="O341" s="88"/>
      <c r="P341" s="217">
        <f>O341*H341</f>
        <v>0</v>
      </c>
      <c r="Q341" s="217">
        <v>0.00038999999999999999</v>
      </c>
      <c r="R341" s="217">
        <f>Q341*H341</f>
        <v>0.013104000000000001</v>
      </c>
      <c r="S341" s="217">
        <v>0</v>
      </c>
      <c r="T341" s="218">
        <f>S341*H341</f>
        <v>0</v>
      </c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  <c r="AR341" s="219" t="s">
        <v>126</v>
      </c>
      <c r="AT341" s="219" t="s">
        <v>121</v>
      </c>
      <c r="AU341" s="219" t="s">
        <v>84</v>
      </c>
      <c r="AY341" s="20" t="s">
        <v>119</v>
      </c>
      <c r="BE341" s="220">
        <f>IF(N341="základní",J341,0)</f>
        <v>0</v>
      </c>
      <c r="BF341" s="220">
        <f>IF(N341="snížená",J341,0)</f>
        <v>0</v>
      </c>
      <c r="BG341" s="220">
        <f>IF(N341="zákl. přenesená",J341,0)</f>
        <v>0</v>
      </c>
      <c r="BH341" s="220">
        <f>IF(N341="sníž. přenesená",J341,0)</f>
        <v>0</v>
      </c>
      <c r="BI341" s="220">
        <f>IF(N341="nulová",J341,0)</f>
        <v>0</v>
      </c>
      <c r="BJ341" s="20" t="s">
        <v>126</v>
      </c>
      <c r="BK341" s="220">
        <f>ROUND(I341*H341,2)</f>
        <v>0</v>
      </c>
      <c r="BL341" s="20" t="s">
        <v>126</v>
      </c>
      <c r="BM341" s="219" t="s">
        <v>442</v>
      </c>
    </row>
    <row r="342" s="2" customFormat="1">
      <c r="A342" s="41"/>
      <c r="B342" s="42"/>
      <c r="C342" s="43"/>
      <c r="D342" s="221" t="s">
        <v>128</v>
      </c>
      <c r="E342" s="43"/>
      <c r="F342" s="222" t="s">
        <v>443</v>
      </c>
      <c r="G342" s="43"/>
      <c r="H342" s="43"/>
      <c r="I342" s="223"/>
      <c r="J342" s="43"/>
      <c r="K342" s="43"/>
      <c r="L342" s="47"/>
      <c r="M342" s="224"/>
      <c r="N342" s="225"/>
      <c r="O342" s="88"/>
      <c r="P342" s="88"/>
      <c r="Q342" s="88"/>
      <c r="R342" s="88"/>
      <c r="S342" s="88"/>
      <c r="T342" s="89"/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  <c r="AT342" s="20" t="s">
        <v>128</v>
      </c>
      <c r="AU342" s="20" t="s">
        <v>84</v>
      </c>
    </row>
    <row r="343" s="13" customFormat="1">
      <c r="A343" s="13"/>
      <c r="B343" s="228"/>
      <c r="C343" s="229"/>
      <c r="D343" s="221" t="s">
        <v>132</v>
      </c>
      <c r="E343" s="230" t="s">
        <v>28</v>
      </c>
      <c r="F343" s="231" t="s">
        <v>444</v>
      </c>
      <c r="G343" s="229"/>
      <c r="H343" s="230" t="s">
        <v>28</v>
      </c>
      <c r="I343" s="232"/>
      <c r="J343" s="229"/>
      <c r="K343" s="229"/>
      <c r="L343" s="233"/>
      <c r="M343" s="234"/>
      <c r="N343" s="235"/>
      <c r="O343" s="235"/>
      <c r="P343" s="235"/>
      <c r="Q343" s="235"/>
      <c r="R343" s="235"/>
      <c r="S343" s="235"/>
      <c r="T343" s="236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37" t="s">
        <v>132</v>
      </c>
      <c r="AU343" s="237" t="s">
        <v>84</v>
      </c>
      <c r="AV343" s="13" t="s">
        <v>82</v>
      </c>
      <c r="AW343" s="13" t="s">
        <v>35</v>
      </c>
      <c r="AX343" s="13" t="s">
        <v>74</v>
      </c>
      <c r="AY343" s="237" t="s">
        <v>119</v>
      </c>
    </row>
    <row r="344" s="14" customFormat="1">
      <c r="A344" s="14"/>
      <c r="B344" s="238"/>
      <c r="C344" s="239"/>
      <c r="D344" s="221" t="s">
        <v>132</v>
      </c>
      <c r="E344" s="240" t="s">
        <v>28</v>
      </c>
      <c r="F344" s="241" t="s">
        <v>445</v>
      </c>
      <c r="G344" s="239"/>
      <c r="H344" s="242">
        <v>33.600000000000001</v>
      </c>
      <c r="I344" s="243"/>
      <c r="J344" s="239"/>
      <c r="K344" s="239"/>
      <c r="L344" s="244"/>
      <c r="M344" s="245"/>
      <c r="N344" s="246"/>
      <c r="O344" s="246"/>
      <c r="P344" s="246"/>
      <c r="Q344" s="246"/>
      <c r="R344" s="246"/>
      <c r="S344" s="246"/>
      <c r="T344" s="247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48" t="s">
        <v>132</v>
      </c>
      <c r="AU344" s="248" t="s">
        <v>84</v>
      </c>
      <c r="AV344" s="14" t="s">
        <v>84</v>
      </c>
      <c r="AW344" s="14" t="s">
        <v>35</v>
      </c>
      <c r="AX344" s="14" t="s">
        <v>82</v>
      </c>
      <c r="AY344" s="248" t="s">
        <v>119</v>
      </c>
    </row>
    <row r="345" s="2" customFormat="1" ht="16.5" customHeight="1">
      <c r="A345" s="41"/>
      <c r="B345" s="42"/>
      <c r="C345" s="271" t="s">
        <v>446</v>
      </c>
      <c r="D345" s="271" t="s">
        <v>314</v>
      </c>
      <c r="E345" s="272" t="s">
        <v>447</v>
      </c>
      <c r="F345" s="273" t="s">
        <v>448</v>
      </c>
      <c r="G345" s="274" t="s">
        <v>441</v>
      </c>
      <c r="H345" s="275">
        <v>28.800000000000001</v>
      </c>
      <c r="I345" s="276"/>
      <c r="J345" s="277">
        <f>ROUND(I345*H345,2)</f>
        <v>0</v>
      </c>
      <c r="K345" s="273" t="s">
        <v>125</v>
      </c>
      <c r="L345" s="278"/>
      <c r="M345" s="279" t="s">
        <v>28</v>
      </c>
      <c r="N345" s="280" t="s">
        <v>47</v>
      </c>
      <c r="O345" s="88"/>
      <c r="P345" s="217">
        <f>O345*H345</f>
        <v>0</v>
      </c>
      <c r="Q345" s="217">
        <v>0.00017000000000000001</v>
      </c>
      <c r="R345" s="217">
        <f>Q345*H345</f>
        <v>0.0048960000000000002</v>
      </c>
      <c r="S345" s="217">
        <v>0</v>
      </c>
      <c r="T345" s="218">
        <f>S345*H345</f>
        <v>0</v>
      </c>
      <c r="U345" s="41"/>
      <c r="V345" s="41"/>
      <c r="W345" s="41"/>
      <c r="X345" s="41"/>
      <c r="Y345" s="41"/>
      <c r="Z345" s="41"/>
      <c r="AA345" s="41"/>
      <c r="AB345" s="41"/>
      <c r="AC345" s="41"/>
      <c r="AD345" s="41"/>
      <c r="AE345" s="41"/>
      <c r="AR345" s="219" t="s">
        <v>183</v>
      </c>
      <c r="AT345" s="219" t="s">
        <v>314</v>
      </c>
      <c r="AU345" s="219" t="s">
        <v>84</v>
      </c>
      <c r="AY345" s="20" t="s">
        <v>119</v>
      </c>
      <c r="BE345" s="220">
        <f>IF(N345="základní",J345,0)</f>
        <v>0</v>
      </c>
      <c r="BF345" s="220">
        <f>IF(N345="snížená",J345,0)</f>
        <v>0</v>
      </c>
      <c r="BG345" s="220">
        <f>IF(N345="zákl. přenesená",J345,0)</f>
        <v>0</v>
      </c>
      <c r="BH345" s="220">
        <f>IF(N345="sníž. přenesená",J345,0)</f>
        <v>0</v>
      </c>
      <c r="BI345" s="220">
        <f>IF(N345="nulová",J345,0)</f>
        <v>0</v>
      </c>
      <c r="BJ345" s="20" t="s">
        <v>126</v>
      </c>
      <c r="BK345" s="220">
        <f>ROUND(I345*H345,2)</f>
        <v>0</v>
      </c>
      <c r="BL345" s="20" t="s">
        <v>126</v>
      </c>
      <c r="BM345" s="219" t="s">
        <v>449</v>
      </c>
    </row>
    <row r="346" s="2" customFormat="1">
      <c r="A346" s="41"/>
      <c r="B346" s="42"/>
      <c r="C346" s="43"/>
      <c r="D346" s="221" t="s">
        <v>128</v>
      </c>
      <c r="E346" s="43"/>
      <c r="F346" s="222" t="s">
        <v>448</v>
      </c>
      <c r="G346" s="43"/>
      <c r="H346" s="43"/>
      <c r="I346" s="223"/>
      <c r="J346" s="43"/>
      <c r="K346" s="43"/>
      <c r="L346" s="47"/>
      <c r="M346" s="224"/>
      <c r="N346" s="225"/>
      <c r="O346" s="88"/>
      <c r="P346" s="88"/>
      <c r="Q346" s="88"/>
      <c r="R346" s="88"/>
      <c r="S346" s="88"/>
      <c r="T346" s="89"/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  <c r="AT346" s="20" t="s">
        <v>128</v>
      </c>
      <c r="AU346" s="20" t="s">
        <v>84</v>
      </c>
    </row>
    <row r="347" s="13" customFormat="1">
      <c r="A347" s="13"/>
      <c r="B347" s="228"/>
      <c r="C347" s="229"/>
      <c r="D347" s="221" t="s">
        <v>132</v>
      </c>
      <c r="E347" s="230" t="s">
        <v>28</v>
      </c>
      <c r="F347" s="231" t="s">
        <v>450</v>
      </c>
      <c r="G347" s="229"/>
      <c r="H347" s="230" t="s">
        <v>28</v>
      </c>
      <c r="I347" s="232"/>
      <c r="J347" s="229"/>
      <c r="K347" s="229"/>
      <c r="L347" s="233"/>
      <c r="M347" s="234"/>
      <c r="N347" s="235"/>
      <c r="O347" s="235"/>
      <c r="P347" s="235"/>
      <c r="Q347" s="235"/>
      <c r="R347" s="235"/>
      <c r="S347" s="235"/>
      <c r="T347" s="236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37" t="s">
        <v>132</v>
      </c>
      <c r="AU347" s="237" t="s">
        <v>84</v>
      </c>
      <c r="AV347" s="13" t="s">
        <v>82</v>
      </c>
      <c r="AW347" s="13" t="s">
        <v>35</v>
      </c>
      <c r="AX347" s="13" t="s">
        <v>74</v>
      </c>
      <c r="AY347" s="237" t="s">
        <v>119</v>
      </c>
    </row>
    <row r="348" s="14" customFormat="1">
      <c r="A348" s="14"/>
      <c r="B348" s="238"/>
      <c r="C348" s="239"/>
      <c r="D348" s="221" t="s">
        <v>132</v>
      </c>
      <c r="E348" s="240" t="s">
        <v>28</v>
      </c>
      <c r="F348" s="241" t="s">
        <v>451</v>
      </c>
      <c r="G348" s="239"/>
      <c r="H348" s="242">
        <v>28.800000000000001</v>
      </c>
      <c r="I348" s="243"/>
      <c r="J348" s="239"/>
      <c r="K348" s="239"/>
      <c r="L348" s="244"/>
      <c r="M348" s="245"/>
      <c r="N348" s="246"/>
      <c r="O348" s="246"/>
      <c r="P348" s="246"/>
      <c r="Q348" s="246"/>
      <c r="R348" s="246"/>
      <c r="S348" s="246"/>
      <c r="T348" s="247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48" t="s">
        <v>132</v>
      </c>
      <c r="AU348" s="248" t="s">
        <v>84</v>
      </c>
      <c r="AV348" s="14" t="s">
        <v>84</v>
      </c>
      <c r="AW348" s="14" t="s">
        <v>35</v>
      </c>
      <c r="AX348" s="14" t="s">
        <v>82</v>
      </c>
      <c r="AY348" s="248" t="s">
        <v>119</v>
      </c>
    </row>
    <row r="349" s="12" customFormat="1" ht="22.8" customHeight="1">
      <c r="A349" s="12"/>
      <c r="B349" s="192"/>
      <c r="C349" s="193"/>
      <c r="D349" s="194" t="s">
        <v>73</v>
      </c>
      <c r="E349" s="206" t="s">
        <v>452</v>
      </c>
      <c r="F349" s="206" t="s">
        <v>453</v>
      </c>
      <c r="G349" s="193"/>
      <c r="H349" s="193"/>
      <c r="I349" s="196"/>
      <c r="J349" s="207">
        <f>BK349</f>
        <v>0</v>
      </c>
      <c r="K349" s="193"/>
      <c r="L349" s="198"/>
      <c r="M349" s="199"/>
      <c r="N349" s="200"/>
      <c r="O349" s="200"/>
      <c r="P349" s="201">
        <f>SUM(P350:P374)</f>
        <v>0</v>
      </c>
      <c r="Q349" s="200"/>
      <c r="R349" s="201">
        <f>SUM(R350:R374)</f>
        <v>0</v>
      </c>
      <c r="S349" s="200"/>
      <c r="T349" s="202">
        <f>SUM(T350:T374)</f>
        <v>0</v>
      </c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R349" s="203" t="s">
        <v>82</v>
      </c>
      <c r="AT349" s="204" t="s">
        <v>73</v>
      </c>
      <c r="AU349" s="204" t="s">
        <v>82</v>
      </c>
      <c r="AY349" s="203" t="s">
        <v>119</v>
      </c>
      <c r="BK349" s="205">
        <f>SUM(BK350:BK374)</f>
        <v>0</v>
      </c>
    </row>
    <row r="350" s="2" customFormat="1" ht="16.5" customHeight="1">
      <c r="A350" s="41"/>
      <c r="B350" s="42"/>
      <c r="C350" s="208" t="s">
        <v>454</v>
      </c>
      <c r="D350" s="208" t="s">
        <v>121</v>
      </c>
      <c r="E350" s="209" t="s">
        <v>455</v>
      </c>
      <c r="F350" s="210" t="s">
        <v>456</v>
      </c>
      <c r="G350" s="211" t="s">
        <v>302</v>
      </c>
      <c r="H350" s="212">
        <v>6.2869999999999999</v>
      </c>
      <c r="I350" s="213"/>
      <c r="J350" s="214">
        <f>ROUND(I350*H350,2)</f>
        <v>0</v>
      </c>
      <c r="K350" s="210" t="s">
        <v>28</v>
      </c>
      <c r="L350" s="47"/>
      <c r="M350" s="215" t="s">
        <v>28</v>
      </c>
      <c r="N350" s="216" t="s">
        <v>47</v>
      </c>
      <c r="O350" s="88"/>
      <c r="P350" s="217">
        <f>O350*H350</f>
        <v>0</v>
      </c>
      <c r="Q350" s="217">
        <v>0</v>
      </c>
      <c r="R350" s="217">
        <f>Q350*H350</f>
        <v>0</v>
      </c>
      <c r="S350" s="217">
        <v>0</v>
      </c>
      <c r="T350" s="218">
        <f>S350*H350</f>
        <v>0</v>
      </c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  <c r="AR350" s="219" t="s">
        <v>126</v>
      </c>
      <c r="AT350" s="219" t="s">
        <v>121</v>
      </c>
      <c r="AU350" s="219" t="s">
        <v>84</v>
      </c>
      <c r="AY350" s="20" t="s">
        <v>119</v>
      </c>
      <c r="BE350" s="220">
        <f>IF(N350="základní",J350,0)</f>
        <v>0</v>
      </c>
      <c r="BF350" s="220">
        <f>IF(N350="snížená",J350,0)</f>
        <v>0</v>
      </c>
      <c r="BG350" s="220">
        <f>IF(N350="zákl. přenesená",J350,0)</f>
        <v>0</v>
      </c>
      <c r="BH350" s="220">
        <f>IF(N350="sníž. přenesená",J350,0)</f>
        <v>0</v>
      </c>
      <c r="BI350" s="220">
        <f>IF(N350="nulová",J350,0)</f>
        <v>0</v>
      </c>
      <c r="BJ350" s="20" t="s">
        <v>126</v>
      </c>
      <c r="BK350" s="220">
        <f>ROUND(I350*H350,2)</f>
        <v>0</v>
      </c>
      <c r="BL350" s="20" t="s">
        <v>126</v>
      </c>
      <c r="BM350" s="219" t="s">
        <v>457</v>
      </c>
    </row>
    <row r="351" s="2" customFormat="1">
      <c r="A351" s="41"/>
      <c r="B351" s="42"/>
      <c r="C351" s="43"/>
      <c r="D351" s="221" t="s">
        <v>128</v>
      </c>
      <c r="E351" s="43"/>
      <c r="F351" s="222" t="s">
        <v>458</v>
      </c>
      <c r="G351" s="43"/>
      <c r="H351" s="43"/>
      <c r="I351" s="223"/>
      <c r="J351" s="43"/>
      <c r="K351" s="43"/>
      <c r="L351" s="47"/>
      <c r="M351" s="224"/>
      <c r="N351" s="225"/>
      <c r="O351" s="88"/>
      <c r="P351" s="88"/>
      <c r="Q351" s="88"/>
      <c r="R351" s="88"/>
      <c r="S351" s="88"/>
      <c r="T351" s="89"/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T351" s="20" t="s">
        <v>128</v>
      </c>
      <c r="AU351" s="20" t="s">
        <v>84</v>
      </c>
    </row>
    <row r="352" s="13" customFormat="1">
      <c r="A352" s="13"/>
      <c r="B352" s="228"/>
      <c r="C352" s="229"/>
      <c r="D352" s="221" t="s">
        <v>132</v>
      </c>
      <c r="E352" s="230" t="s">
        <v>28</v>
      </c>
      <c r="F352" s="231" t="s">
        <v>459</v>
      </c>
      <c r="G352" s="229"/>
      <c r="H352" s="230" t="s">
        <v>28</v>
      </c>
      <c r="I352" s="232"/>
      <c r="J352" s="229"/>
      <c r="K352" s="229"/>
      <c r="L352" s="233"/>
      <c r="M352" s="234"/>
      <c r="N352" s="235"/>
      <c r="O352" s="235"/>
      <c r="P352" s="235"/>
      <c r="Q352" s="235"/>
      <c r="R352" s="235"/>
      <c r="S352" s="235"/>
      <c r="T352" s="236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37" t="s">
        <v>132</v>
      </c>
      <c r="AU352" s="237" t="s">
        <v>84</v>
      </c>
      <c r="AV352" s="13" t="s">
        <v>82</v>
      </c>
      <c r="AW352" s="13" t="s">
        <v>35</v>
      </c>
      <c r="AX352" s="13" t="s">
        <v>74</v>
      </c>
      <c r="AY352" s="237" t="s">
        <v>119</v>
      </c>
    </row>
    <row r="353" s="13" customFormat="1">
      <c r="A353" s="13"/>
      <c r="B353" s="228"/>
      <c r="C353" s="229"/>
      <c r="D353" s="221" t="s">
        <v>132</v>
      </c>
      <c r="E353" s="230" t="s">
        <v>28</v>
      </c>
      <c r="F353" s="231" t="s">
        <v>460</v>
      </c>
      <c r="G353" s="229"/>
      <c r="H353" s="230" t="s">
        <v>28</v>
      </c>
      <c r="I353" s="232"/>
      <c r="J353" s="229"/>
      <c r="K353" s="229"/>
      <c r="L353" s="233"/>
      <c r="M353" s="234"/>
      <c r="N353" s="235"/>
      <c r="O353" s="235"/>
      <c r="P353" s="235"/>
      <c r="Q353" s="235"/>
      <c r="R353" s="235"/>
      <c r="S353" s="235"/>
      <c r="T353" s="236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37" t="s">
        <v>132</v>
      </c>
      <c r="AU353" s="237" t="s">
        <v>84</v>
      </c>
      <c r="AV353" s="13" t="s">
        <v>82</v>
      </c>
      <c r="AW353" s="13" t="s">
        <v>35</v>
      </c>
      <c r="AX353" s="13" t="s">
        <v>74</v>
      </c>
      <c r="AY353" s="237" t="s">
        <v>119</v>
      </c>
    </row>
    <row r="354" s="14" customFormat="1">
      <c r="A354" s="14"/>
      <c r="B354" s="238"/>
      <c r="C354" s="239"/>
      <c r="D354" s="221" t="s">
        <v>132</v>
      </c>
      <c r="E354" s="240" t="s">
        <v>28</v>
      </c>
      <c r="F354" s="241" t="s">
        <v>461</v>
      </c>
      <c r="G354" s="239"/>
      <c r="H354" s="242">
        <v>5.9400000000000004</v>
      </c>
      <c r="I354" s="243"/>
      <c r="J354" s="239"/>
      <c r="K354" s="239"/>
      <c r="L354" s="244"/>
      <c r="M354" s="245"/>
      <c r="N354" s="246"/>
      <c r="O354" s="246"/>
      <c r="P354" s="246"/>
      <c r="Q354" s="246"/>
      <c r="R354" s="246"/>
      <c r="S354" s="246"/>
      <c r="T354" s="247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48" t="s">
        <v>132</v>
      </c>
      <c r="AU354" s="248" t="s">
        <v>84</v>
      </c>
      <c r="AV354" s="14" t="s">
        <v>84</v>
      </c>
      <c r="AW354" s="14" t="s">
        <v>35</v>
      </c>
      <c r="AX354" s="14" t="s">
        <v>74</v>
      </c>
      <c r="AY354" s="248" t="s">
        <v>119</v>
      </c>
    </row>
    <row r="355" s="13" customFormat="1">
      <c r="A355" s="13"/>
      <c r="B355" s="228"/>
      <c r="C355" s="229"/>
      <c r="D355" s="221" t="s">
        <v>132</v>
      </c>
      <c r="E355" s="230" t="s">
        <v>28</v>
      </c>
      <c r="F355" s="231" t="s">
        <v>462</v>
      </c>
      <c r="G355" s="229"/>
      <c r="H355" s="230" t="s">
        <v>28</v>
      </c>
      <c r="I355" s="232"/>
      <c r="J355" s="229"/>
      <c r="K355" s="229"/>
      <c r="L355" s="233"/>
      <c r="M355" s="234"/>
      <c r="N355" s="235"/>
      <c r="O355" s="235"/>
      <c r="P355" s="235"/>
      <c r="Q355" s="235"/>
      <c r="R355" s="235"/>
      <c r="S355" s="235"/>
      <c r="T355" s="236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37" t="s">
        <v>132</v>
      </c>
      <c r="AU355" s="237" t="s">
        <v>84</v>
      </c>
      <c r="AV355" s="13" t="s">
        <v>82</v>
      </c>
      <c r="AW355" s="13" t="s">
        <v>35</v>
      </c>
      <c r="AX355" s="13" t="s">
        <v>74</v>
      </c>
      <c r="AY355" s="237" t="s">
        <v>119</v>
      </c>
    </row>
    <row r="356" s="14" customFormat="1">
      <c r="A356" s="14"/>
      <c r="B356" s="238"/>
      <c r="C356" s="239"/>
      <c r="D356" s="221" t="s">
        <v>132</v>
      </c>
      <c r="E356" s="240" t="s">
        <v>28</v>
      </c>
      <c r="F356" s="241" t="s">
        <v>463</v>
      </c>
      <c r="G356" s="239"/>
      <c r="H356" s="242">
        <v>0.27600000000000002</v>
      </c>
      <c r="I356" s="243"/>
      <c r="J356" s="239"/>
      <c r="K356" s="239"/>
      <c r="L356" s="244"/>
      <c r="M356" s="245"/>
      <c r="N356" s="246"/>
      <c r="O356" s="246"/>
      <c r="P356" s="246"/>
      <c r="Q356" s="246"/>
      <c r="R356" s="246"/>
      <c r="S356" s="246"/>
      <c r="T356" s="247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48" t="s">
        <v>132</v>
      </c>
      <c r="AU356" s="248" t="s">
        <v>84</v>
      </c>
      <c r="AV356" s="14" t="s">
        <v>84</v>
      </c>
      <c r="AW356" s="14" t="s">
        <v>35</v>
      </c>
      <c r="AX356" s="14" t="s">
        <v>74</v>
      </c>
      <c r="AY356" s="248" t="s">
        <v>119</v>
      </c>
    </row>
    <row r="357" s="13" customFormat="1">
      <c r="A357" s="13"/>
      <c r="B357" s="228"/>
      <c r="C357" s="229"/>
      <c r="D357" s="221" t="s">
        <v>132</v>
      </c>
      <c r="E357" s="230" t="s">
        <v>28</v>
      </c>
      <c r="F357" s="231" t="s">
        <v>464</v>
      </c>
      <c r="G357" s="229"/>
      <c r="H357" s="230" t="s">
        <v>28</v>
      </c>
      <c r="I357" s="232"/>
      <c r="J357" s="229"/>
      <c r="K357" s="229"/>
      <c r="L357" s="233"/>
      <c r="M357" s="234"/>
      <c r="N357" s="235"/>
      <c r="O357" s="235"/>
      <c r="P357" s="235"/>
      <c r="Q357" s="235"/>
      <c r="R357" s="235"/>
      <c r="S357" s="235"/>
      <c r="T357" s="236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37" t="s">
        <v>132</v>
      </c>
      <c r="AU357" s="237" t="s">
        <v>84</v>
      </c>
      <c r="AV357" s="13" t="s">
        <v>82</v>
      </c>
      <c r="AW357" s="13" t="s">
        <v>35</v>
      </c>
      <c r="AX357" s="13" t="s">
        <v>74</v>
      </c>
      <c r="AY357" s="237" t="s">
        <v>119</v>
      </c>
    </row>
    <row r="358" s="14" customFormat="1">
      <c r="A358" s="14"/>
      <c r="B358" s="238"/>
      <c r="C358" s="239"/>
      <c r="D358" s="221" t="s">
        <v>132</v>
      </c>
      <c r="E358" s="240" t="s">
        <v>28</v>
      </c>
      <c r="F358" s="241" t="s">
        <v>465</v>
      </c>
      <c r="G358" s="239"/>
      <c r="H358" s="242">
        <v>0.070999999999999994</v>
      </c>
      <c r="I358" s="243"/>
      <c r="J358" s="239"/>
      <c r="K358" s="239"/>
      <c r="L358" s="244"/>
      <c r="M358" s="245"/>
      <c r="N358" s="246"/>
      <c r="O358" s="246"/>
      <c r="P358" s="246"/>
      <c r="Q358" s="246"/>
      <c r="R358" s="246"/>
      <c r="S358" s="246"/>
      <c r="T358" s="247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48" t="s">
        <v>132</v>
      </c>
      <c r="AU358" s="248" t="s">
        <v>84</v>
      </c>
      <c r="AV358" s="14" t="s">
        <v>84</v>
      </c>
      <c r="AW358" s="14" t="s">
        <v>35</v>
      </c>
      <c r="AX358" s="14" t="s">
        <v>74</v>
      </c>
      <c r="AY358" s="248" t="s">
        <v>119</v>
      </c>
    </row>
    <row r="359" s="15" customFormat="1">
      <c r="A359" s="15"/>
      <c r="B359" s="249"/>
      <c r="C359" s="250"/>
      <c r="D359" s="221" t="s">
        <v>132</v>
      </c>
      <c r="E359" s="251" t="s">
        <v>28</v>
      </c>
      <c r="F359" s="252" t="s">
        <v>138</v>
      </c>
      <c r="G359" s="250"/>
      <c r="H359" s="253">
        <v>6.2869999999999999</v>
      </c>
      <c r="I359" s="254"/>
      <c r="J359" s="250"/>
      <c r="K359" s="250"/>
      <c r="L359" s="255"/>
      <c r="M359" s="256"/>
      <c r="N359" s="257"/>
      <c r="O359" s="257"/>
      <c r="P359" s="257"/>
      <c r="Q359" s="257"/>
      <c r="R359" s="257"/>
      <c r="S359" s="257"/>
      <c r="T359" s="258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T359" s="259" t="s">
        <v>132</v>
      </c>
      <c r="AU359" s="259" t="s">
        <v>84</v>
      </c>
      <c r="AV359" s="15" t="s">
        <v>126</v>
      </c>
      <c r="AW359" s="15" t="s">
        <v>35</v>
      </c>
      <c r="AX359" s="15" t="s">
        <v>82</v>
      </c>
      <c r="AY359" s="259" t="s">
        <v>119</v>
      </c>
    </row>
    <row r="360" s="2" customFormat="1" ht="16.5" customHeight="1">
      <c r="A360" s="41"/>
      <c r="B360" s="42"/>
      <c r="C360" s="208" t="s">
        <v>466</v>
      </c>
      <c r="D360" s="208" t="s">
        <v>121</v>
      </c>
      <c r="E360" s="209" t="s">
        <v>467</v>
      </c>
      <c r="F360" s="210" t="s">
        <v>468</v>
      </c>
      <c r="G360" s="211" t="s">
        <v>317</v>
      </c>
      <c r="H360" s="212">
        <v>1</v>
      </c>
      <c r="I360" s="213"/>
      <c r="J360" s="214">
        <f>ROUND(I360*H360,2)</f>
        <v>0</v>
      </c>
      <c r="K360" s="210" t="s">
        <v>28</v>
      </c>
      <c r="L360" s="47"/>
      <c r="M360" s="215" t="s">
        <v>28</v>
      </c>
      <c r="N360" s="216" t="s">
        <v>47</v>
      </c>
      <c r="O360" s="88"/>
      <c r="P360" s="217">
        <f>O360*H360</f>
        <v>0</v>
      </c>
      <c r="Q360" s="217">
        <v>0</v>
      </c>
      <c r="R360" s="217">
        <f>Q360*H360</f>
        <v>0</v>
      </c>
      <c r="S360" s="217">
        <v>0</v>
      </c>
      <c r="T360" s="218">
        <f>S360*H360</f>
        <v>0</v>
      </c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  <c r="AR360" s="219" t="s">
        <v>126</v>
      </c>
      <c r="AT360" s="219" t="s">
        <v>121</v>
      </c>
      <c r="AU360" s="219" t="s">
        <v>84</v>
      </c>
      <c r="AY360" s="20" t="s">
        <v>119</v>
      </c>
      <c r="BE360" s="220">
        <f>IF(N360="základní",J360,0)</f>
        <v>0</v>
      </c>
      <c r="BF360" s="220">
        <f>IF(N360="snížená",J360,0)</f>
        <v>0</v>
      </c>
      <c r="BG360" s="220">
        <f>IF(N360="zákl. přenesená",J360,0)</f>
        <v>0</v>
      </c>
      <c r="BH360" s="220">
        <f>IF(N360="sníž. přenesená",J360,0)</f>
        <v>0</v>
      </c>
      <c r="BI360" s="220">
        <f>IF(N360="nulová",J360,0)</f>
        <v>0</v>
      </c>
      <c r="BJ360" s="20" t="s">
        <v>126</v>
      </c>
      <c r="BK360" s="220">
        <f>ROUND(I360*H360,2)</f>
        <v>0</v>
      </c>
      <c r="BL360" s="20" t="s">
        <v>126</v>
      </c>
      <c r="BM360" s="219" t="s">
        <v>469</v>
      </c>
    </row>
    <row r="361" s="2" customFormat="1">
      <c r="A361" s="41"/>
      <c r="B361" s="42"/>
      <c r="C361" s="43"/>
      <c r="D361" s="221" t="s">
        <v>128</v>
      </c>
      <c r="E361" s="43"/>
      <c r="F361" s="222" t="s">
        <v>470</v>
      </c>
      <c r="G361" s="43"/>
      <c r="H361" s="43"/>
      <c r="I361" s="223"/>
      <c r="J361" s="43"/>
      <c r="K361" s="43"/>
      <c r="L361" s="47"/>
      <c r="M361" s="224"/>
      <c r="N361" s="225"/>
      <c r="O361" s="88"/>
      <c r="P361" s="88"/>
      <c r="Q361" s="88"/>
      <c r="R361" s="88"/>
      <c r="S361" s="88"/>
      <c r="T361" s="89"/>
      <c r="U361" s="41"/>
      <c r="V361" s="41"/>
      <c r="W361" s="41"/>
      <c r="X361" s="41"/>
      <c r="Y361" s="41"/>
      <c r="Z361" s="41"/>
      <c r="AA361" s="41"/>
      <c r="AB361" s="41"/>
      <c r="AC361" s="41"/>
      <c r="AD361" s="41"/>
      <c r="AE361" s="41"/>
      <c r="AT361" s="20" t="s">
        <v>128</v>
      </c>
      <c r="AU361" s="20" t="s">
        <v>84</v>
      </c>
    </row>
    <row r="362" s="13" customFormat="1">
      <c r="A362" s="13"/>
      <c r="B362" s="228"/>
      <c r="C362" s="229"/>
      <c r="D362" s="221" t="s">
        <v>132</v>
      </c>
      <c r="E362" s="230" t="s">
        <v>28</v>
      </c>
      <c r="F362" s="231" t="s">
        <v>471</v>
      </c>
      <c r="G362" s="229"/>
      <c r="H362" s="230" t="s">
        <v>28</v>
      </c>
      <c r="I362" s="232"/>
      <c r="J362" s="229"/>
      <c r="K362" s="229"/>
      <c r="L362" s="233"/>
      <c r="M362" s="234"/>
      <c r="N362" s="235"/>
      <c r="O362" s="235"/>
      <c r="P362" s="235"/>
      <c r="Q362" s="235"/>
      <c r="R362" s="235"/>
      <c r="S362" s="235"/>
      <c r="T362" s="236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37" t="s">
        <v>132</v>
      </c>
      <c r="AU362" s="237" t="s">
        <v>84</v>
      </c>
      <c r="AV362" s="13" t="s">
        <v>82</v>
      </c>
      <c r="AW362" s="13" t="s">
        <v>35</v>
      </c>
      <c r="AX362" s="13" t="s">
        <v>74</v>
      </c>
      <c r="AY362" s="237" t="s">
        <v>119</v>
      </c>
    </row>
    <row r="363" s="14" customFormat="1">
      <c r="A363" s="14"/>
      <c r="B363" s="238"/>
      <c r="C363" s="239"/>
      <c r="D363" s="221" t="s">
        <v>132</v>
      </c>
      <c r="E363" s="240" t="s">
        <v>28</v>
      </c>
      <c r="F363" s="241" t="s">
        <v>82</v>
      </c>
      <c r="G363" s="239"/>
      <c r="H363" s="242">
        <v>1</v>
      </c>
      <c r="I363" s="243"/>
      <c r="J363" s="239"/>
      <c r="K363" s="239"/>
      <c r="L363" s="244"/>
      <c r="M363" s="245"/>
      <c r="N363" s="246"/>
      <c r="O363" s="246"/>
      <c r="P363" s="246"/>
      <c r="Q363" s="246"/>
      <c r="R363" s="246"/>
      <c r="S363" s="246"/>
      <c r="T363" s="247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48" t="s">
        <v>132</v>
      </c>
      <c r="AU363" s="248" t="s">
        <v>84</v>
      </c>
      <c r="AV363" s="14" t="s">
        <v>84</v>
      </c>
      <c r="AW363" s="14" t="s">
        <v>35</v>
      </c>
      <c r="AX363" s="14" t="s">
        <v>82</v>
      </c>
      <c r="AY363" s="248" t="s">
        <v>119</v>
      </c>
    </row>
    <row r="364" s="2" customFormat="1" ht="16.5" customHeight="1">
      <c r="A364" s="41"/>
      <c r="B364" s="42"/>
      <c r="C364" s="208" t="s">
        <v>472</v>
      </c>
      <c r="D364" s="208" t="s">
        <v>121</v>
      </c>
      <c r="E364" s="209" t="s">
        <v>473</v>
      </c>
      <c r="F364" s="210" t="s">
        <v>474</v>
      </c>
      <c r="G364" s="211" t="s">
        <v>302</v>
      </c>
      <c r="H364" s="212">
        <v>2.0880000000000001</v>
      </c>
      <c r="I364" s="213"/>
      <c r="J364" s="214">
        <f>ROUND(I364*H364,2)</f>
        <v>0</v>
      </c>
      <c r="K364" s="210" t="s">
        <v>28</v>
      </c>
      <c r="L364" s="47"/>
      <c r="M364" s="215" t="s">
        <v>28</v>
      </c>
      <c r="N364" s="216" t="s">
        <v>47</v>
      </c>
      <c r="O364" s="88"/>
      <c r="P364" s="217">
        <f>O364*H364</f>
        <v>0</v>
      </c>
      <c r="Q364" s="217">
        <v>0</v>
      </c>
      <c r="R364" s="217">
        <f>Q364*H364</f>
        <v>0</v>
      </c>
      <c r="S364" s="217">
        <v>0</v>
      </c>
      <c r="T364" s="218">
        <f>S364*H364</f>
        <v>0</v>
      </c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  <c r="AR364" s="219" t="s">
        <v>126</v>
      </c>
      <c r="AT364" s="219" t="s">
        <v>121</v>
      </c>
      <c r="AU364" s="219" t="s">
        <v>84</v>
      </c>
      <c r="AY364" s="20" t="s">
        <v>119</v>
      </c>
      <c r="BE364" s="220">
        <f>IF(N364="základní",J364,0)</f>
        <v>0</v>
      </c>
      <c r="BF364" s="220">
        <f>IF(N364="snížená",J364,0)</f>
        <v>0</v>
      </c>
      <c r="BG364" s="220">
        <f>IF(N364="zákl. přenesená",J364,0)</f>
        <v>0</v>
      </c>
      <c r="BH364" s="220">
        <f>IF(N364="sníž. přenesená",J364,0)</f>
        <v>0</v>
      </c>
      <c r="BI364" s="220">
        <f>IF(N364="nulová",J364,0)</f>
        <v>0</v>
      </c>
      <c r="BJ364" s="20" t="s">
        <v>126</v>
      </c>
      <c r="BK364" s="220">
        <f>ROUND(I364*H364,2)</f>
        <v>0</v>
      </c>
      <c r="BL364" s="20" t="s">
        <v>126</v>
      </c>
      <c r="BM364" s="219" t="s">
        <v>475</v>
      </c>
    </row>
    <row r="365" s="2" customFormat="1">
      <c r="A365" s="41"/>
      <c r="B365" s="42"/>
      <c r="C365" s="43"/>
      <c r="D365" s="221" t="s">
        <v>128</v>
      </c>
      <c r="E365" s="43"/>
      <c r="F365" s="222" t="s">
        <v>476</v>
      </c>
      <c r="G365" s="43"/>
      <c r="H365" s="43"/>
      <c r="I365" s="223"/>
      <c r="J365" s="43"/>
      <c r="K365" s="43"/>
      <c r="L365" s="47"/>
      <c r="M365" s="224"/>
      <c r="N365" s="225"/>
      <c r="O365" s="88"/>
      <c r="P365" s="88"/>
      <c r="Q365" s="88"/>
      <c r="R365" s="88"/>
      <c r="S365" s="88"/>
      <c r="T365" s="89"/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  <c r="AT365" s="20" t="s">
        <v>128</v>
      </c>
      <c r="AU365" s="20" t="s">
        <v>84</v>
      </c>
    </row>
    <row r="366" s="13" customFormat="1">
      <c r="A366" s="13"/>
      <c r="B366" s="228"/>
      <c r="C366" s="229"/>
      <c r="D366" s="221" t="s">
        <v>132</v>
      </c>
      <c r="E366" s="230" t="s">
        <v>28</v>
      </c>
      <c r="F366" s="231" t="s">
        <v>477</v>
      </c>
      <c r="G366" s="229"/>
      <c r="H366" s="230" t="s">
        <v>28</v>
      </c>
      <c r="I366" s="232"/>
      <c r="J366" s="229"/>
      <c r="K366" s="229"/>
      <c r="L366" s="233"/>
      <c r="M366" s="234"/>
      <c r="N366" s="235"/>
      <c r="O366" s="235"/>
      <c r="P366" s="235"/>
      <c r="Q366" s="235"/>
      <c r="R366" s="235"/>
      <c r="S366" s="235"/>
      <c r="T366" s="236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37" t="s">
        <v>132</v>
      </c>
      <c r="AU366" s="237" t="s">
        <v>84</v>
      </c>
      <c r="AV366" s="13" t="s">
        <v>82</v>
      </c>
      <c r="AW366" s="13" t="s">
        <v>35</v>
      </c>
      <c r="AX366" s="13" t="s">
        <v>74</v>
      </c>
      <c r="AY366" s="237" t="s">
        <v>119</v>
      </c>
    </row>
    <row r="367" s="14" customFormat="1">
      <c r="A367" s="14"/>
      <c r="B367" s="238"/>
      <c r="C367" s="239"/>
      <c r="D367" s="221" t="s">
        <v>132</v>
      </c>
      <c r="E367" s="240" t="s">
        <v>28</v>
      </c>
      <c r="F367" s="241" t="s">
        <v>478</v>
      </c>
      <c r="G367" s="239"/>
      <c r="H367" s="242">
        <v>0.504</v>
      </c>
      <c r="I367" s="243"/>
      <c r="J367" s="239"/>
      <c r="K367" s="239"/>
      <c r="L367" s="244"/>
      <c r="M367" s="245"/>
      <c r="N367" s="246"/>
      <c r="O367" s="246"/>
      <c r="P367" s="246"/>
      <c r="Q367" s="246"/>
      <c r="R367" s="246"/>
      <c r="S367" s="246"/>
      <c r="T367" s="247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48" t="s">
        <v>132</v>
      </c>
      <c r="AU367" s="248" t="s">
        <v>84</v>
      </c>
      <c r="AV367" s="14" t="s">
        <v>84</v>
      </c>
      <c r="AW367" s="14" t="s">
        <v>35</v>
      </c>
      <c r="AX367" s="14" t="s">
        <v>74</v>
      </c>
      <c r="AY367" s="248" t="s">
        <v>119</v>
      </c>
    </row>
    <row r="368" s="14" customFormat="1">
      <c r="A368" s="14"/>
      <c r="B368" s="238"/>
      <c r="C368" s="239"/>
      <c r="D368" s="221" t="s">
        <v>132</v>
      </c>
      <c r="E368" s="240" t="s">
        <v>28</v>
      </c>
      <c r="F368" s="241" t="s">
        <v>479</v>
      </c>
      <c r="G368" s="239"/>
      <c r="H368" s="242">
        <v>0.69299999999999995</v>
      </c>
      <c r="I368" s="243"/>
      <c r="J368" s="239"/>
      <c r="K368" s="239"/>
      <c r="L368" s="244"/>
      <c r="M368" s="245"/>
      <c r="N368" s="246"/>
      <c r="O368" s="246"/>
      <c r="P368" s="246"/>
      <c r="Q368" s="246"/>
      <c r="R368" s="246"/>
      <c r="S368" s="246"/>
      <c r="T368" s="247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48" t="s">
        <v>132</v>
      </c>
      <c r="AU368" s="248" t="s">
        <v>84</v>
      </c>
      <c r="AV368" s="14" t="s">
        <v>84</v>
      </c>
      <c r="AW368" s="14" t="s">
        <v>35</v>
      </c>
      <c r="AX368" s="14" t="s">
        <v>74</v>
      </c>
      <c r="AY368" s="248" t="s">
        <v>119</v>
      </c>
    </row>
    <row r="369" s="14" customFormat="1">
      <c r="A369" s="14"/>
      <c r="B369" s="238"/>
      <c r="C369" s="239"/>
      <c r="D369" s="221" t="s">
        <v>132</v>
      </c>
      <c r="E369" s="240" t="s">
        <v>28</v>
      </c>
      <c r="F369" s="241" t="s">
        <v>480</v>
      </c>
      <c r="G369" s="239"/>
      <c r="H369" s="242">
        <v>0.89100000000000001</v>
      </c>
      <c r="I369" s="243"/>
      <c r="J369" s="239"/>
      <c r="K369" s="239"/>
      <c r="L369" s="244"/>
      <c r="M369" s="245"/>
      <c r="N369" s="246"/>
      <c r="O369" s="246"/>
      <c r="P369" s="246"/>
      <c r="Q369" s="246"/>
      <c r="R369" s="246"/>
      <c r="S369" s="246"/>
      <c r="T369" s="247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48" t="s">
        <v>132</v>
      </c>
      <c r="AU369" s="248" t="s">
        <v>84</v>
      </c>
      <c r="AV369" s="14" t="s">
        <v>84</v>
      </c>
      <c r="AW369" s="14" t="s">
        <v>35</v>
      </c>
      <c r="AX369" s="14" t="s">
        <v>74</v>
      </c>
      <c r="AY369" s="248" t="s">
        <v>119</v>
      </c>
    </row>
    <row r="370" s="15" customFormat="1">
      <c r="A370" s="15"/>
      <c r="B370" s="249"/>
      <c r="C370" s="250"/>
      <c r="D370" s="221" t="s">
        <v>132</v>
      </c>
      <c r="E370" s="251" t="s">
        <v>28</v>
      </c>
      <c r="F370" s="252" t="s">
        <v>138</v>
      </c>
      <c r="G370" s="250"/>
      <c r="H370" s="253">
        <v>2.0880000000000001</v>
      </c>
      <c r="I370" s="254"/>
      <c r="J370" s="250"/>
      <c r="K370" s="250"/>
      <c r="L370" s="255"/>
      <c r="M370" s="256"/>
      <c r="N370" s="257"/>
      <c r="O370" s="257"/>
      <c r="P370" s="257"/>
      <c r="Q370" s="257"/>
      <c r="R370" s="257"/>
      <c r="S370" s="257"/>
      <c r="T370" s="258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T370" s="259" t="s">
        <v>132</v>
      </c>
      <c r="AU370" s="259" t="s">
        <v>84</v>
      </c>
      <c r="AV370" s="15" t="s">
        <v>126</v>
      </c>
      <c r="AW370" s="15" t="s">
        <v>35</v>
      </c>
      <c r="AX370" s="15" t="s">
        <v>82</v>
      </c>
      <c r="AY370" s="259" t="s">
        <v>119</v>
      </c>
    </row>
    <row r="371" s="2" customFormat="1" ht="16.5" customHeight="1">
      <c r="A371" s="41"/>
      <c r="B371" s="42"/>
      <c r="C371" s="208" t="s">
        <v>481</v>
      </c>
      <c r="D371" s="208" t="s">
        <v>121</v>
      </c>
      <c r="E371" s="209" t="s">
        <v>482</v>
      </c>
      <c r="F371" s="210" t="s">
        <v>483</v>
      </c>
      <c r="G371" s="211" t="s">
        <v>302</v>
      </c>
      <c r="H371" s="212">
        <v>0.076999999999999999</v>
      </c>
      <c r="I371" s="213"/>
      <c r="J371" s="214">
        <f>ROUND(I371*H371,2)</f>
        <v>0</v>
      </c>
      <c r="K371" s="210" t="s">
        <v>28</v>
      </c>
      <c r="L371" s="47"/>
      <c r="M371" s="215" t="s">
        <v>28</v>
      </c>
      <c r="N371" s="216" t="s">
        <v>47</v>
      </c>
      <c r="O371" s="88"/>
      <c r="P371" s="217">
        <f>O371*H371</f>
        <v>0</v>
      </c>
      <c r="Q371" s="217">
        <v>0</v>
      </c>
      <c r="R371" s="217">
        <f>Q371*H371</f>
        <v>0</v>
      </c>
      <c r="S371" s="217">
        <v>0</v>
      </c>
      <c r="T371" s="218">
        <f>S371*H371</f>
        <v>0</v>
      </c>
      <c r="U371" s="41"/>
      <c r="V371" s="41"/>
      <c r="W371" s="41"/>
      <c r="X371" s="41"/>
      <c r="Y371" s="41"/>
      <c r="Z371" s="41"/>
      <c r="AA371" s="41"/>
      <c r="AB371" s="41"/>
      <c r="AC371" s="41"/>
      <c r="AD371" s="41"/>
      <c r="AE371" s="41"/>
      <c r="AR371" s="219" t="s">
        <v>126</v>
      </c>
      <c r="AT371" s="219" t="s">
        <v>121</v>
      </c>
      <c r="AU371" s="219" t="s">
        <v>84</v>
      </c>
      <c r="AY371" s="20" t="s">
        <v>119</v>
      </c>
      <c r="BE371" s="220">
        <f>IF(N371="základní",J371,0)</f>
        <v>0</v>
      </c>
      <c r="BF371" s="220">
        <f>IF(N371="snížená",J371,0)</f>
        <v>0</v>
      </c>
      <c r="BG371" s="220">
        <f>IF(N371="zákl. přenesená",J371,0)</f>
        <v>0</v>
      </c>
      <c r="BH371" s="220">
        <f>IF(N371="sníž. přenesená",J371,0)</f>
        <v>0</v>
      </c>
      <c r="BI371" s="220">
        <f>IF(N371="nulová",J371,0)</f>
        <v>0</v>
      </c>
      <c r="BJ371" s="20" t="s">
        <v>126</v>
      </c>
      <c r="BK371" s="220">
        <f>ROUND(I371*H371,2)</f>
        <v>0</v>
      </c>
      <c r="BL371" s="20" t="s">
        <v>126</v>
      </c>
      <c r="BM371" s="219" t="s">
        <v>484</v>
      </c>
    </row>
    <row r="372" s="2" customFormat="1">
      <c r="A372" s="41"/>
      <c r="B372" s="42"/>
      <c r="C372" s="43"/>
      <c r="D372" s="221" t="s">
        <v>128</v>
      </c>
      <c r="E372" s="43"/>
      <c r="F372" s="222" t="s">
        <v>485</v>
      </c>
      <c r="G372" s="43"/>
      <c r="H372" s="43"/>
      <c r="I372" s="223"/>
      <c r="J372" s="43"/>
      <c r="K372" s="43"/>
      <c r="L372" s="47"/>
      <c r="M372" s="224"/>
      <c r="N372" s="225"/>
      <c r="O372" s="88"/>
      <c r="P372" s="88"/>
      <c r="Q372" s="88"/>
      <c r="R372" s="88"/>
      <c r="S372" s="88"/>
      <c r="T372" s="89"/>
      <c r="U372" s="41"/>
      <c r="V372" s="41"/>
      <c r="W372" s="41"/>
      <c r="X372" s="41"/>
      <c r="Y372" s="41"/>
      <c r="Z372" s="41"/>
      <c r="AA372" s="41"/>
      <c r="AB372" s="41"/>
      <c r="AC372" s="41"/>
      <c r="AD372" s="41"/>
      <c r="AE372" s="41"/>
      <c r="AT372" s="20" t="s">
        <v>128</v>
      </c>
      <c r="AU372" s="20" t="s">
        <v>84</v>
      </c>
    </row>
    <row r="373" s="13" customFormat="1">
      <c r="A373" s="13"/>
      <c r="B373" s="228"/>
      <c r="C373" s="229"/>
      <c r="D373" s="221" t="s">
        <v>132</v>
      </c>
      <c r="E373" s="230" t="s">
        <v>28</v>
      </c>
      <c r="F373" s="231" t="s">
        <v>486</v>
      </c>
      <c r="G373" s="229"/>
      <c r="H373" s="230" t="s">
        <v>28</v>
      </c>
      <c r="I373" s="232"/>
      <c r="J373" s="229"/>
      <c r="K373" s="229"/>
      <c r="L373" s="233"/>
      <c r="M373" s="234"/>
      <c r="N373" s="235"/>
      <c r="O373" s="235"/>
      <c r="P373" s="235"/>
      <c r="Q373" s="235"/>
      <c r="R373" s="235"/>
      <c r="S373" s="235"/>
      <c r="T373" s="236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37" t="s">
        <v>132</v>
      </c>
      <c r="AU373" s="237" t="s">
        <v>84</v>
      </c>
      <c r="AV373" s="13" t="s">
        <v>82</v>
      </c>
      <c r="AW373" s="13" t="s">
        <v>35</v>
      </c>
      <c r="AX373" s="13" t="s">
        <v>74</v>
      </c>
      <c r="AY373" s="237" t="s">
        <v>119</v>
      </c>
    </row>
    <row r="374" s="14" customFormat="1">
      <c r="A374" s="14"/>
      <c r="B374" s="238"/>
      <c r="C374" s="239"/>
      <c r="D374" s="221" t="s">
        <v>132</v>
      </c>
      <c r="E374" s="240" t="s">
        <v>28</v>
      </c>
      <c r="F374" s="241" t="s">
        <v>487</v>
      </c>
      <c r="G374" s="239"/>
      <c r="H374" s="242">
        <v>0.076999999999999999</v>
      </c>
      <c r="I374" s="243"/>
      <c r="J374" s="239"/>
      <c r="K374" s="239"/>
      <c r="L374" s="244"/>
      <c r="M374" s="245"/>
      <c r="N374" s="246"/>
      <c r="O374" s="246"/>
      <c r="P374" s="246"/>
      <c r="Q374" s="246"/>
      <c r="R374" s="246"/>
      <c r="S374" s="246"/>
      <c r="T374" s="247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48" t="s">
        <v>132</v>
      </c>
      <c r="AU374" s="248" t="s">
        <v>84</v>
      </c>
      <c r="AV374" s="14" t="s">
        <v>84</v>
      </c>
      <c r="AW374" s="14" t="s">
        <v>35</v>
      </c>
      <c r="AX374" s="14" t="s">
        <v>82</v>
      </c>
      <c r="AY374" s="248" t="s">
        <v>119</v>
      </c>
    </row>
    <row r="375" s="12" customFormat="1" ht="22.8" customHeight="1">
      <c r="A375" s="12"/>
      <c r="B375" s="192"/>
      <c r="C375" s="193"/>
      <c r="D375" s="194" t="s">
        <v>73</v>
      </c>
      <c r="E375" s="206" t="s">
        <v>488</v>
      </c>
      <c r="F375" s="206" t="s">
        <v>489</v>
      </c>
      <c r="G375" s="193"/>
      <c r="H375" s="193"/>
      <c r="I375" s="196"/>
      <c r="J375" s="207">
        <f>BK375</f>
        <v>0</v>
      </c>
      <c r="K375" s="193"/>
      <c r="L375" s="198"/>
      <c r="M375" s="199"/>
      <c r="N375" s="200"/>
      <c r="O375" s="200"/>
      <c r="P375" s="201">
        <f>SUM(P376:P378)</f>
        <v>0</v>
      </c>
      <c r="Q375" s="200"/>
      <c r="R375" s="201">
        <f>SUM(R376:R378)</f>
        <v>0</v>
      </c>
      <c r="S375" s="200"/>
      <c r="T375" s="202">
        <f>SUM(T376:T378)</f>
        <v>0</v>
      </c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R375" s="203" t="s">
        <v>82</v>
      </c>
      <c r="AT375" s="204" t="s">
        <v>73</v>
      </c>
      <c r="AU375" s="204" t="s">
        <v>82</v>
      </c>
      <c r="AY375" s="203" t="s">
        <v>119</v>
      </c>
      <c r="BK375" s="205">
        <f>SUM(BK376:BK378)</f>
        <v>0</v>
      </c>
    </row>
    <row r="376" s="2" customFormat="1" ht="16.5" customHeight="1">
      <c r="A376" s="41"/>
      <c r="B376" s="42"/>
      <c r="C376" s="208" t="s">
        <v>490</v>
      </c>
      <c r="D376" s="208" t="s">
        <v>121</v>
      </c>
      <c r="E376" s="209" t="s">
        <v>491</v>
      </c>
      <c r="F376" s="210" t="s">
        <v>492</v>
      </c>
      <c r="G376" s="211" t="s">
        <v>302</v>
      </c>
      <c r="H376" s="212">
        <v>409.04199999999997</v>
      </c>
      <c r="I376" s="213"/>
      <c r="J376" s="214">
        <f>ROUND(I376*H376,2)</f>
        <v>0</v>
      </c>
      <c r="K376" s="210" t="s">
        <v>125</v>
      </c>
      <c r="L376" s="47"/>
      <c r="M376" s="215" t="s">
        <v>28</v>
      </c>
      <c r="N376" s="216" t="s">
        <v>47</v>
      </c>
      <c r="O376" s="88"/>
      <c r="P376" s="217">
        <f>O376*H376</f>
        <v>0</v>
      </c>
      <c r="Q376" s="217">
        <v>0</v>
      </c>
      <c r="R376" s="217">
        <f>Q376*H376</f>
        <v>0</v>
      </c>
      <c r="S376" s="217">
        <v>0</v>
      </c>
      <c r="T376" s="218">
        <f>S376*H376</f>
        <v>0</v>
      </c>
      <c r="U376" s="41"/>
      <c r="V376" s="41"/>
      <c r="W376" s="41"/>
      <c r="X376" s="41"/>
      <c r="Y376" s="41"/>
      <c r="Z376" s="41"/>
      <c r="AA376" s="41"/>
      <c r="AB376" s="41"/>
      <c r="AC376" s="41"/>
      <c r="AD376" s="41"/>
      <c r="AE376" s="41"/>
      <c r="AR376" s="219" t="s">
        <v>126</v>
      </c>
      <c r="AT376" s="219" t="s">
        <v>121</v>
      </c>
      <c r="AU376" s="219" t="s">
        <v>84</v>
      </c>
      <c r="AY376" s="20" t="s">
        <v>119</v>
      </c>
      <c r="BE376" s="220">
        <f>IF(N376="základní",J376,0)</f>
        <v>0</v>
      </c>
      <c r="BF376" s="220">
        <f>IF(N376="snížená",J376,0)</f>
        <v>0</v>
      </c>
      <c r="BG376" s="220">
        <f>IF(N376="zákl. přenesená",J376,0)</f>
        <v>0</v>
      </c>
      <c r="BH376" s="220">
        <f>IF(N376="sníž. přenesená",J376,0)</f>
        <v>0</v>
      </c>
      <c r="BI376" s="220">
        <f>IF(N376="nulová",J376,0)</f>
        <v>0</v>
      </c>
      <c r="BJ376" s="20" t="s">
        <v>126</v>
      </c>
      <c r="BK376" s="220">
        <f>ROUND(I376*H376,2)</f>
        <v>0</v>
      </c>
      <c r="BL376" s="20" t="s">
        <v>126</v>
      </c>
      <c r="BM376" s="219" t="s">
        <v>493</v>
      </c>
    </row>
    <row r="377" s="2" customFormat="1">
      <c r="A377" s="41"/>
      <c r="B377" s="42"/>
      <c r="C377" s="43"/>
      <c r="D377" s="221" t="s">
        <v>128</v>
      </c>
      <c r="E377" s="43"/>
      <c r="F377" s="222" t="s">
        <v>494</v>
      </c>
      <c r="G377" s="43"/>
      <c r="H377" s="43"/>
      <c r="I377" s="223"/>
      <c r="J377" s="43"/>
      <c r="K377" s="43"/>
      <c r="L377" s="47"/>
      <c r="M377" s="224"/>
      <c r="N377" s="225"/>
      <c r="O377" s="88"/>
      <c r="P377" s="88"/>
      <c r="Q377" s="88"/>
      <c r="R377" s="88"/>
      <c r="S377" s="88"/>
      <c r="T377" s="89"/>
      <c r="U377" s="41"/>
      <c r="V377" s="41"/>
      <c r="W377" s="41"/>
      <c r="X377" s="41"/>
      <c r="Y377" s="41"/>
      <c r="Z377" s="41"/>
      <c r="AA377" s="41"/>
      <c r="AB377" s="41"/>
      <c r="AC377" s="41"/>
      <c r="AD377" s="41"/>
      <c r="AE377" s="41"/>
      <c r="AT377" s="20" t="s">
        <v>128</v>
      </c>
      <c r="AU377" s="20" t="s">
        <v>84</v>
      </c>
    </row>
    <row r="378" s="2" customFormat="1">
      <c r="A378" s="41"/>
      <c r="B378" s="42"/>
      <c r="C378" s="43"/>
      <c r="D378" s="226" t="s">
        <v>130</v>
      </c>
      <c r="E378" s="43"/>
      <c r="F378" s="227" t="s">
        <v>495</v>
      </c>
      <c r="G378" s="43"/>
      <c r="H378" s="43"/>
      <c r="I378" s="223"/>
      <c r="J378" s="43"/>
      <c r="K378" s="43"/>
      <c r="L378" s="47"/>
      <c r="M378" s="281"/>
      <c r="N378" s="282"/>
      <c r="O378" s="283"/>
      <c r="P378" s="283"/>
      <c r="Q378" s="283"/>
      <c r="R378" s="283"/>
      <c r="S378" s="283"/>
      <c r="T378" s="284"/>
      <c r="U378" s="41"/>
      <c r="V378" s="41"/>
      <c r="W378" s="41"/>
      <c r="X378" s="41"/>
      <c r="Y378" s="41"/>
      <c r="Z378" s="41"/>
      <c r="AA378" s="41"/>
      <c r="AB378" s="41"/>
      <c r="AC378" s="41"/>
      <c r="AD378" s="41"/>
      <c r="AE378" s="41"/>
      <c r="AT378" s="20" t="s">
        <v>130</v>
      </c>
      <c r="AU378" s="20" t="s">
        <v>84</v>
      </c>
    </row>
    <row r="379" s="2" customFormat="1" ht="6.96" customHeight="1">
      <c r="A379" s="41"/>
      <c r="B379" s="63"/>
      <c r="C379" s="64"/>
      <c r="D379" s="64"/>
      <c r="E379" s="64"/>
      <c r="F379" s="64"/>
      <c r="G379" s="64"/>
      <c r="H379" s="64"/>
      <c r="I379" s="64"/>
      <c r="J379" s="64"/>
      <c r="K379" s="64"/>
      <c r="L379" s="47"/>
      <c r="M379" s="41"/>
      <c r="O379" s="41"/>
      <c r="P379" s="41"/>
      <c r="Q379" s="41"/>
      <c r="R379" s="41"/>
      <c r="S379" s="41"/>
      <c r="T379" s="41"/>
      <c r="U379" s="41"/>
      <c r="V379" s="41"/>
      <c r="W379" s="41"/>
      <c r="X379" s="41"/>
      <c r="Y379" s="41"/>
      <c r="Z379" s="41"/>
      <c r="AA379" s="41"/>
      <c r="AB379" s="41"/>
      <c r="AC379" s="41"/>
      <c r="AD379" s="41"/>
      <c r="AE379" s="41"/>
    </row>
  </sheetData>
  <sheetProtection sheet="1" autoFilter="0" formatColumns="0" formatRows="0" objects="1" scenarios="1" spinCount="100000" saltValue="QSjwOkMMPUoW24Otftvf4sq3zUTNiMASHjNBgcygaTXgUTno+67jEYUBaiMIogQW8ZLwDtThdetnQkrkks32TA==" hashValue="HeeWNO0cUR6q8SCVxnxV1ZxuN8RyZOnsd0JAMefNALW526rtQwQS2lYM/IN+RnhzC2TvVwPo1O+B1RNXTCWdxQ==" algorithmName="SHA-512" password="CC35"/>
  <autoFilter ref="C87:K378"/>
  <mergeCells count="9">
    <mergeCell ref="E7:H7"/>
    <mergeCell ref="E9:H9"/>
    <mergeCell ref="E18:H18"/>
    <mergeCell ref="E27:H27"/>
    <mergeCell ref="E48:H48"/>
    <mergeCell ref="E50:H50"/>
    <mergeCell ref="E78:H78"/>
    <mergeCell ref="E80:H80"/>
    <mergeCell ref="L2:V2"/>
  </mergeCells>
  <hyperlinks>
    <hyperlink ref="F93" r:id="rId1" display="https://podminky.urs.cz/item/CS_URS_2025_02/111103312"/>
    <hyperlink ref="F102" r:id="rId2" display="https://podminky.urs.cz/item/CS_URS_2025_02/111251201"/>
    <hyperlink ref="F111" r:id="rId3" display="https://podminky.urs.cz/item/CS_URS_2025_02/112155315"/>
    <hyperlink ref="F116" r:id="rId4" display="https://podminky.urs.cz/item/CS_URS_2025_02/112251101"/>
    <hyperlink ref="F121" r:id="rId5" display="https://podminky.urs.cz/item/CS_URS_2025_02/112251102"/>
    <hyperlink ref="F126" r:id="rId6" display="https://podminky.urs.cz/item/CS_URS_2025_02/112251103"/>
    <hyperlink ref="F131" r:id="rId7" display="https://podminky.urs.cz/item/CS_URS_2025_02/113107331"/>
    <hyperlink ref="F136" r:id="rId8" display="https://podminky.urs.cz/item/CS_URS_2025_02/114203103"/>
    <hyperlink ref="F141" r:id="rId9" display="https://podminky.urs.cz/item/CS_URS_2025_02/114203104"/>
    <hyperlink ref="F154" r:id="rId10" display="https://podminky.urs.cz/item/CS_URS_2025_02/114203201"/>
    <hyperlink ref="F159" r:id="rId11" display="https://podminky.urs.cz/item/CS_URS_2025_02/114253301"/>
    <hyperlink ref="F168" r:id="rId12" display="https://podminky.urs.cz/item/CS_URS_2025_02/124253101"/>
    <hyperlink ref="F180" r:id="rId13" display="https://podminky.urs.cz/item/CS_URS_2025_02/127751101"/>
    <hyperlink ref="F188" r:id="rId14" display="https://podminky.urs.cz/item/CS_URS_2025_02/132251101"/>
    <hyperlink ref="F193" r:id="rId15" display="https://podminky.urs.cz/item/CS_URS_2025_02/162251101"/>
    <hyperlink ref="F200" r:id="rId16" display="https://podminky.urs.cz/item/CS_URS_2025_02/162351123"/>
    <hyperlink ref="F205" r:id="rId17" display="https://podminky.urs.cz/item/CS_URS_2025_02/171151112"/>
    <hyperlink ref="F210" r:id="rId18" display="https://podminky.urs.cz/item/CS_URS_2025_02/174111101"/>
    <hyperlink ref="F215" r:id="rId19" display="https://podminky.urs.cz/item/CS_URS_2025_02/184818242"/>
    <hyperlink ref="F220" r:id="rId20" display="https://podminky.urs.cz/item/CS_URS_2025_02/184818243"/>
    <hyperlink ref="F255" r:id="rId21" display="https://podminky.urs.cz/item/CS_URS_2025_02/213141112"/>
    <hyperlink ref="F268" r:id="rId22" display="https://podminky.urs.cz/item/CS_URS_2025_02/321213345"/>
    <hyperlink ref="F282" r:id="rId23" display="https://podminky.urs.cz/item/CS_URS_2025_02/451316112"/>
    <hyperlink ref="F287" r:id="rId24" display="https://podminky.urs.cz/item/CS_URS_2025_02/465518317"/>
    <hyperlink ref="F292" r:id="rId25" display="https://podminky.urs.cz/item/CS_URS_2025_02/463212121"/>
    <hyperlink ref="F310" r:id="rId26" display="https://podminky.urs.cz/item/CS_URS_2025_02/463212191"/>
    <hyperlink ref="F322" r:id="rId27" display="https://podminky.urs.cz/item/CS_URS_2025_02/628635552"/>
    <hyperlink ref="F328" r:id="rId28" display="https://podminky.urs.cz/item/CS_URS_2025_02/938903211"/>
    <hyperlink ref="F333" r:id="rId29" display="https://podminky.urs.cz/item/CS_URS_2025_02/985131111"/>
    <hyperlink ref="F338" r:id="rId30" display="https://podminky.urs.cz/item/CS_URS_2025_02/985221013"/>
    <hyperlink ref="F378" r:id="rId31" display="https://podminky.urs.cz/item/CS_URS_2025_02/9983230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2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87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3"/>
      <c r="AT3" s="20" t="s">
        <v>84</v>
      </c>
    </row>
    <row r="4" s="1" customFormat="1" ht="24.96" customHeight="1">
      <c r="B4" s="23"/>
      <c r="D4" s="134" t="s">
        <v>88</v>
      </c>
      <c r="L4" s="23"/>
      <c r="M4" s="135" t="s">
        <v>10</v>
      </c>
      <c r="AT4" s="20" t="s">
        <v>35</v>
      </c>
    </row>
    <row r="5" s="1" customFormat="1" ht="6.96" customHeight="1">
      <c r="B5" s="23"/>
      <c r="L5" s="23"/>
    </row>
    <row r="6" s="1" customFormat="1" ht="12" customHeight="1">
      <c r="B6" s="23"/>
      <c r="D6" s="136" t="s">
        <v>16</v>
      </c>
      <c r="L6" s="23"/>
    </row>
    <row r="7" s="1" customFormat="1" ht="16.5" customHeight="1">
      <c r="B7" s="23"/>
      <c r="E7" s="137" t="str">
        <f>'Rekapitulace stavby'!K6</f>
        <v>Chrudimka, Nemošice, oprava stabilizačního stupně, ř. km 3,612</v>
      </c>
      <c r="F7" s="136"/>
      <c r="G7" s="136"/>
      <c r="H7" s="136"/>
      <c r="L7" s="23"/>
    </row>
    <row r="8" s="2" customFormat="1" ht="12" customHeight="1">
      <c r="A8" s="41"/>
      <c r="B8" s="47"/>
      <c r="C8" s="41"/>
      <c r="D8" s="136" t="s">
        <v>89</v>
      </c>
      <c r="E8" s="41"/>
      <c r="F8" s="41"/>
      <c r="G8" s="41"/>
      <c r="H8" s="41"/>
      <c r="I8" s="41"/>
      <c r="J8" s="41"/>
      <c r="K8" s="41"/>
      <c r="L8" s="138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9" t="s">
        <v>496</v>
      </c>
      <c r="F9" s="41"/>
      <c r="G9" s="41"/>
      <c r="H9" s="41"/>
      <c r="I9" s="41"/>
      <c r="J9" s="41"/>
      <c r="K9" s="41"/>
      <c r="L9" s="138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8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6" t="s">
        <v>18</v>
      </c>
      <c r="E11" s="41"/>
      <c r="F11" s="140" t="s">
        <v>28</v>
      </c>
      <c r="G11" s="41"/>
      <c r="H11" s="41"/>
      <c r="I11" s="136" t="s">
        <v>20</v>
      </c>
      <c r="J11" s="140" t="s">
        <v>21</v>
      </c>
      <c r="K11" s="41"/>
      <c r="L11" s="138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6" t="s">
        <v>22</v>
      </c>
      <c r="E12" s="41"/>
      <c r="F12" s="140" t="s">
        <v>23</v>
      </c>
      <c r="G12" s="41"/>
      <c r="H12" s="41"/>
      <c r="I12" s="136" t="s">
        <v>24</v>
      </c>
      <c r="J12" s="141" t="str">
        <f>'Rekapitulace stavby'!AN8</f>
        <v>11. 7. 2025</v>
      </c>
      <c r="K12" s="41"/>
      <c r="L12" s="138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8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6" t="s">
        <v>26</v>
      </c>
      <c r="E14" s="41"/>
      <c r="F14" s="41"/>
      <c r="G14" s="41"/>
      <c r="H14" s="41"/>
      <c r="I14" s="136" t="s">
        <v>27</v>
      </c>
      <c r="J14" s="140" t="s">
        <v>28</v>
      </c>
      <c r="K14" s="41"/>
      <c r="L14" s="138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40" t="s">
        <v>29</v>
      </c>
      <c r="F15" s="41"/>
      <c r="G15" s="41"/>
      <c r="H15" s="41"/>
      <c r="I15" s="136" t="s">
        <v>30</v>
      </c>
      <c r="J15" s="140" t="s">
        <v>28</v>
      </c>
      <c r="K15" s="41"/>
      <c r="L15" s="138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8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6" t="s">
        <v>31</v>
      </c>
      <c r="E17" s="41"/>
      <c r="F17" s="41"/>
      <c r="G17" s="41"/>
      <c r="H17" s="41"/>
      <c r="I17" s="136" t="s">
        <v>27</v>
      </c>
      <c r="J17" s="36" t="str">
        <f>'Rekapitulace stavby'!AN13</f>
        <v>Vyplň údaj</v>
      </c>
      <c r="K17" s="41"/>
      <c r="L17" s="138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40"/>
      <c r="G18" s="140"/>
      <c r="H18" s="140"/>
      <c r="I18" s="136" t="s">
        <v>30</v>
      </c>
      <c r="J18" s="36" t="str">
        <f>'Rekapitulace stavby'!AN14</f>
        <v>Vyplň údaj</v>
      </c>
      <c r="K18" s="41"/>
      <c r="L18" s="138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8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6" t="s">
        <v>33</v>
      </c>
      <c r="E20" s="41"/>
      <c r="F20" s="41"/>
      <c r="G20" s="41"/>
      <c r="H20" s="41"/>
      <c r="I20" s="136" t="s">
        <v>27</v>
      </c>
      <c r="J20" s="140" t="s">
        <v>28</v>
      </c>
      <c r="K20" s="41"/>
      <c r="L20" s="138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40" t="s">
        <v>34</v>
      </c>
      <c r="F21" s="41"/>
      <c r="G21" s="41"/>
      <c r="H21" s="41"/>
      <c r="I21" s="136" t="s">
        <v>30</v>
      </c>
      <c r="J21" s="140" t="s">
        <v>28</v>
      </c>
      <c r="K21" s="41"/>
      <c r="L21" s="138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8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6" t="s">
        <v>36</v>
      </c>
      <c r="E23" s="41"/>
      <c r="F23" s="41"/>
      <c r="G23" s="41"/>
      <c r="H23" s="41"/>
      <c r="I23" s="136" t="s">
        <v>27</v>
      </c>
      <c r="J23" s="140" t="s">
        <v>28</v>
      </c>
      <c r="K23" s="41"/>
      <c r="L23" s="138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40" t="s">
        <v>37</v>
      </c>
      <c r="F24" s="41"/>
      <c r="G24" s="41"/>
      <c r="H24" s="41"/>
      <c r="I24" s="136" t="s">
        <v>30</v>
      </c>
      <c r="J24" s="140" t="s">
        <v>28</v>
      </c>
      <c r="K24" s="41"/>
      <c r="L24" s="138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8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6" t="s">
        <v>38</v>
      </c>
      <c r="E26" s="41"/>
      <c r="F26" s="41"/>
      <c r="G26" s="41"/>
      <c r="H26" s="41"/>
      <c r="I26" s="41"/>
      <c r="J26" s="41"/>
      <c r="K26" s="41"/>
      <c r="L26" s="138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47.25" customHeight="1">
      <c r="A27" s="142"/>
      <c r="B27" s="143"/>
      <c r="C27" s="142"/>
      <c r="D27" s="142"/>
      <c r="E27" s="144" t="s">
        <v>39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8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6"/>
      <c r="E29" s="146"/>
      <c r="F29" s="146"/>
      <c r="G29" s="146"/>
      <c r="H29" s="146"/>
      <c r="I29" s="146"/>
      <c r="J29" s="146"/>
      <c r="K29" s="146"/>
      <c r="L29" s="138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7" t="s">
        <v>40</v>
      </c>
      <c r="E30" s="41"/>
      <c r="F30" s="41"/>
      <c r="G30" s="41"/>
      <c r="H30" s="41"/>
      <c r="I30" s="41"/>
      <c r="J30" s="148">
        <f>ROUND(J84, 2)</f>
        <v>0</v>
      </c>
      <c r="K30" s="41"/>
      <c r="L30" s="138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6"/>
      <c r="E31" s="146"/>
      <c r="F31" s="146"/>
      <c r="G31" s="146"/>
      <c r="H31" s="146"/>
      <c r="I31" s="146"/>
      <c r="J31" s="146"/>
      <c r="K31" s="146"/>
      <c r="L31" s="138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9" t="s">
        <v>42</v>
      </c>
      <c r="G32" s="41"/>
      <c r="H32" s="41"/>
      <c r="I32" s="149" t="s">
        <v>41</v>
      </c>
      <c r="J32" s="149" t="s">
        <v>43</v>
      </c>
      <c r="K32" s="41"/>
      <c r="L32" s="138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hidden="1" s="2" customFormat="1" ht="14.4" customHeight="1">
      <c r="A33" s="41"/>
      <c r="B33" s="47"/>
      <c r="C33" s="41"/>
      <c r="D33" s="150" t="s">
        <v>44</v>
      </c>
      <c r="E33" s="136" t="s">
        <v>45</v>
      </c>
      <c r="F33" s="151">
        <f>ROUND((SUM(BE84:BE148)),  2)</f>
        <v>0</v>
      </c>
      <c r="G33" s="41"/>
      <c r="H33" s="41"/>
      <c r="I33" s="152">
        <v>0.20999999999999999</v>
      </c>
      <c r="J33" s="151">
        <f>ROUND(((SUM(BE84:BE148))*I33),  2)</f>
        <v>0</v>
      </c>
      <c r="K33" s="41"/>
      <c r="L33" s="138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hidden="1" s="2" customFormat="1" ht="14.4" customHeight="1">
      <c r="A34" s="41"/>
      <c r="B34" s="47"/>
      <c r="C34" s="41"/>
      <c r="D34" s="41"/>
      <c r="E34" s="136" t="s">
        <v>46</v>
      </c>
      <c r="F34" s="151">
        <f>ROUND((SUM(BF84:BF148)),  2)</f>
        <v>0</v>
      </c>
      <c r="G34" s="41"/>
      <c r="H34" s="41"/>
      <c r="I34" s="152">
        <v>0.12</v>
      </c>
      <c r="J34" s="151">
        <f>ROUND(((SUM(BF84:BF148))*I34),  2)</f>
        <v>0</v>
      </c>
      <c r="K34" s="41"/>
      <c r="L34" s="138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36" t="s">
        <v>44</v>
      </c>
      <c r="E35" s="136" t="s">
        <v>47</v>
      </c>
      <c r="F35" s="151">
        <f>ROUND((SUM(BG84:BG148)),  2)</f>
        <v>0</v>
      </c>
      <c r="G35" s="41"/>
      <c r="H35" s="41"/>
      <c r="I35" s="152">
        <v>0.20999999999999999</v>
      </c>
      <c r="J35" s="151">
        <f>0</f>
        <v>0</v>
      </c>
      <c r="K35" s="41"/>
      <c r="L35" s="138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36" t="s">
        <v>48</v>
      </c>
      <c r="F36" s="151">
        <f>ROUND((SUM(BH84:BH148)),  2)</f>
        <v>0</v>
      </c>
      <c r="G36" s="41"/>
      <c r="H36" s="41"/>
      <c r="I36" s="152">
        <v>0.12</v>
      </c>
      <c r="J36" s="151">
        <f>0</f>
        <v>0</v>
      </c>
      <c r="K36" s="41"/>
      <c r="L36" s="138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6" t="s">
        <v>49</v>
      </c>
      <c r="F37" s="151">
        <f>ROUND((SUM(BI84:BI148)),  2)</f>
        <v>0</v>
      </c>
      <c r="G37" s="41"/>
      <c r="H37" s="41"/>
      <c r="I37" s="152">
        <v>0</v>
      </c>
      <c r="J37" s="151">
        <f>0</f>
        <v>0</v>
      </c>
      <c r="K37" s="41"/>
      <c r="L37" s="138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8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3"/>
      <c r="D39" s="154" t="s">
        <v>50</v>
      </c>
      <c r="E39" s="155"/>
      <c r="F39" s="155"/>
      <c r="G39" s="156" t="s">
        <v>51</v>
      </c>
      <c r="H39" s="157" t="s">
        <v>52</v>
      </c>
      <c r="I39" s="155"/>
      <c r="J39" s="158">
        <f>SUM(J30:J37)</f>
        <v>0</v>
      </c>
      <c r="K39" s="159"/>
      <c r="L39" s="138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0"/>
      <c r="C40" s="161"/>
      <c r="D40" s="161"/>
      <c r="E40" s="161"/>
      <c r="F40" s="161"/>
      <c r="G40" s="161"/>
      <c r="H40" s="161"/>
      <c r="I40" s="161"/>
      <c r="J40" s="161"/>
      <c r="K40" s="161"/>
      <c r="L40" s="138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2"/>
      <c r="C44" s="163"/>
      <c r="D44" s="163"/>
      <c r="E44" s="163"/>
      <c r="F44" s="163"/>
      <c r="G44" s="163"/>
      <c r="H44" s="163"/>
      <c r="I44" s="163"/>
      <c r="J44" s="163"/>
      <c r="K44" s="163"/>
      <c r="L44" s="138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91</v>
      </c>
      <c r="D45" s="43"/>
      <c r="E45" s="43"/>
      <c r="F45" s="43"/>
      <c r="G45" s="43"/>
      <c r="H45" s="43"/>
      <c r="I45" s="43"/>
      <c r="J45" s="43"/>
      <c r="K45" s="43"/>
      <c r="L45" s="138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8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8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4" t="str">
        <f>E7</f>
        <v>Chrudimka, Nemošice, oprava stabilizačního stupně, ř. km 3,612</v>
      </c>
      <c r="F48" s="35"/>
      <c r="G48" s="35"/>
      <c r="H48" s="35"/>
      <c r="I48" s="43"/>
      <c r="J48" s="43"/>
      <c r="K48" s="43"/>
      <c r="L48" s="138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89</v>
      </c>
      <c r="D49" s="43"/>
      <c r="E49" s="43"/>
      <c r="F49" s="43"/>
      <c r="G49" s="43"/>
      <c r="H49" s="43"/>
      <c r="I49" s="43"/>
      <c r="J49" s="43"/>
      <c r="K49" s="43"/>
      <c r="L49" s="138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3" t="str">
        <f>E9</f>
        <v>VON - Vedlejší a ostatní náklady</v>
      </c>
      <c r="F50" s="43"/>
      <c r="G50" s="43"/>
      <c r="H50" s="43"/>
      <c r="I50" s="43"/>
      <c r="J50" s="43"/>
      <c r="K50" s="43"/>
      <c r="L50" s="138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8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22</v>
      </c>
      <c r="D52" s="43"/>
      <c r="E52" s="43"/>
      <c r="F52" s="30" t="str">
        <f>F12</f>
        <v>Nemošice</v>
      </c>
      <c r="G52" s="43"/>
      <c r="H52" s="43"/>
      <c r="I52" s="35" t="s">
        <v>24</v>
      </c>
      <c r="J52" s="76" t="str">
        <f>IF(J12="","",J12)</f>
        <v>11. 7. 2025</v>
      </c>
      <c r="K52" s="43"/>
      <c r="L52" s="138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8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40.05" customHeight="1">
      <c r="A54" s="41"/>
      <c r="B54" s="42"/>
      <c r="C54" s="35" t="s">
        <v>26</v>
      </c>
      <c r="D54" s="43"/>
      <c r="E54" s="43"/>
      <c r="F54" s="30" t="str">
        <f>E15</f>
        <v>Povodí Labe, státní podnik, závod 2, Pardubice</v>
      </c>
      <c r="G54" s="43"/>
      <c r="H54" s="43"/>
      <c r="I54" s="35" t="s">
        <v>33</v>
      </c>
      <c r="J54" s="39" t="str">
        <f>E21</f>
        <v>Povodí Labe, státní podnik, OIČ, Hradec Králové</v>
      </c>
      <c r="K54" s="43"/>
      <c r="L54" s="138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36</v>
      </c>
      <c r="J55" s="39" t="str">
        <f>E24</f>
        <v>Ing. Eva Morkesová</v>
      </c>
      <c r="K55" s="43"/>
      <c r="L55" s="138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8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5" t="s">
        <v>92</v>
      </c>
      <c r="D57" s="166"/>
      <c r="E57" s="166"/>
      <c r="F57" s="166"/>
      <c r="G57" s="166"/>
      <c r="H57" s="166"/>
      <c r="I57" s="166"/>
      <c r="J57" s="167" t="s">
        <v>93</v>
      </c>
      <c r="K57" s="166"/>
      <c r="L57" s="138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8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8" t="s">
        <v>72</v>
      </c>
      <c r="D59" s="43"/>
      <c r="E59" s="43"/>
      <c r="F59" s="43"/>
      <c r="G59" s="43"/>
      <c r="H59" s="43"/>
      <c r="I59" s="43"/>
      <c r="J59" s="106">
        <f>J84</f>
        <v>0</v>
      </c>
      <c r="K59" s="43"/>
      <c r="L59" s="138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94</v>
      </c>
    </row>
    <row r="60" s="9" customFormat="1" ht="24.96" customHeight="1">
      <c r="A60" s="9"/>
      <c r="B60" s="169"/>
      <c r="C60" s="170"/>
      <c r="D60" s="171" t="s">
        <v>497</v>
      </c>
      <c r="E60" s="172"/>
      <c r="F60" s="172"/>
      <c r="G60" s="172"/>
      <c r="H60" s="172"/>
      <c r="I60" s="172"/>
      <c r="J60" s="173">
        <f>J85</f>
        <v>0</v>
      </c>
      <c r="K60" s="170"/>
      <c r="L60" s="17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5"/>
      <c r="C61" s="176"/>
      <c r="D61" s="177" t="s">
        <v>498</v>
      </c>
      <c r="E61" s="178"/>
      <c r="F61" s="178"/>
      <c r="G61" s="178"/>
      <c r="H61" s="178"/>
      <c r="I61" s="178"/>
      <c r="J61" s="179">
        <f>J86</f>
        <v>0</v>
      </c>
      <c r="K61" s="176"/>
      <c r="L61" s="18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5"/>
      <c r="C62" s="176"/>
      <c r="D62" s="177" t="s">
        <v>499</v>
      </c>
      <c r="E62" s="178"/>
      <c r="F62" s="178"/>
      <c r="G62" s="178"/>
      <c r="H62" s="178"/>
      <c r="I62" s="178"/>
      <c r="J62" s="179">
        <f>J108</f>
        <v>0</v>
      </c>
      <c r="K62" s="176"/>
      <c r="L62" s="18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4.88" customHeight="1">
      <c r="A63" s="10"/>
      <c r="B63" s="175"/>
      <c r="C63" s="176"/>
      <c r="D63" s="177" t="s">
        <v>500</v>
      </c>
      <c r="E63" s="178"/>
      <c r="F63" s="178"/>
      <c r="G63" s="178"/>
      <c r="H63" s="178"/>
      <c r="I63" s="178"/>
      <c r="J63" s="179">
        <f>J117</f>
        <v>0</v>
      </c>
      <c r="K63" s="176"/>
      <c r="L63" s="18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5"/>
      <c r="C64" s="176"/>
      <c r="D64" s="177" t="s">
        <v>501</v>
      </c>
      <c r="E64" s="178"/>
      <c r="F64" s="178"/>
      <c r="G64" s="178"/>
      <c r="H64" s="178"/>
      <c r="I64" s="178"/>
      <c r="J64" s="179">
        <f>J124</f>
        <v>0</v>
      </c>
      <c r="K64" s="176"/>
      <c r="L64" s="18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1"/>
      <c r="B65" s="42"/>
      <c r="C65" s="43"/>
      <c r="D65" s="43"/>
      <c r="E65" s="43"/>
      <c r="F65" s="43"/>
      <c r="G65" s="43"/>
      <c r="H65" s="43"/>
      <c r="I65" s="43"/>
      <c r="J65" s="43"/>
      <c r="K65" s="43"/>
      <c r="L65" s="138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6" s="2" customFormat="1" ht="6.96" customHeight="1">
      <c r="A66" s="41"/>
      <c r="B66" s="63"/>
      <c r="C66" s="64"/>
      <c r="D66" s="64"/>
      <c r="E66" s="64"/>
      <c r="F66" s="64"/>
      <c r="G66" s="64"/>
      <c r="H66" s="64"/>
      <c r="I66" s="64"/>
      <c r="J66" s="64"/>
      <c r="K66" s="64"/>
      <c r="L66" s="138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70" s="2" customFormat="1" ht="6.96" customHeight="1">
      <c r="A70" s="41"/>
      <c r="B70" s="65"/>
      <c r="C70" s="66"/>
      <c r="D70" s="66"/>
      <c r="E70" s="66"/>
      <c r="F70" s="66"/>
      <c r="G70" s="66"/>
      <c r="H70" s="66"/>
      <c r="I70" s="66"/>
      <c r="J70" s="66"/>
      <c r="K70" s="66"/>
      <c r="L70" s="138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24.96" customHeight="1">
      <c r="A71" s="41"/>
      <c r="B71" s="42"/>
      <c r="C71" s="26" t="s">
        <v>104</v>
      </c>
      <c r="D71" s="43"/>
      <c r="E71" s="43"/>
      <c r="F71" s="43"/>
      <c r="G71" s="43"/>
      <c r="H71" s="43"/>
      <c r="I71" s="43"/>
      <c r="J71" s="43"/>
      <c r="K71" s="43"/>
      <c r="L71" s="138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6.96" customHeight="1">
      <c r="A72" s="41"/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138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2" customHeight="1">
      <c r="A73" s="41"/>
      <c r="B73" s="42"/>
      <c r="C73" s="35" t="s">
        <v>16</v>
      </c>
      <c r="D73" s="43"/>
      <c r="E73" s="43"/>
      <c r="F73" s="43"/>
      <c r="G73" s="43"/>
      <c r="H73" s="43"/>
      <c r="I73" s="43"/>
      <c r="J73" s="43"/>
      <c r="K73" s="43"/>
      <c r="L73" s="138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6.5" customHeight="1">
      <c r="A74" s="41"/>
      <c r="B74" s="42"/>
      <c r="C74" s="43"/>
      <c r="D74" s="43"/>
      <c r="E74" s="164" t="str">
        <f>E7</f>
        <v>Chrudimka, Nemošice, oprava stabilizačního stupně, ř. km 3,612</v>
      </c>
      <c r="F74" s="35"/>
      <c r="G74" s="35"/>
      <c r="H74" s="35"/>
      <c r="I74" s="43"/>
      <c r="J74" s="43"/>
      <c r="K74" s="43"/>
      <c r="L74" s="138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2" customHeight="1">
      <c r="A75" s="41"/>
      <c r="B75" s="42"/>
      <c r="C75" s="35" t="s">
        <v>89</v>
      </c>
      <c r="D75" s="43"/>
      <c r="E75" s="43"/>
      <c r="F75" s="43"/>
      <c r="G75" s="43"/>
      <c r="H75" s="43"/>
      <c r="I75" s="43"/>
      <c r="J75" s="43"/>
      <c r="K75" s="43"/>
      <c r="L75" s="138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6.5" customHeight="1">
      <c r="A76" s="41"/>
      <c r="B76" s="42"/>
      <c r="C76" s="43"/>
      <c r="D76" s="43"/>
      <c r="E76" s="73" t="str">
        <f>E9</f>
        <v>VON - Vedlejší a ostatní náklady</v>
      </c>
      <c r="F76" s="43"/>
      <c r="G76" s="43"/>
      <c r="H76" s="43"/>
      <c r="I76" s="43"/>
      <c r="J76" s="43"/>
      <c r="K76" s="43"/>
      <c r="L76" s="138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138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5" t="s">
        <v>22</v>
      </c>
      <c r="D78" s="43"/>
      <c r="E78" s="43"/>
      <c r="F78" s="30" t="str">
        <f>F12</f>
        <v>Nemošice</v>
      </c>
      <c r="G78" s="43"/>
      <c r="H78" s="43"/>
      <c r="I78" s="35" t="s">
        <v>24</v>
      </c>
      <c r="J78" s="76" t="str">
        <f>IF(J12="","",J12)</f>
        <v>11. 7. 2025</v>
      </c>
      <c r="K78" s="43"/>
      <c r="L78" s="138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38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40.05" customHeight="1">
      <c r="A80" s="41"/>
      <c r="B80" s="42"/>
      <c r="C80" s="35" t="s">
        <v>26</v>
      </c>
      <c r="D80" s="43"/>
      <c r="E80" s="43"/>
      <c r="F80" s="30" t="str">
        <f>E15</f>
        <v>Povodí Labe, státní podnik, závod 2, Pardubice</v>
      </c>
      <c r="G80" s="43"/>
      <c r="H80" s="43"/>
      <c r="I80" s="35" t="s">
        <v>33</v>
      </c>
      <c r="J80" s="39" t="str">
        <f>E21</f>
        <v>Povodí Labe, státní podnik, OIČ, Hradec Králové</v>
      </c>
      <c r="K80" s="43"/>
      <c r="L80" s="138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5.15" customHeight="1">
      <c r="A81" s="41"/>
      <c r="B81" s="42"/>
      <c r="C81" s="35" t="s">
        <v>31</v>
      </c>
      <c r="D81" s="43"/>
      <c r="E81" s="43"/>
      <c r="F81" s="30" t="str">
        <f>IF(E18="","",E18)</f>
        <v>Vyplň údaj</v>
      </c>
      <c r="G81" s="43"/>
      <c r="H81" s="43"/>
      <c r="I81" s="35" t="s">
        <v>36</v>
      </c>
      <c r="J81" s="39" t="str">
        <f>E24</f>
        <v>Ing. Eva Morkesová</v>
      </c>
      <c r="K81" s="43"/>
      <c r="L81" s="138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0.32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38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11" customFormat="1" ht="29.28" customHeight="1">
      <c r="A83" s="181"/>
      <c r="B83" s="182"/>
      <c r="C83" s="183" t="s">
        <v>105</v>
      </c>
      <c r="D83" s="184" t="s">
        <v>59</v>
      </c>
      <c r="E83" s="184" t="s">
        <v>55</v>
      </c>
      <c r="F83" s="184" t="s">
        <v>56</v>
      </c>
      <c r="G83" s="184" t="s">
        <v>106</v>
      </c>
      <c r="H83" s="184" t="s">
        <v>107</v>
      </c>
      <c r="I83" s="184" t="s">
        <v>108</v>
      </c>
      <c r="J83" s="184" t="s">
        <v>93</v>
      </c>
      <c r="K83" s="185" t="s">
        <v>109</v>
      </c>
      <c r="L83" s="186"/>
      <c r="M83" s="96" t="s">
        <v>28</v>
      </c>
      <c r="N83" s="97" t="s">
        <v>44</v>
      </c>
      <c r="O83" s="97" t="s">
        <v>110</v>
      </c>
      <c r="P83" s="97" t="s">
        <v>111</v>
      </c>
      <c r="Q83" s="97" t="s">
        <v>112</v>
      </c>
      <c r="R83" s="97" t="s">
        <v>113</v>
      </c>
      <c r="S83" s="97" t="s">
        <v>114</v>
      </c>
      <c r="T83" s="98" t="s">
        <v>115</v>
      </c>
      <c r="U83" s="181"/>
      <c r="V83" s="181"/>
      <c r="W83" s="181"/>
      <c r="X83" s="181"/>
      <c r="Y83" s="181"/>
      <c r="Z83" s="181"/>
      <c r="AA83" s="181"/>
      <c r="AB83" s="181"/>
      <c r="AC83" s="181"/>
      <c r="AD83" s="181"/>
      <c r="AE83" s="181"/>
    </row>
    <row r="84" s="2" customFormat="1" ht="22.8" customHeight="1">
      <c r="A84" s="41"/>
      <c r="B84" s="42"/>
      <c r="C84" s="103" t="s">
        <v>116</v>
      </c>
      <c r="D84" s="43"/>
      <c r="E84" s="43"/>
      <c r="F84" s="43"/>
      <c r="G84" s="43"/>
      <c r="H84" s="43"/>
      <c r="I84" s="43"/>
      <c r="J84" s="187">
        <f>BK84</f>
        <v>0</v>
      </c>
      <c r="K84" s="43"/>
      <c r="L84" s="47"/>
      <c r="M84" s="99"/>
      <c r="N84" s="188"/>
      <c r="O84" s="100"/>
      <c r="P84" s="189">
        <f>P85</f>
        <v>0</v>
      </c>
      <c r="Q84" s="100"/>
      <c r="R84" s="189">
        <f>R85</f>
        <v>0</v>
      </c>
      <c r="S84" s="100"/>
      <c r="T84" s="190">
        <f>T85</f>
        <v>0</v>
      </c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T84" s="20" t="s">
        <v>73</v>
      </c>
      <c r="AU84" s="20" t="s">
        <v>94</v>
      </c>
      <c r="BK84" s="191">
        <f>BK85</f>
        <v>0</v>
      </c>
    </row>
    <row r="85" s="12" customFormat="1" ht="25.92" customHeight="1">
      <c r="A85" s="12"/>
      <c r="B85" s="192"/>
      <c r="C85" s="193"/>
      <c r="D85" s="194" t="s">
        <v>73</v>
      </c>
      <c r="E85" s="195" t="s">
        <v>502</v>
      </c>
      <c r="F85" s="195" t="s">
        <v>503</v>
      </c>
      <c r="G85" s="193"/>
      <c r="H85" s="193"/>
      <c r="I85" s="196"/>
      <c r="J85" s="197">
        <f>BK85</f>
        <v>0</v>
      </c>
      <c r="K85" s="193"/>
      <c r="L85" s="198"/>
      <c r="M85" s="199"/>
      <c r="N85" s="200"/>
      <c r="O85" s="200"/>
      <c r="P85" s="201">
        <f>P86+P108+P124</f>
        <v>0</v>
      </c>
      <c r="Q85" s="200"/>
      <c r="R85" s="201">
        <f>R86+R108+R124</f>
        <v>0</v>
      </c>
      <c r="S85" s="200"/>
      <c r="T85" s="202">
        <f>T86+T108+T124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3" t="s">
        <v>126</v>
      </c>
      <c r="AT85" s="204" t="s">
        <v>73</v>
      </c>
      <c r="AU85" s="204" t="s">
        <v>74</v>
      </c>
      <c r="AY85" s="203" t="s">
        <v>119</v>
      </c>
      <c r="BK85" s="205">
        <f>BK86+BK108+BK124</f>
        <v>0</v>
      </c>
    </row>
    <row r="86" s="12" customFormat="1" ht="22.8" customHeight="1">
      <c r="A86" s="12"/>
      <c r="B86" s="192"/>
      <c r="C86" s="193"/>
      <c r="D86" s="194" t="s">
        <v>73</v>
      </c>
      <c r="E86" s="206" t="s">
        <v>504</v>
      </c>
      <c r="F86" s="206" t="s">
        <v>505</v>
      </c>
      <c r="G86" s="193"/>
      <c r="H86" s="193"/>
      <c r="I86" s="196"/>
      <c r="J86" s="207">
        <f>BK86</f>
        <v>0</v>
      </c>
      <c r="K86" s="193"/>
      <c r="L86" s="198"/>
      <c r="M86" s="199"/>
      <c r="N86" s="200"/>
      <c r="O86" s="200"/>
      <c r="P86" s="201">
        <f>SUM(P87:P107)</f>
        <v>0</v>
      </c>
      <c r="Q86" s="200"/>
      <c r="R86" s="201">
        <f>SUM(R87:R107)</f>
        <v>0</v>
      </c>
      <c r="S86" s="200"/>
      <c r="T86" s="202">
        <f>SUM(T87:T107)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3" t="s">
        <v>126</v>
      </c>
      <c r="AT86" s="204" t="s">
        <v>73</v>
      </c>
      <c r="AU86" s="204" t="s">
        <v>82</v>
      </c>
      <c r="AY86" s="203" t="s">
        <v>119</v>
      </c>
      <c r="BK86" s="205">
        <f>SUM(BK87:BK107)</f>
        <v>0</v>
      </c>
    </row>
    <row r="87" s="2" customFormat="1" ht="16.5" customHeight="1">
      <c r="A87" s="41"/>
      <c r="B87" s="42"/>
      <c r="C87" s="208" t="s">
        <v>82</v>
      </c>
      <c r="D87" s="208" t="s">
        <v>121</v>
      </c>
      <c r="E87" s="209" t="s">
        <v>506</v>
      </c>
      <c r="F87" s="210" t="s">
        <v>507</v>
      </c>
      <c r="G87" s="211" t="s">
        <v>317</v>
      </c>
      <c r="H87" s="212">
        <v>1</v>
      </c>
      <c r="I87" s="213"/>
      <c r="J87" s="214">
        <f>ROUND(I87*H87,2)</f>
        <v>0</v>
      </c>
      <c r="K87" s="210" t="s">
        <v>28</v>
      </c>
      <c r="L87" s="47"/>
      <c r="M87" s="215" t="s">
        <v>28</v>
      </c>
      <c r="N87" s="216" t="s">
        <v>47</v>
      </c>
      <c r="O87" s="88"/>
      <c r="P87" s="217">
        <f>O87*H87</f>
        <v>0</v>
      </c>
      <c r="Q87" s="217">
        <v>0</v>
      </c>
      <c r="R87" s="217">
        <f>Q87*H87</f>
        <v>0</v>
      </c>
      <c r="S87" s="217">
        <v>0</v>
      </c>
      <c r="T87" s="218">
        <f>S87*H87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R87" s="219" t="s">
        <v>508</v>
      </c>
      <c r="AT87" s="219" t="s">
        <v>121</v>
      </c>
      <c r="AU87" s="219" t="s">
        <v>84</v>
      </c>
      <c r="AY87" s="20" t="s">
        <v>119</v>
      </c>
      <c r="BE87" s="220">
        <f>IF(N87="základní",J87,0)</f>
        <v>0</v>
      </c>
      <c r="BF87" s="220">
        <f>IF(N87="snížená",J87,0)</f>
        <v>0</v>
      </c>
      <c r="BG87" s="220">
        <f>IF(N87="zákl. přenesená",J87,0)</f>
        <v>0</v>
      </c>
      <c r="BH87" s="220">
        <f>IF(N87="sníž. přenesená",J87,0)</f>
        <v>0</v>
      </c>
      <c r="BI87" s="220">
        <f>IF(N87="nulová",J87,0)</f>
        <v>0</v>
      </c>
      <c r="BJ87" s="20" t="s">
        <v>126</v>
      </c>
      <c r="BK87" s="220">
        <f>ROUND(I87*H87,2)</f>
        <v>0</v>
      </c>
      <c r="BL87" s="20" t="s">
        <v>508</v>
      </c>
      <c r="BM87" s="219" t="s">
        <v>509</v>
      </c>
    </row>
    <row r="88" s="2" customFormat="1">
      <c r="A88" s="41"/>
      <c r="B88" s="42"/>
      <c r="C88" s="43"/>
      <c r="D88" s="221" t="s">
        <v>128</v>
      </c>
      <c r="E88" s="43"/>
      <c r="F88" s="222" t="s">
        <v>507</v>
      </c>
      <c r="G88" s="43"/>
      <c r="H88" s="43"/>
      <c r="I88" s="223"/>
      <c r="J88" s="43"/>
      <c r="K88" s="43"/>
      <c r="L88" s="47"/>
      <c r="M88" s="224"/>
      <c r="N88" s="225"/>
      <c r="O88" s="88"/>
      <c r="P88" s="88"/>
      <c r="Q88" s="88"/>
      <c r="R88" s="88"/>
      <c r="S88" s="88"/>
      <c r="T88" s="89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T88" s="20" t="s">
        <v>128</v>
      </c>
      <c r="AU88" s="20" t="s">
        <v>84</v>
      </c>
    </row>
    <row r="89" s="13" customFormat="1">
      <c r="A89" s="13"/>
      <c r="B89" s="228"/>
      <c r="C89" s="229"/>
      <c r="D89" s="221" t="s">
        <v>132</v>
      </c>
      <c r="E89" s="230" t="s">
        <v>28</v>
      </c>
      <c r="F89" s="231" t="s">
        <v>510</v>
      </c>
      <c r="G89" s="229"/>
      <c r="H89" s="230" t="s">
        <v>28</v>
      </c>
      <c r="I89" s="232"/>
      <c r="J89" s="229"/>
      <c r="K89" s="229"/>
      <c r="L89" s="233"/>
      <c r="M89" s="234"/>
      <c r="N89" s="235"/>
      <c r="O89" s="235"/>
      <c r="P89" s="235"/>
      <c r="Q89" s="235"/>
      <c r="R89" s="235"/>
      <c r="S89" s="235"/>
      <c r="T89" s="236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T89" s="237" t="s">
        <v>132</v>
      </c>
      <c r="AU89" s="237" t="s">
        <v>84</v>
      </c>
      <c r="AV89" s="13" t="s">
        <v>82</v>
      </c>
      <c r="AW89" s="13" t="s">
        <v>35</v>
      </c>
      <c r="AX89" s="13" t="s">
        <v>74</v>
      </c>
      <c r="AY89" s="237" t="s">
        <v>119</v>
      </c>
    </row>
    <row r="90" s="13" customFormat="1">
      <c r="A90" s="13"/>
      <c r="B90" s="228"/>
      <c r="C90" s="229"/>
      <c r="D90" s="221" t="s">
        <v>132</v>
      </c>
      <c r="E90" s="230" t="s">
        <v>28</v>
      </c>
      <c r="F90" s="231" t="s">
        <v>511</v>
      </c>
      <c r="G90" s="229"/>
      <c r="H90" s="230" t="s">
        <v>28</v>
      </c>
      <c r="I90" s="232"/>
      <c r="J90" s="229"/>
      <c r="K90" s="229"/>
      <c r="L90" s="233"/>
      <c r="M90" s="234"/>
      <c r="N90" s="235"/>
      <c r="O90" s="235"/>
      <c r="P90" s="235"/>
      <c r="Q90" s="235"/>
      <c r="R90" s="235"/>
      <c r="S90" s="235"/>
      <c r="T90" s="236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T90" s="237" t="s">
        <v>132</v>
      </c>
      <c r="AU90" s="237" t="s">
        <v>84</v>
      </c>
      <c r="AV90" s="13" t="s">
        <v>82</v>
      </c>
      <c r="AW90" s="13" t="s">
        <v>35</v>
      </c>
      <c r="AX90" s="13" t="s">
        <v>74</v>
      </c>
      <c r="AY90" s="237" t="s">
        <v>119</v>
      </c>
    </row>
    <row r="91" s="13" customFormat="1">
      <c r="A91" s="13"/>
      <c r="B91" s="228"/>
      <c r="C91" s="229"/>
      <c r="D91" s="221" t="s">
        <v>132</v>
      </c>
      <c r="E91" s="230" t="s">
        <v>28</v>
      </c>
      <c r="F91" s="231" t="s">
        <v>512</v>
      </c>
      <c r="G91" s="229"/>
      <c r="H91" s="230" t="s">
        <v>28</v>
      </c>
      <c r="I91" s="232"/>
      <c r="J91" s="229"/>
      <c r="K91" s="229"/>
      <c r="L91" s="233"/>
      <c r="M91" s="234"/>
      <c r="N91" s="235"/>
      <c r="O91" s="235"/>
      <c r="P91" s="235"/>
      <c r="Q91" s="235"/>
      <c r="R91" s="235"/>
      <c r="S91" s="235"/>
      <c r="T91" s="236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37" t="s">
        <v>132</v>
      </c>
      <c r="AU91" s="237" t="s">
        <v>84</v>
      </c>
      <c r="AV91" s="13" t="s">
        <v>82</v>
      </c>
      <c r="AW91" s="13" t="s">
        <v>35</v>
      </c>
      <c r="AX91" s="13" t="s">
        <v>74</v>
      </c>
      <c r="AY91" s="237" t="s">
        <v>119</v>
      </c>
    </row>
    <row r="92" s="13" customFormat="1">
      <c r="A92" s="13"/>
      <c r="B92" s="228"/>
      <c r="C92" s="229"/>
      <c r="D92" s="221" t="s">
        <v>132</v>
      </c>
      <c r="E92" s="230" t="s">
        <v>28</v>
      </c>
      <c r="F92" s="231" t="s">
        <v>513</v>
      </c>
      <c r="G92" s="229"/>
      <c r="H92" s="230" t="s">
        <v>28</v>
      </c>
      <c r="I92" s="232"/>
      <c r="J92" s="229"/>
      <c r="K92" s="229"/>
      <c r="L92" s="233"/>
      <c r="M92" s="234"/>
      <c r="N92" s="235"/>
      <c r="O92" s="235"/>
      <c r="P92" s="235"/>
      <c r="Q92" s="235"/>
      <c r="R92" s="235"/>
      <c r="S92" s="235"/>
      <c r="T92" s="236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37" t="s">
        <v>132</v>
      </c>
      <c r="AU92" s="237" t="s">
        <v>84</v>
      </c>
      <c r="AV92" s="13" t="s">
        <v>82</v>
      </c>
      <c r="AW92" s="13" t="s">
        <v>35</v>
      </c>
      <c r="AX92" s="13" t="s">
        <v>74</v>
      </c>
      <c r="AY92" s="237" t="s">
        <v>119</v>
      </c>
    </row>
    <row r="93" s="13" customFormat="1">
      <c r="A93" s="13"/>
      <c r="B93" s="228"/>
      <c r="C93" s="229"/>
      <c r="D93" s="221" t="s">
        <v>132</v>
      </c>
      <c r="E93" s="230" t="s">
        <v>28</v>
      </c>
      <c r="F93" s="231" t="s">
        <v>514</v>
      </c>
      <c r="G93" s="229"/>
      <c r="H93" s="230" t="s">
        <v>28</v>
      </c>
      <c r="I93" s="232"/>
      <c r="J93" s="229"/>
      <c r="K93" s="229"/>
      <c r="L93" s="233"/>
      <c r="M93" s="234"/>
      <c r="N93" s="235"/>
      <c r="O93" s="235"/>
      <c r="P93" s="235"/>
      <c r="Q93" s="235"/>
      <c r="R93" s="235"/>
      <c r="S93" s="235"/>
      <c r="T93" s="236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7" t="s">
        <v>132</v>
      </c>
      <c r="AU93" s="237" t="s">
        <v>84</v>
      </c>
      <c r="AV93" s="13" t="s">
        <v>82</v>
      </c>
      <c r="AW93" s="13" t="s">
        <v>35</v>
      </c>
      <c r="AX93" s="13" t="s">
        <v>74</v>
      </c>
      <c r="AY93" s="237" t="s">
        <v>119</v>
      </c>
    </row>
    <row r="94" s="13" customFormat="1">
      <c r="A94" s="13"/>
      <c r="B94" s="228"/>
      <c r="C94" s="229"/>
      <c r="D94" s="221" t="s">
        <v>132</v>
      </c>
      <c r="E94" s="230" t="s">
        <v>28</v>
      </c>
      <c r="F94" s="231" t="s">
        <v>515</v>
      </c>
      <c r="G94" s="229"/>
      <c r="H94" s="230" t="s">
        <v>28</v>
      </c>
      <c r="I94" s="232"/>
      <c r="J94" s="229"/>
      <c r="K94" s="229"/>
      <c r="L94" s="233"/>
      <c r="M94" s="234"/>
      <c r="N94" s="235"/>
      <c r="O94" s="235"/>
      <c r="P94" s="235"/>
      <c r="Q94" s="235"/>
      <c r="R94" s="235"/>
      <c r="S94" s="235"/>
      <c r="T94" s="236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37" t="s">
        <v>132</v>
      </c>
      <c r="AU94" s="237" t="s">
        <v>84</v>
      </c>
      <c r="AV94" s="13" t="s">
        <v>82</v>
      </c>
      <c r="AW94" s="13" t="s">
        <v>35</v>
      </c>
      <c r="AX94" s="13" t="s">
        <v>74</v>
      </c>
      <c r="AY94" s="237" t="s">
        <v>119</v>
      </c>
    </row>
    <row r="95" s="13" customFormat="1">
      <c r="A95" s="13"/>
      <c r="B95" s="228"/>
      <c r="C95" s="229"/>
      <c r="D95" s="221" t="s">
        <v>132</v>
      </c>
      <c r="E95" s="230" t="s">
        <v>28</v>
      </c>
      <c r="F95" s="231" t="s">
        <v>516</v>
      </c>
      <c r="G95" s="229"/>
      <c r="H95" s="230" t="s">
        <v>28</v>
      </c>
      <c r="I95" s="232"/>
      <c r="J95" s="229"/>
      <c r="K95" s="229"/>
      <c r="L95" s="233"/>
      <c r="M95" s="234"/>
      <c r="N95" s="235"/>
      <c r="O95" s="235"/>
      <c r="P95" s="235"/>
      <c r="Q95" s="235"/>
      <c r="R95" s="235"/>
      <c r="S95" s="235"/>
      <c r="T95" s="236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7" t="s">
        <v>132</v>
      </c>
      <c r="AU95" s="237" t="s">
        <v>84</v>
      </c>
      <c r="AV95" s="13" t="s">
        <v>82</v>
      </c>
      <c r="AW95" s="13" t="s">
        <v>35</v>
      </c>
      <c r="AX95" s="13" t="s">
        <v>74</v>
      </c>
      <c r="AY95" s="237" t="s">
        <v>119</v>
      </c>
    </row>
    <row r="96" s="13" customFormat="1">
      <c r="A96" s="13"/>
      <c r="B96" s="228"/>
      <c r="C96" s="229"/>
      <c r="D96" s="221" t="s">
        <v>132</v>
      </c>
      <c r="E96" s="230" t="s">
        <v>28</v>
      </c>
      <c r="F96" s="231" t="s">
        <v>517</v>
      </c>
      <c r="G96" s="229"/>
      <c r="H96" s="230" t="s">
        <v>28</v>
      </c>
      <c r="I96" s="232"/>
      <c r="J96" s="229"/>
      <c r="K96" s="229"/>
      <c r="L96" s="233"/>
      <c r="M96" s="234"/>
      <c r="N96" s="235"/>
      <c r="O96" s="235"/>
      <c r="P96" s="235"/>
      <c r="Q96" s="235"/>
      <c r="R96" s="235"/>
      <c r="S96" s="235"/>
      <c r="T96" s="236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7" t="s">
        <v>132</v>
      </c>
      <c r="AU96" s="237" t="s">
        <v>84</v>
      </c>
      <c r="AV96" s="13" t="s">
        <v>82</v>
      </c>
      <c r="AW96" s="13" t="s">
        <v>35</v>
      </c>
      <c r="AX96" s="13" t="s">
        <v>74</v>
      </c>
      <c r="AY96" s="237" t="s">
        <v>119</v>
      </c>
    </row>
    <row r="97" s="13" customFormat="1">
      <c r="A97" s="13"/>
      <c r="B97" s="228"/>
      <c r="C97" s="229"/>
      <c r="D97" s="221" t="s">
        <v>132</v>
      </c>
      <c r="E97" s="230" t="s">
        <v>28</v>
      </c>
      <c r="F97" s="231" t="s">
        <v>518</v>
      </c>
      <c r="G97" s="229"/>
      <c r="H97" s="230" t="s">
        <v>28</v>
      </c>
      <c r="I97" s="232"/>
      <c r="J97" s="229"/>
      <c r="K97" s="229"/>
      <c r="L97" s="233"/>
      <c r="M97" s="234"/>
      <c r="N97" s="235"/>
      <c r="O97" s="235"/>
      <c r="P97" s="235"/>
      <c r="Q97" s="235"/>
      <c r="R97" s="235"/>
      <c r="S97" s="235"/>
      <c r="T97" s="236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7" t="s">
        <v>132</v>
      </c>
      <c r="AU97" s="237" t="s">
        <v>84</v>
      </c>
      <c r="AV97" s="13" t="s">
        <v>82</v>
      </c>
      <c r="AW97" s="13" t="s">
        <v>35</v>
      </c>
      <c r="AX97" s="13" t="s">
        <v>74</v>
      </c>
      <c r="AY97" s="237" t="s">
        <v>119</v>
      </c>
    </row>
    <row r="98" s="14" customFormat="1">
      <c r="A98" s="14"/>
      <c r="B98" s="238"/>
      <c r="C98" s="239"/>
      <c r="D98" s="221" t="s">
        <v>132</v>
      </c>
      <c r="E98" s="240" t="s">
        <v>28</v>
      </c>
      <c r="F98" s="241" t="s">
        <v>82</v>
      </c>
      <c r="G98" s="239"/>
      <c r="H98" s="242">
        <v>1</v>
      </c>
      <c r="I98" s="243"/>
      <c r="J98" s="239"/>
      <c r="K98" s="239"/>
      <c r="L98" s="244"/>
      <c r="M98" s="245"/>
      <c r="N98" s="246"/>
      <c r="O98" s="246"/>
      <c r="P98" s="246"/>
      <c r="Q98" s="246"/>
      <c r="R98" s="246"/>
      <c r="S98" s="246"/>
      <c r="T98" s="247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48" t="s">
        <v>132</v>
      </c>
      <c r="AU98" s="248" t="s">
        <v>84</v>
      </c>
      <c r="AV98" s="14" t="s">
        <v>84</v>
      </c>
      <c r="AW98" s="14" t="s">
        <v>35</v>
      </c>
      <c r="AX98" s="14" t="s">
        <v>82</v>
      </c>
      <c r="AY98" s="248" t="s">
        <v>119</v>
      </c>
    </row>
    <row r="99" s="2" customFormat="1" ht="16.5" customHeight="1">
      <c r="A99" s="41"/>
      <c r="B99" s="42"/>
      <c r="C99" s="208" t="s">
        <v>84</v>
      </c>
      <c r="D99" s="208" t="s">
        <v>121</v>
      </c>
      <c r="E99" s="209" t="s">
        <v>519</v>
      </c>
      <c r="F99" s="210" t="s">
        <v>520</v>
      </c>
      <c r="G99" s="211" t="s">
        <v>317</v>
      </c>
      <c r="H99" s="212">
        <v>1</v>
      </c>
      <c r="I99" s="213"/>
      <c r="J99" s="214">
        <f>ROUND(I99*H99,2)</f>
        <v>0</v>
      </c>
      <c r="K99" s="210" t="s">
        <v>28</v>
      </c>
      <c r="L99" s="47"/>
      <c r="M99" s="215" t="s">
        <v>28</v>
      </c>
      <c r="N99" s="216" t="s">
        <v>47</v>
      </c>
      <c r="O99" s="88"/>
      <c r="P99" s="217">
        <f>O99*H99</f>
        <v>0</v>
      </c>
      <c r="Q99" s="217">
        <v>0</v>
      </c>
      <c r="R99" s="217">
        <f>Q99*H99</f>
        <v>0</v>
      </c>
      <c r="S99" s="217">
        <v>0</v>
      </c>
      <c r="T99" s="218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19" t="s">
        <v>508</v>
      </c>
      <c r="AT99" s="219" t="s">
        <v>121</v>
      </c>
      <c r="AU99" s="219" t="s">
        <v>84</v>
      </c>
      <c r="AY99" s="20" t="s">
        <v>119</v>
      </c>
      <c r="BE99" s="220">
        <f>IF(N99="základní",J99,0)</f>
        <v>0</v>
      </c>
      <c r="BF99" s="220">
        <f>IF(N99="snížená",J99,0)</f>
        <v>0</v>
      </c>
      <c r="BG99" s="220">
        <f>IF(N99="zákl. přenesená",J99,0)</f>
        <v>0</v>
      </c>
      <c r="BH99" s="220">
        <f>IF(N99="sníž. přenesená",J99,0)</f>
        <v>0</v>
      </c>
      <c r="BI99" s="220">
        <f>IF(N99="nulová",J99,0)</f>
        <v>0</v>
      </c>
      <c r="BJ99" s="20" t="s">
        <v>126</v>
      </c>
      <c r="BK99" s="220">
        <f>ROUND(I99*H99,2)</f>
        <v>0</v>
      </c>
      <c r="BL99" s="20" t="s">
        <v>508</v>
      </c>
      <c r="BM99" s="219" t="s">
        <v>521</v>
      </c>
    </row>
    <row r="100" s="2" customFormat="1">
      <c r="A100" s="41"/>
      <c r="B100" s="42"/>
      <c r="C100" s="43"/>
      <c r="D100" s="221" t="s">
        <v>128</v>
      </c>
      <c r="E100" s="43"/>
      <c r="F100" s="222" t="s">
        <v>520</v>
      </c>
      <c r="G100" s="43"/>
      <c r="H100" s="43"/>
      <c r="I100" s="223"/>
      <c r="J100" s="43"/>
      <c r="K100" s="43"/>
      <c r="L100" s="47"/>
      <c r="M100" s="224"/>
      <c r="N100" s="225"/>
      <c r="O100" s="88"/>
      <c r="P100" s="88"/>
      <c r="Q100" s="88"/>
      <c r="R100" s="88"/>
      <c r="S100" s="88"/>
      <c r="T100" s="89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128</v>
      </c>
      <c r="AU100" s="20" t="s">
        <v>84</v>
      </c>
    </row>
    <row r="101" s="13" customFormat="1">
      <c r="A101" s="13"/>
      <c r="B101" s="228"/>
      <c r="C101" s="229"/>
      <c r="D101" s="221" t="s">
        <v>132</v>
      </c>
      <c r="E101" s="230" t="s">
        <v>28</v>
      </c>
      <c r="F101" s="231" t="s">
        <v>522</v>
      </c>
      <c r="G101" s="229"/>
      <c r="H101" s="230" t="s">
        <v>28</v>
      </c>
      <c r="I101" s="232"/>
      <c r="J101" s="229"/>
      <c r="K101" s="229"/>
      <c r="L101" s="233"/>
      <c r="M101" s="234"/>
      <c r="N101" s="235"/>
      <c r="O101" s="235"/>
      <c r="P101" s="235"/>
      <c r="Q101" s="235"/>
      <c r="R101" s="235"/>
      <c r="S101" s="235"/>
      <c r="T101" s="236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7" t="s">
        <v>132</v>
      </c>
      <c r="AU101" s="237" t="s">
        <v>84</v>
      </c>
      <c r="AV101" s="13" t="s">
        <v>82</v>
      </c>
      <c r="AW101" s="13" t="s">
        <v>35</v>
      </c>
      <c r="AX101" s="13" t="s">
        <v>74</v>
      </c>
      <c r="AY101" s="237" t="s">
        <v>119</v>
      </c>
    </row>
    <row r="102" s="14" customFormat="1">
      <c r="A102" s="14"/>
      <c r="B102" s="238"/>
      <c r="C102" s="239"/>
      <c r="D102" s="221" t="s">
        <v>132</v>
      </c>
      <c r="E102" s="240" t="s">
        <v>28</v>
      </c>
      <c r="F102" s="241" t="s">
        <v>82</v>
      </c>
      <c r="G102" s="239"/>
      <c r="H102" s="242">
        <v>1</v>
      </c>
      <c r="I102" s="243"/>
      <c r="J102" s="239"/>
      <c r="K102" s="239"/>
      <c r="L102" s="244"/>
      <c r="M102" s="245"/>
      <c r="N102" s="246"/>
      <c r="O102" s="246"/>
      <c r="P102" s="246"/>
      <c r="Q102" s="246"/>
      <c r="R102" s="246"/>
      <c r="S102" s="246"/>
      <c r="T102" s="247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48" t="s">
        <v>132</v>
      </c>
      <c r="AU102" s="248" t="s">
        <v>84</v>
      </c>
      <c r="AV102" s="14" t="s">
        <v>84</v>
      </c>
      <c r="AW102" s="14" t="s">
        <v>35</v>
      </c>
      <c r="AX102" s="14" t="s">
        <v>82</v>
      </c>
      <c r="AY102" s="248" t="s">
        <v>119</v>
      </c>
    </row>
    <row r="103" s="2" customFormat="1" ht="16.5" customHeight="1">
      <c r="A103" s="41"/>
      <c r="B103" s="42"/>
      <c r="C103" s="208" t="s">
        <v>147</v>
      </c>
      <c r="D103" s="208" t="s">
        <v>121</v>
      </c>
      <c r="E103" s="209" t="s">
        <v>523</v>
      </c>
      <c r="F103" s="210" t="s">
        <v>524</v>
      </c>
      <c r="G103" s="211" t="s">
        <v>317</v>
      </c>
      <c r="H103" s="212">
        <v>1</v>
      </c>
      <c r="I103" s="213"/>
      <c r="J103" s="214">
        <f>ROUND(I103*H103,2)</f>
        <v>0</v>
      </c>
      <c r="K103" s="210" t="s">
        <v>28</v>
      </c>
      <c r="L103" s="47"/>
      <c r="M103" s="215" t="s">
        <v>28</v>
      </c>
      <c r="N103" s="216" t="s">
        <v>47</v>
      </c>
      <c r="O103" s="88"/>
      <c r="P103" s="217">
        <f>O103*H103</f>
        <v>0</v>
      </c>
      <c r="Q103" s="217">
        <v>0</v>
      </c>
      <c r="R103" s="217">
        <f>Q103*H103</f>
        <v>0</v>
      </c>
      <c r="S103" s="217">
        <v>0</v>
      </c>
      <c r="T103" s="218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19" t="s">
        <v>508</v>
      </c>
      <c r="AT103" s="219" t="s">
        <v>121</v>
      </c>
      <c r="AU103" s="219" t="s">
        <v>84</v>
      </c>
      <c r="AY103" s="20" t="s">
        <v>119</v>
      </c>
      <c r="BE103" s="220">
        <f>IF(N103="základní",J103,0)</f>
        <v>0</v>
      </c>
      <c r="BF103" s="220">
        <f>IF(N103="snížená",J103,0)</f>
        <v>0</v>
      </c>
      <c r="BG103" s="220">
        <f>IF(N103="zákl. přenesená",J103,0)</f>
        <v>0</v>
      </c>
      <c r="BH103" s="220">
        <f>IF(N103="sníž. přenesená",J103,0)</f>
        <v>0</v>
      </c>
      <c r="BI103" s="220">
        <f>IF(N103="nulová",J103,0)</f>
        <v>0</v>
      </c>
      <c r="BJ103" s="20" t="s">
        <v>126</v>
      </c>
      <c r="BK103" s="220">
        <f>ROUND(I103*H103,2)</f>
        <v>0</v>
      </c>
      <c r="BL103" s="20" t="s">
        <v>508</v>
      </c>
      <c r="BM103" s="219" t="s">
        <v>525</v>
      </c>
    </row>
    <row r="104" s="2" customFormat="1">
      <c r="A104" s="41"/>
      <c r="B104" s="42"/>
      <c r="C104" s="43"/>
      <c r="D104" s="221" t="s">
        <v>128</v>
      </c>
      <c r="E104" s="43"/>
      <c r="F104" s="222" t="s">
        <v>526</v>
      </c>
      <c r="G104" s="43"/>
      <c r="H104" s="43"/>
      <c r="I104" s="223"/>
      <c r="J104" s="43"/>
      <c r="K104" s="43"/>
      <c r="L104" s="47"/>
      <c r="M104" s="224"/>
      <c r="N104" s="225"/>
      <c r="O104" s="88"/>
      <c r="P104" s="88"/>
      <c r="Q104" s="88"/>
      <c r="R104" s="88"/>
      <c r="S104" s="88"/>
      <c r="T104" s="89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128</v>
      </c>
      <c r="AU104" s="20" t="s">
        <v>84</v>
      </c>
    </row>
    <row r="105" s="13" customFormat="1">
      <c r="A105" s="13"/>
      <c r="B105" s="228"/>
      <c r="C105" s="229"/>
      <c r="D105" s="221" t="s">
        <v>132</v>
      </c>
      <c r="E105" s="230" t="s">
        <v>28</v>
      </c>
      <c r="F105" s="231" t="s">
        <v>527</v>
      </c>
      <c r="G105" s="229"/>
      <c r="H105" s="230" t="s">
        <v>28</v>
      </c>
      <c r="I105" s="232"/>
      <c r="J105" s="229"/>
      <c r="K105" s="229"/>
      <c r="L105" s="233"/>
      <c r="M105" s="234"/>
      <c r="N105" s="235"/>
      <c r="O105" s="235"/>
      <c r="P105" s="235"/>
      <c r="Q105" s="235"/>
      <c r="R105" s="235"/>
      <c r="S105" s="235"/>
      <c r="T105" s="236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7" t="s">
        <v>132</v>
      </c>
      <c r="AU105" s="237" t="s">
        <v>84</v>
      </c>
      <c r="AV105" s="13" t="s">
        <v>82</v>
      </c>
      <c r="AW105" s="13" t="s">
        <v>35</v>
      </c>
      <c r="AX105" s="13" t="s">
        <v>74</v>
      </c>
      <c r="AY105" s="237" t="s">
        <v>119</v>
      </c>
    </row>
    <row r="106" s="13" customFormat="1">
      <c r="A106" s="13"/>
      <c r="B106" s="228"/>
      <c r="C106" s="229"/>
      <c r="D106" s="221" t="s">
        <v>132</v>
      </c>
      <c r="E106" s="230" t="s">
        <v>28</v>
      </c>
      <c r="F106" s="231" t="s">
        <v>528</v>
      </c>
      <c r="G106" s="229"/>
      <c r="H106" s="230" t="s">
        <v>28</v>
      </c>
      <c r="I106" s="232"/>
      <c r="J106" s="229"/>
      <c r="K106" s="229"/>
      <c r="L106" s="233"/>
      <c r="M106" s="234"/>
      <c r="N106" s="235"/>
      <c r="O106" s="235"/>
      <c r="P106" s="235"/>
      <c r="Q106" s="235"/>
      <c r="R106" s="235"/>
      <c r="S106" s="235"/>
      <c r="T106" s="236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7" t="s">
        <v>132</v>
      </c>
      <c r="AU106" s="237" t="s">
        <v>84</v>
      </c>
      <c r="AV106" s="13" t="s">
        <v>82</v>
      </c>
      <c r="AW106" s="13" t="s">
        <v>35</v>
      </c>
      <c r="AX106" s="13" t="s">
        <v>74</v>
      </c>
      <c r="AY106" s="237" t="s">
        <v>119</v>
      </c>
    </row>
    <row r="107" s="14" customFormat="1">
      <c r="A107" s="14"/>
      <c r="B107" s="238"/>
      <c r="C107" s="239"/>
      <c r="D107" s="221" t="s">
        <v>132</v>
      </c>
      <c r="E107" s="240" t="s">
        <v>28</v>
      </c>
      <c r="F107" s="241" t="s">
        <v>82</v>
      </c>
      <c r="G107" s="239"/>
      <c r="H107" s="242">
        <v>1</v>
      </c>
      <c r="I107" s="243"/>
      <c r="J107" s="239"/>
      <c r="K107" s="239"/>
      <c r="L107" s="244"/>
      <c r="M107" s="245"/>
      <c r="N107" s="246"/>
      <c r="O107" s="246"/>
      <c r="P107" s="246"/>
      <c r="Q107" s="246"/>
      <c r="R107" s="246"/>
      <c r="S107" s="246"/>
      <c r="T107" s="247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8" t="s">
        <v>132</v>
      </c>
      <c r="AU107" s="248" t="s">
        <v>84</v>
      </c>
      <c r="AV107" s="14" t="s">
        <v>84</v>
      </c>
      <c r="AW107" s="14" t="s">
        <v>35</v>
      </c>
      <c r="AX107" s="14" t="s">
        <v>82</v>
      </c>
      <c r="AY107" s="248" t="s">
        <v>119</v>
      </c>
    </row>
    <row r="108" s="12" customFormat="1" ht="22.8" customHeight="1">
      <c r="A108" s="12"/>
      <c r="B108" s="192"/>
      <c r="C108" s="193"/>
      <c r="D108" s="194" t="s">
        <v>73</v>
      </c>
      <c r="E108" s="206" t="s">
        <v>529</v>
      </c>
      <c r="F108" s="206" t="s">
        <v>530</v>
      </c>
      <c r="G108" s="193"/>
      <c r="H108" s="193"/>
      <c r="I108" s="196"/>
      <c r="J108" s="207">
        <f>BK108</f>
        <v>0</v>
      </c>
      <c r="K108" s="193"/>
      <c r="L108" s="198"/>
      <c r="M108" s="199"/>
      <c r="N108" s="200"/>
      <c r="O108" s="200"/>
      <c r="P108" s="201">
        <f>P109+SUM(P110:P117)</f>
        <v>0</v>
      </c>
      <c r="Q108" s="200"/>
      <c r="R108" s="201">
        <f>R109+SUM(R110:R117)</f>
        <v>0</v>
      </c>
      <c r="S108" s="200"/>
      <c r="T108" s="202">
        <f>T109+SUM(T110:T117)</f>
        <v>0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R108" s="203" t="s">
        <v>126</v>
      </c>
      <c r="AT108" s="204" t="s">
        <v>73</v>
      </c>
      <c r="AU108" s="204" t="s">
        <v>82</v>
      </c>
      <c r="AY108" s="203" t="s">
        <v>119</v>
      </c>
      <c r="BK108" s="205">
        <f>BK109+SUM(BK110:BK117)</f>
        <v>0</v>
      </c>
    </row>
    <row r="109" s="2" customFormat="1" ht="16.5" customHeight="1">
      <c r="A109" s="41"/>
      <c r="B109" s="42"/>
      <c r="C109" s="208" t="s">
        <v>126</v>
      </c>
      <c r="D109" s="208" t="s">
        <v>121</v>
      </c>
      <c r="E109" s="209" t="s">
        <v>531</v>
      </c>
      <c r="F109" s="210" t="s">
        <v>532</v>
      </c>
      <c r="G109" s="211" t="s">
        <v>157</v>
      </c>
      <c r="H109" s="212">
        <v>1</v>
      </c>
      <c r="I109" s="213"/>
      <c r="J109" s="214">
        <f>ROUND(I109*H109,2)</f>
        <v>0</v>
      </c>
      <c r="K109" s="210" t="s">
        <v>28</v>
      </c>
      <c r="L109" s="47"/>
      <c r="M109" s="215" t="s">
        <v>28</v>
      </c>
      <c r="N109" s="216" t="s">
        <v>47</v>
      </c>
      <c r="O109" s="88"/>
      <c r="P109" s="217">
        <f>O109*H109</f>
        <v>0</v>
      </c>
      <c r="Q109" s="217">
        <v>0</v>
      </c>
      <c r="R109" s="217">
        <f>Q109*H109</f>
        <v>0</v>
      </c>
      <c r="S109" s="217">
        <v>0</v>
      </c>
      <c r="T109" s="218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19" t="s">
        <v>533</v>
      </c>
      <c r="AT109" s="219" t="s">
        <v>121</v>
      </c>
      <c r="AU109" s="219" t="s">
        <v>84</v>
      </c>
      <c r="AY109" s="20" t="s">
        <v>119</v>
      </c>
      <c r="BE109" s="220">
        <f>IF(N109="základní",J109,0)</f>
        <v>0</v>
      </c>
      <c r="BF109" s="220">
        <f>IF(N109="snížená",J109,0)</f>
        <v>0</v>
      </c>
      <c r="BG109" s="220">
        <f>IF(N109="zákl. přenesená",J109,0)</f>
        <v>0</v>
      </c>
      <c r="BH109" s="220">
        <f>IF(N109="sníž. přenesená",J109,0)</f>
        <v>0</v>
      </c>
      <c r="BI109" s="220">
        <f>IF(N109="nulová",J109,0)</f>
        <v>0</v>
      </c>
      <c r="BJ109" s="20" t="s">
        <v>126</v>
      </c>
      <c r="BK109" s="220">
        <f>ROUND(I109*H109,2)</f>
        <v>0</v>
      </c>
      <c r="BL109" s="20" t="s">
        <v>533</v>
      </c>
      <c r="BM109" s="219" t="s">
        <v>534</v>
      </c>
    </row>
    <row r="110" s="2" customFormat="1">
      <c r="A110" s="41"/>
      <c r="B110" s="42"/>
      <c r="C110" s="43"/>
      <c r="D110" s="221" t="s">
        <v>128</v>
      </c>
      <c r="E110" s="43"/>
      <c r="F110" s="222" t="s">
        <v>535</v>
      </c>
      <c r="G110" s="43"/>
      <c r="H110" s="43"/>
      <c r="I110" s="223"/>
      <c r="J110" s="43"/>
      <c r="K110" s="43"/>
      <c r="L110" s="47"/>
      <c r="M110" s="224"/>
      <c r="N110" s="225"/>
      <c r="O110" s="88"/>
      <c r="P110" s="88"/>
      <c r="Q110" s="88"/>
      <c r="R110" s="88"/>
      <c r="S110" s="88"/>
      <c r="T110" s="89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20" t="s">
        <v>128</v>
      </c>
      <c r="AU110" s="20" t="s">
        <v>84</v>
      </c>
    </row>
    <row r="111" s="2" customFormat="1" ht="24.15" customHeight="1">
      <c r="A111" s="41"/>
      <c r="B111" s="42"/>
      <c r="C111" s="208" t="s">
        <v>163</v>
      </c>
      <c r="D111" s="208" t="s">
        <v>121</v>
      </c>
      <c r="E111" s="209" t="s">
        <v>536</v>
      </c>
      <c r="F111" s="210" t="s">
        <v>537</v>
      </c>
      <c r="G111" s="211" t="s">
        <v>157</v>
      </c>
      <c r="H111" s="212">
        <v>1</v>
      </c>
      <c r="I111" s="213"/>
      <c r="J111" s="214">
        <f>ROUND(I111*H111,2)</f>
        <v>0</v>
      </c>
      <c r="K111" s="210" t="s">
        <v>28</v>
      </c>
      <c r="L111" s="47"/>
      <c r="M111" s="215" t="s">
        <v>28</v>
      </c>
      <c r="N111" s="216" t="s">
        <v>47</v>
      </c>
      <c r="O111" s="88"/>
      <c r="P111" s="217">
        <f>O111*H111</f>
        <v>0</v>
      </c>
      <c r="Q111" s="217">
        <v>0</v>
      </c>
      <c r="R111" s="217">
        <f>Q111*H111</f>
        <v>0</v>
      </c>
      <c r="S111" s="217">
        <v>0</v>
      </c>
      <c r="T111" s="218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19" t="s">
        <v>533</v>
      </c>
      <c r="AT111" s="219" t="s">
        <v>121</v>
      </c>
      <c r="AU111" s="219" t="s">
        <v>84</v>
      </c>
      <c r="AY111" s="20" t="s">
        <v>119</v>
      </c>
      <c r="BE111" s="220">
        <f>IF(N111="základní",J111,0)</f>
        <v>0</v>
      </c>
      <c r="BF111" s="220">
        <f>IF(N111="snížená",J111,0)</f>
        <v>0</v>
      </c>
      <c r="BG111" s="220">
        <f>IF(N111="zákl. přenesená",J111,0)</f>
        <v>0</v>
      </c>
      <c r="BH111" s="220">
        <f>IF(N111="sníž. přenesená",J111,0)</f>
        <v>0</v>
      </c>
      <c r="BI111" s="220">
        <f>IF(N111="nulová",J111,0)</f>
        <v>0</v>
      </c>
      <c r="BJ111" s="20" t="s">
        <v>126</v>
      </c>
      <c r="BK111" s="220">
        <f>ROUND(I111*H111,2)</f>
        <v>0</v>
      </c>
      <c r="BL111" s="20" t="s">
        <v>533</v>
      </c>
      <c r="BM111" s="219" t="s">
        <v>538</v>
      </c>
    </row>
    <row r="112" s="2" customFormat="1">
      <c r="A112" s="41"/>
      <c r="B112" s="42"/>
      <c r="C112" s="43"/>
      <c r="D112" s="221" t="s">
        <v>128</v>
      </c>
      <c r="E112" s="43"/>
      <c r="F112" s="222" t="s">
        <v>537</v>
      </c>
      <c r="G112" s="43"/>
      <c r="H112" s="43"/>
      <c r="I112" s="223"/>
      <c r="J112" s="43"/>
      <c r="K112" s="43"/>
      <c r="L112" s="47"/>
      <c r="M112" s="224"/>
      <c r="N112" s="225"/>
      <c r="O112" s="88"/>
      <c r="P112" s="88"/>
      <c r="Q112" s="88"/>
      <c r="R112" s="88"/>
      <c r="S112" s="88"/>
      <c r="T112" s="89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128</v>
      </c>
      <c r="AU112" s="20" t="s">
        <v>84</v>
      </c>
    </row>
    <row r="113" s="2" customFormat="1" ht="16.5" customHeight="1">
      <c r="A113" s="41"/>
      <c r="B113" s="42"/>
      <c r="C113" s="208" t="s">
        <v>170</v>
      </c>
      <c r="D113" s="208" t="s">
        <v>121</v>
      </c>
      <c r="E113" s="209" t="s">
        <v>539</v>
      </c>
      <c r="F113" s="210" t="s">
        <v>540</v>
      </c>
      <c r="G113" s="211" t="s">
        <v>317</v>
      </c>
      <c r="H113" s="212">
        <v>1</v>
      </c>
      <c r="I113" s="213"/>
      <c r="J113" s="214">
        <f>ROUND(I113*H113,2)</f>
        <v>0</v>
      </c>
      <c r="K113" s="210" t="s">
        <v>28</v>
      </c>
      <c r="L113" s="47"/>
      <c r="M113" s="215" t="s">
        <v>28</v>
      </c>
      <c r="N113" s="216" t="s">
        <v>47</v>
      </c>
      <c r="O113" s="88"/>
      <c r="P113" s="217">
        <f>O113*H113</f>
        <v>0</v>
      </c>
      <c r="Q113" s="217">
        <v>0</v>
      </c>
      <c r="R113" s="217">
        <f>Q113*H113</f>
        <v>0</v>
      </c>
      <c r="S113" s="217">
        <v>0</v>
      </c>
      <c r="T113" s="218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19" t="s">
        <v>508</v>
      </c>
      <c r="AT113" s="219" t="s">
        <v>121</v>
      </c>
      <c r="AU113" s="219" t="s">
        <v>84</v>
      </c>
      <c r="AY113" s="20" t="s">
        <v>119</v>
      </c>
      <c r="BE113" s="220">
        <f>IF(N113="základní",J113,0)</f>
        <v>0</v>
      </c>
      <c r="BF113" s="220">
        <f>IF(N113="snížená",J113,0)</f>
        <v>0</v>
      </c>
      <c r="BG113" s="220">
        <f>IF(N113="zákl. přenesená",J113,0)</f>
        <v>0</v>
      </c>
      <c r="BH113" s="220">
        <f>IF(N113="sníž. přenesená",J113,0)</f>
        <v>0</v>
      </c>
      <c r="BI113" s="220">
        <f>IF(N113="nulová",J113,0)</f>
        <v>0</v>
      </c>
      <c r="BJ113" s="20" t="s">
        <v>126</v>
      </c>
      <c r="BK113" s="220">
        <f>ROUND(I113*H113,2)</f>
        <v>0</v>
      </c>
      <c r="BL113" s="20" t="s">
        <v>508</v>
      </c>
      <c r="BM113" s="219" t="s">
        <v>541</v>
      </c>
    </row>
    <row r="114" s="2" customFormat="1">
      <c r="A114" s="41"/>
      <c r="B114" s="42"/>
      <c r="C114" s="43"/>
      <c r="D114" s="221" t="s">
        <v>128</v>
      </c>
      <c r="E114" s="43"/>
      <c r="F114" s="222" t="s">
        <v>540</v>
      </c>
      <c r="G114" s="43"/>
      <c r="H114" s="43"/>
      <c r="I114" s="223"/>
      <c r="J114" s="43"/>
      <c r="K114" s="43"/>
      <c r="L114" s="47"/>
      <c r="M114" s="224"/>
      <c r="N114" s="225"/>
      <c r="O114" s="88"/>
      <c r="P114" s="88"/>
      <c r="Q114" s="88"/>
      <c r="R114" s="88"/>
      <c r="S114" s="88"/>
      <c r="T114" s="89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T114" s="20" t="s">
        <v>128</v>
      </c>
      <c r="AU114" s="20" t="s">
        <v>84</v>
      </c>
    </row>
    <row r="115" s="13" customFormat="1">
      <c r="A115" s="13"/>
      <c r="B115" s="228"/>
      <c r="C115" s="229"/>
      <c r="D115" s="221" t="s">
        <v>132</v>
      </c>
      <c r="E115" s="230" t="s">
        <v>28</v>
      </c>
      <c r="F115" s="231" t="s">
        <v>542</v>
      </c>
      <c r="G115" s="229"/>
      <c r="H115" s="230" t="s">
        <v>28</v>
      </c>
      <c r="I115" s="232"/>
      <c r="J115" s="229"/>
      <c r="K115" s="229"/>
      <c r="L115" s="233"/>
      <c r="M115" s="234"/>
      <c r="N115" s="235"/>
      <c r="O115" s="235"/>
      <c r="P115" s="235"/>
      <c r="Q115" s="235"/>
      <c r="R115" s="235"/>
      <c r="S115" s="235"/>
      <c r="T115" s="236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7" t="s">
        <v>132</v>
      </c>
      <c r="AU115" s="237" t="s">
        <v>84</v>
      </c>
      <c r="AV115" s="13" t="s">
        <v>82</v>
      </c>
      <c r="AW115" s="13" t="s">
        <v>35</v>
      </c>
      <c r="AX115" s="13" t="s">
        <v>74</v>
      </c>
      <c r="AY115" s="237" t="s">
        <v>119</v>
      </c>
    </row>
    <row r="116" s="14" customFormat="1">
      <c r="A116" s="14"/>
      <c r="B116" s="238"/>
      <c r="C116" s="239"/>
      <c r="D116" s="221" t="s">
        <v>132</v>
      </c>
      <c r="E116" s="240" t="s">
        <v>28</v>
      </c>
      <c r="F116" s="241" t="s">
        <v>82</v>
      </c>
      <c r="G116" s="239"/>
      <c r="H116" s="242">
        <v>1</v>
      </c>
      <c r="I116" s="243"/>
      <c r="J116" s="239"/>
      <c r="K116" s="239"/>
      <c r="L116" s="244"/>
      <c r="M116" s="245"/>
      <c r="N116" s="246"/>
      <c r="O116" s="246"/>
      <c r="P116" s="246"/>
      <c r="Q116" s="246"/>
      <c r="R116" s="246"/>
      <c r="S116" s="246"/>
      <c r="T116" s="247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48" t="s">
        <v>132</v>
      </c>
      <c r="AU116" s="248" t="s">
        <v>84</v>
      </c>
      <c r="AV116" s="14" t="s">
        <v>84</v>
      </c>
      <c r="AW116" s="14" t="s">
        <v>35</v>
      </c>
      <c r="AX116" s="14" t="s">
        <v>82</v>
      </c>
      <c r="AY116" s="248" t="s">
        <v>119</v>
      </c>
    </row>
    <row r="117" s="12" customFormat="1" ht="20.88" customHeight="1">
      <c r="A117" s="12"/>
      <c r="B117" s="192"/>
      <c r="C117" s="193"/>
      <c r="D117" s="194" t="s">
        <v>73</v>
      </c>
      <c r="E117" s="206" t="s">
        <v>543</v>
      </c>
      <c r="F117" s="206" t="s">
        <v>544</v>
      </c>
      <c r="G117" s="193"/>
      <c r="H117" s="193"/>
      <c r="I117" s="196"/>
      <c r="J117" s="207">
        <f>BK117</f>
        <v>0</v>
      </c>
      <c r="K117" s="193"/>
      <c r="L117" s="198"/>
      <c r="M117" s="199"/>
      <c r="N117" s="200"/>
      <c r="O117" s="200"/>
      <c r="P117" s="201">
        <f>SUM(P118:P123)</f>
        <v>0</v>
      </c>
      <c r="Q117" s="200"/>
      <c r="R117" s="201">
        <f>SUM(R118:R123)</f>
        <v>0</v>
      </c>
      <c r="S117" s="200"/>
      <c r="T117" s="202">
        <f>SUM(T118:T123)</f>
        <v>0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R117" s="203" t="s">
        <v>126</v>
      </c>
      <c r="AT117" s="204" t="s">
        <v>73</v>
      </c>
      <c r="AU117" s="204" t="s">
        <v>84</v>
      </c>
      <c r="AY117" s="203" t="s">
        <v>119</v>
      </c>
      <c r="BK117" s="205">
        <f>SUM(BK118:BK123)</f>
        <v>0</v>
      </c>
    </row>
    <row r="118" s="2" customFormat="1" ht="16.5" customHeight="1">
      <c r="A118" s="41"/>
      <c r="B118" s="42"/>
      <c r="C118" s="208" t="s">
        <v>169</v>
      </c>
      <c r="D118" s="208" t="s">
        <v>121</v>
      </c>
      <c r="E118" s="209" t="s">
        <v>545</v>
      </c>
      <c r="F118" s="210" t="s">
        <v>546</v>
      </c>
      <c r="G118" s="211" t="s">
        <v>317</v>
      </c>
      <c r="H118" s="212">
        <v>1</v>
      </c>
      <c r="I118" s="213"/>
      <c r="J118" s="214">
        <f>ROUND(I118*H118,2)</f>
        <v>0</v>
      </c>
      <c r="K118" s="210" t="s">
        <v>28</v>
      </c>
      <c r="L118" s="47"/>
      <c r="M118" s="215" t="s">
        <v>28</v>
      </c>
      <c r="N118" s="216" t="s">
        <v>47</v>
      </c>
      <c r="O118" s="88"/>
      <c r="P118" s="217">
        <f>O118*H118</f>
        <v>0</v>
      </c>
      <c r="Q118" s="217">
        <v>0</v>
      </c>
      <c r="R118" s="217">
        <f>Q118*H118</f>
        <v>0</v>
      </c>
      <c r="S118" s="217">
        <v>0</v>
      </c>
      <c r="T118" s="218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19" t="s">
        <v>547</v>
      </c>
      <c r="AT118" s="219" t="s">
        <v>121</v>
      </c>
      <c r="AU118" s="219" t="s">
        <v>147</v>
      </c>
      <c r="AY118" s="20" t="s">
        <v>119</v>
      </c>
      <c r="BE118" s="220">
        <f>IF(N118="základní",J118,0)</f>
        <v>0</v>
      </c>
      <c r="BF118" s="220">
        <f>IF(N118="snížená",J118,0)</f>
        <v>0</v>
      </c>
      <c r="BG118" s="220">
        <f>IF(N118="zákl. přenesená",J118,0)</f>
        <v>0</v>
      </c>
      <c r="BH118" s="220">
        <f>IF(N118="sníž. přenesená",J118,0)</f>
        <v>0</v>
      </c>
      <c r="BI118" s="220">
        <f>IF(N118="nulová",J118,0)</f>
        <v>0</v>
      </c>
      <c r="BJ118" s="20" t="s">
        <v>126</v>
      </c>
      <c r="BK118" s="220">
        <f>ROUND(I118*H118,2)</f>
        <v>0</v>
      </c>
      <c r="BL118" s="20" t="s">
        <v>547</v>
      </c>
      <c r="BM118" s="219" t="s">
        <v>548</v>
      </c>
    </row>
    <row r="119" s="2" customFormat="1">
      <c r="A119" s="41"/>
      <c r="B119" s="42"/>
      <c r="C119" s="43"/>
      <c r="D119" s="221" t="s">
        <v>128</v>
      </c>
      <c r="E119" s="43"/>
      <c r="F119" s="222" t="s">
        <v>546</v>
      </c>
      <c r="G119" s="43"/>
      <c r="H119" s="43"/>
      <c r="I119" s="223"/>
      <c r="J119" s="43"/>
      <c r="K119" s="43"/>
      <c r="L119" s="47"/>
      <c r="M119" s="224"/>
      <c r="N119" s="225"/>
      <c r="O119" s="88"/>
      <c r="P119" s="88"/>
      <c r="Q119" s="88"/>
      <c r="R119" s="88"/>
      <c r="S119" s="88"/>
      <c r="T119" s="89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20" t="s">
        <v>128</v>
      </c>
      <c r="AU119" s="20" t="s">
        <v>147</v>
      </c>
    </row>
    <row r="120" s="13" customFormat="1">
      <c r="A120" s="13"/>
      <c r="B120" s="228"/>
      <c r="C120" s="229"/>
      <c r="D120" s="221" t="s">
        <v>132</v>
      </c>
      <c r="E120" s="230" t="s">
        <v>28</v>
      </c>
      <c r="F120" s="231" t="s">
        <v>549</v>
      </c>
      <c r="G120" s="229"/>
      <c r="H120" s="230" t="s">
        <v>28</v>
      </c>
      <c r="I120" s="232"/>
      <c r="J120" s="229"/>
      <c r="K120" s="229"/>
      <c r="L120" s="233"/>
      <c r="M120" s="234"/>
      <c r="N120" s="235"/>
      <c r="O120" s="235"/>
      <c r="P120" s="235"/>
      <c r="Q120" s="235"/>
      <c r="R120" s="235"/>
      <c r="S120" s="235"/>
      <c r="T120" s="236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7" t="s">
        <v>132</v>
      </c>
      <c r="AU120" s="237" t="s">
        <v>147</v>
      </c>
      <c r="AV120" s="13" t="s">
        <v>82</v>
      </c>
      <c r="AW120" s="13" t="s">
        <v>35</v>
      </c>
      <c r="AX120" s="13" t="s">
        <v>74</v>
      </c>
      <c r="AY120" s="237" t="s">
        <v>119</v>
      </c>
    </row>
    <row r="121" s="14" customFormat="1">
      <c r="A121" s="14"/>
      <c r="B121" s="238"/>
      <c r="C121" s="239"/>
      <c r="D121" s="221" t="s">
        <v>132</v>
      </c>
      <c r="E121" s="240" t="s">
        <v>28</v>
      </c>
      <c r="F121" s="241" t="s">
        <v>82</v>
      </c>
      <c r="G121" s="239"/>
      <c r="H121" s="242">
        <v>1</v>
      </c>
      <c r="I121" s="243"/>
      <c r="J121" s="239"/>
      <c r="K121" s="239"/>
      <c r="L121" s="244"/>
      <c r="M121" s="245"/>
      <c r="N121" s="246"/>
      <c r="O121" s="246"/>
      <c r="P121" s="246"/>
      <c r="Q121" s="246"/>
      <c r="R121" s="246"/>
      <c r="S121" s="246"/>
      <c r="T121" s="247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48" t="s">
        <v>132</v>
      </c>
      <c r="AU121" s="248" t="s">
        <v>147</v>
      </c>
      <c r="AV121" s="14" t="s">
        <v>84</v>
      </c>
      <c r="AW121" s="14" t="s">
        <v>35</v>
      </c>
      <c r="AX121" s="14" t="s">
        <v>82</v>
      </c>
      <c r="AY121" s="248" t="s">
        <v>119</v>
      </c>
    </row>
    <row r="122" s="2" customFormat="1" ht="16.5" customHeight="1">
      <c r="A122" s="41"/>
      <c r="B122" s="42"/>
      <c r="C122" s="208" t="s">
        <v>183</v>
      </c>
      <c r="D122" s="208" t="s">
        <v>121</v>
      </c>
      <c r="E122" s="209" t="s">
        <v>550</v>
      </c>
      <c r="F122" s="210" t="s">
        <v>551</v>
      </c>
      <c r="G122" s="211" t="s">
        <v>317</v>
      </c>
      <c r="H122" s="212">
        <v>1</v>
      </c>
      <c r="I122" s="213"/>
      <c r="J122" s="214">
        <f>ROUND(I122*H122,2)</f>
        <v>0</v>
      </c>
      <c r="K122" s="210" t="s">
        <v>28</v>
      </c>
      <c r="L122" s="47"/>
      <c r="M122" s="215" t="s">
        <v>28</v>
      </c>
      <c r="N122" s="216" t="s">
        <v>47</v>
      </c>
      <c r="O122" s="88"/>
      <c r="P122" s="217">
        <f>O122*H122</f>
        <v>0</v>
      </c>
      <c r="Q122" s="217">
        <v>0</v>
      </c>
      <c r="R122" s="217">
        <f>Q122*H122</f>
        <v>0</v>
      </c>
      <c r="S122" s="217">
        <v>0</v>
      </c>
      <c r="T122" s="218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19" t="s">
        <v>547</v>
      </c>
      <c r="AT122" s="219" t="s">
        <v>121</v>
      </c>
      <c r="AU122" s="219" t="s">
        <v>147</v>
      </c>
      <c r="AY122" s="20" t="s">
        <v>119</v>
      </c>
      <c r="BE122" s="220">
        <f>IF(N122="základní",J122,0)</f>
        <v>0</v>
      </c>
      <c r="BF122" s="220">
        <f>IF(N122="snížená",J122,0)</f>
        <v>0</v>
      </c>
      <c r="BG122" s="220">
        <f>IF(N122="zákl. přenesená",J122,0)</f>
        <v>0</v>
      </c>
      <c r="BH122" s="220">
        <f>IF(N122="sníž. přenesená",J122,0)</f>
        <v>0</v>
      </c>
      <c r="BI122" s="220">
        <f>IF(N122="nulová",J122,0)</f>
        <v>0</v>
      </c>
      <c r="BJ122" s="20" t="s">
        <v>126</v>
      </c>
      <c r="BK122" s="220">
        <f>ROUND(I122*H122,2)</f>
        <v>0</v>
      </c>
      <c r="BL122" s="20" t="s">
        <v>547</v>
      </c>
      <c r="BM122" s="219" t="s">
        <v>552</v>
      </c>
    </row>
    <row r="123" s="2" customFormat="1">
      <c r="A123" s="41"/>
      <c r="B123" s="42"/>
      <c r="C123" s="43"/>
      <c r="D123" s="221" t="s">
        <v>128</v>
      </c>
      <c r="E123" s="43"/>
      <c r="F123" s="222" t="s">
        <v>551</v>
      </c>
      <c r="G123" s="43"/>
      <c r="H123" s="43"/>
      <c r="I123" s="223"/>
      <c r="J123" s="43"/>
      <c r="K123" s="43"/>
      <c r="L123" s="47"/>
      <c r="M123" s="224"/>
      <c r="N123" s="225"/>
      <c r="O123" s="88"/>
      <c r="P123" s="88"/>
      <c r="Q123" s="88"/>
      <c r="R123" s="88"/>
      <c r="S123" s="88"/>
      <c r="T123" s="89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20" t="s">
        <v>128</v>
      </c>
      <c r="AU123" s="20" t="s">
        <v>147</v>
      </c>
    </row>
    <row r="124" s="12" customFormat="1" ht="22.8" customHeight="1">
      <c r="A124" s="12"/>
      <c r="B124" s="192"/>
      <c r="C124" s="193"/>
      <c r="D124" s="194" t="s">
        <v>73</v>
      </c>
      <c r="E124" s="206" t="s">
        <v>553</v>
      </c>
      <c r="F124" s="206" t="s">
        <v>554</v>
      </c>
      <c r="G124" s="193"/>
      <c r="H124" s="193"/>
      <c r="I124" s="196"/>
      <c r="J124" s="207">
        <f>BK124</f>
        <v>0</v>
      </c>
      <c r="K124" s="193"/>
      <c r="L124" s="198"/>
      <c r="M124" s="199"/>
      <c r="N124" s="200"/>
      <c r="O124" s="200"/>
      <c r="P124" s="201">
        <f>SUM(P125:P148)</f>
        <v>0</v>
      </c>
      <c r="Q124" s="200"/>
      <c r="R124" s="201">
        <f>SUM(R125:R148)</f>
        <v>0</v>
      </c>
      <c r="S124" s="200"/>
      <c r="T124" s="202">
        <f>SUM(T125:T148)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03" t="s">
        <v>126</v>
      </c>
      <c r="AT124" s="204" t="s">
        <v>73</v>
      </c>
      <c r="AU124" s="204" t="s">
        <v>82</v>
      </c>
      <c r="AY124" s="203" t="s">
        <v>119</v>
      </c>
      <c r="BK124" s="205">
        <f>SUM(BK125:BK148)</f>
        <v>0</v>
      </c>
    </row>
    <row r="125" s="2" customFormat="1" ht="24.15" customHeight="1">
      <c r="A125" s="41"/>
      <c r="B125" s="42"/>
      <c r="C125" s="208" t="s">
        <v>192</v>
      </c>
      <c r="D125" s="208" t="s">
        <v>121</v>
      </c>
      <c r="E125" s="209" t="s">
        <v>555</v>
      </c>
      <c r="F125" s="210" t="s">
        <v>556</v>
      </c>
      <c r="G125" s="211" t="s">
        <v>317</v>
      </c>
      <c r="H125" s="212">
        <v>1</v>
      </c>
      <c r="I125" s="213"/>
      <c r="J125" s="214">
        <f>ROUND(I125*H125,2)</f>
        <v>0</v>
      </c>
      <c r="K125" s="210" t="s">
        <v>28</v>
      </c>
      <c r="L125" s="47"/>
      <c r="M125" s="215" t="s">
        <v>28</v>
      </c>
      <c r="N125" s="216" t="s">
        <v>47</v>
      </c>
      <c r="O125" s="88"/>
      <c r="P125" s="217">
        <f>O125*H125</f>
        <v>0</v>
      </c>
      <c r="Q125" s="217">
        <v>0</v>
      </c>
      <c r="R125" s="217">
        <f>Q125*H125</f>
        <v>0</v>
      </c>
      <c r="S125" s="217">
        <v>0</v>
      </c>
      <c r="T125" s="218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19" t="s">
        <v>547</v>
      </c>
      <c r="AT125" s="219" t="s">
        <v>121</v>
      </c>
      <c r="AU125" s="219" t="s">
        <v>84</v>
      </c>
      <c r="AY125" s="20" t="s">
        <v>119</v>
      </c>
      <c r="BE125" s="220">
        <f>IF(N125="základní",J125,0)</f>
        <v>0</v>
      </c>
      <c r="BF125" s="220">
        <f>IF(N125="snížená",J125,0)</f>
        <v>0</v>
      </c>
      <c r="BG125" s="220">
        <f>IF(N125="zákl. přenesená",J125,0)</f>
        <v>0</v>
      </c>
      <c r="BH125" s="220">
        <f>IF(N125="sníž. přenesená",J125,0)</f>
        <v>0</v>
      </c>
      <c r="BI125" s="220">
        <f>IF(N125="nulová",J125,0)</f>
        <v>0</v>
      </c>
      <c r="BJ125" s="20" t="s">
        <v>126</v>
      </c>
      <c r="BK125" s="220">
        <f>ROUND(I125*H125,2)</f>
        <v>0</v>
      </c>
      <c r="BL125" s="20" t="s">
        <v>547</v>
      </c>
      <c r="BM125" s="219" t="s">
        <v>557</v>
      </c>
    </row>
    <row r="126" s="2" customFormat="1">
      <c r="A126" s="41"/>
      <c r="B126" s="42"/>
      <c r="C126" s="43"/>
      <c r="D126" s="221" t="s">
        <v>128</v>
      </c>
      <c r="E126" s="43"/>
      <c r="F126" s="222" t="s">
        <v>556</v>
      </c>
      <c r="G126" s="43"/>
      <c r="H126" s="43"/>
      <c r="I126" s="223"/>
      <c r="J126" s="43"/>
      <c r="K126" s="43"/>
      <c r="L126" s="47"/>
      <c r="M126" s="224"/>
      <c r="N126" s="225"/>
      <c r="O126" s="88"/>
      <c r="P126" s="88"/>
      <c r="Q126" s="88"/>
      <c r="R126" s="88"/>
      <c r="S126" s="88"/>
      <c r="T126" s="89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20" t="s">
        <v>128</v>
      </c>
      <c r="AU126" s="20" t="s">
        <v>84</v>
      </c>
    </row>
    <row r="127" s="2" customFormat="1" ht="24.15" customHeight="1">
      <c r="A127" s="41"/>
      <c r="B127" s="42"/>
      <c r="C127" s="208" t="s">
        <v>162</v>
      </c>
      <c r="D127" s="208" t="s">
        <v>121</v>
      </c>
      <c r="E127" s="209" t="s">
        <v>558</v>
      </c>
      <c r="F127" s="210" t="s">
        <v>559</v>
      </c>
      <c r="G127" s="211" t="s">
        <v>317</v>
      </c>
      <c r="H127" s="212">
        <v>1</v>
      </c>
      <c r="I127" s="213"/>
      <c r="J127" s="214">
        <f>ROUND(I127*H127,2)</f>
        <v>0</v>
      </c>
      <c r="K127" s="210" t="s">
        <v>28</v>
      </c>
      <c r="L127" s="47"/>
      <c r="M127" s="215" t="s">
        <v>28</v>
      </c>
      <c r="N127" s="216" t="s">
        <v>47</v>
      </c>
      <c r="O127" s="88"/>
      <c r="P127" s="217">
        <f>O127*H127</f>
        <v>0</v>
      </c>
      <c r="Q127" s="217">
        <v>0</v>
      </c>
      <c r="R127" s="217">
        <f>Q127*H127</f>
        <v>0</v>
      </c>
      <c r="S127" s="217">
        <v>0</v>
      </c>
      <c r="T127" s="218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19" t="s">
        <v>547</v>
      </c>
      <c r="AT127" s="219" t="s">
        <v>121</v>
      </c>
      <c r="AU127" s="219" t="s">
        <v>84</v>
      </c>
      <c r="AY127" s="20" t="s">
        <v>119</v>
      </c>
      <c r="BE127" s="220">
        <f>IF(N127="základní",J127,0)</f>
        <v>0</v>
      </c>
      <c r="BF127" s="220">
        <f>IF(N127="snížená",J127,0)</f>
        <v>0</v>
      </c>
      <c r="BG127" s="220">
        <f>IF(N127="zákl. přenesená",J127,0)</f>
        <v>0</v>
      </c>
      <c r="BH127" s="220">
        <f>IF(N127="sníž. přenesená",J127,0)</f>
        <v>0</v>
      </c>
      <c r="BI127" s="220">
        <f>IF(N127="nulová",J127,0)</f>
        <v>0</v>
      </c>
      <c r="BJ127" s="20" t="s">
        <v>126</v>
      </c>
      <c r="BK127" s="220">
        <f>ROUND(I127*H127,2)</f>
        <v>0</v>
      </c>
      <c r="BL127" s="20" t="s">
        <v>547</v>
      </c>
      <c r="BM127" s="219" t="s">
        <v>560</v>
      </c>
    </row>
    <row r="128" s="2" customFormat="1">
      <c r="A128" s="41"/>
      <c r="B128" s="42"/>
      <c r="C128" s="43"/>
      <c r="D128" s="221" t="s">
        <v>128</v>
      </c>
      <c r="E128" s="43"/>
      <c r="F128" s="222" t="s">
        <v>559</v>
      </c>
      <c r="G128" s="43"/>
      <c r="H128" s="43"/>
      <c r="I128" s="223"/>
      <c r="J128" s="43"/>
      <c r="K128" s="43"/>
      <c r="L128" s="47"/>
      <c r="M128" s="224"/>
      <c r="N128" s="225"/>
      <c r="O128" s="88"/>
      <c r="P128" s="88"/>
      <c r="Q128" s="88"/>
      <c r="R128" s="88"/>
      <c r="S128" s="88"/>
      <c r="T128" s="89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T128" s="20" t="s">
        <v>128</v>
      </c>
      <c r="AU128" s="20" t="s">
        <v>84</v>
      </c>
    </row>
    <row r="129" s="2" customFormat="1" ht="21.75" customHeight="1">
      <c r="A129" s="41"/>
      <c r="B129" s="42"/>
      <c r="C129" s="208" t="s">
        <v>211</v>
      </c>
      <c r="D129" s="208" t="s">
        <v>121</v>
      </c>
      <c r="E129" s="209" t="s">
        <v>561</v>
      </c>
      <c r="F129" s="210" t="s">
        <v>562</v>
      </c>
      <c r="G129" s="211" t="s">
        <v>317</v>
      </c>
      <c r="H129" s="212">
        <v>1</v>
      </c>
      <c r="I129" s="213"/>
      <c r="J129" s="214">
        <f>ROUND(I129*H129,2)</f>
        <v>0</v>
      </c>
      <c r="K129" s="210" t="s">
        <v>28</v>
      </c>
      <c r="L129" s="47"/>
      <c r="M129" s="215" t="s">
        <v>28</v>
      </c>
      <c r="N129" s="216" t="s">
        <v>47</v>
      </c>
      <c r="O129" s="88"/>
      <c r="P129" s="217">
        <f>O129*H129</f>
        <v>0</v>
      </c>
      <c r="Q129" s="217">
        <v>0</v>
      </c>
      <c r="R129" s="217">
        <f>Q129*H129</f>
        <v>0</v>
      </c>
      <c r="S129" s="217">
        <v>0</v>
      </c>
      <c r="T129" s="218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19" t="s">
        <v>547</v>
      </c>
      <c r="AT129" s="219" t="s">
        <v>121</v>
      </c>
      <c r="AU129" s="219" t="s">
        <v>84</v>
      </c>
      <c r="AY129" s="20" t="s">
        <v>119</v>
      </c>
      <c r="BE129" s="220">
        <f>IF(N129="základní",J129,0)</f>
        <v>0</v>
      </c>
      <c r="BF129" s="220">
        <f>IF(N129="snížená",J129,0)</f>
        <v>0</v>
      </c>
      <c r="BG129" s="220">
        <f>IF(N129="zákl. přenesená",J129,0)</f>
        <v>0</v>
      </c>
      <c r="BH129" s="220">
        <f>IF(N129="sníž. přenesená",J129,0)</f>
        <v>0</v>
      </c>
      <c r="BI129" s="220">
        <f>IF(N129="nulová",J129,0)</f>
        <v>0</v>
      </c>
      <c r="BJ129" s="20" t="s">
        <v>126</v>
      </c>
      <c r="BK129" s="220">
        <f>ROUND(I129*H129,2)</f>
        <v>0</v>
      </c>
      <c r="BL129" s="20" t="s">
        <v>547</v>
      </c>
      <c r="BM129" s="219" t="s">
        <v>563</v>
      </c>
    </row>
    <row r="130" s="2" customFormat="1">
      <c r="A130" s="41"/>
      <c r="B130" s="42"/>
      <c r="C130" s="43"/>
      <c r="D130" s="221" t="s">
        <v>128</v>
      </c>
      <c r="E130" s="43"/>
      <c r="F130" s="222" t="s">
        <v>562</v>
      </c>
      <c r="G130" s="43"/>
      <c r="H130" s="43"/>
      <c r="I130" s="223"/>
      <c r="J130" s="43"/>
      <c r="K130" s="43"/>
      <c r="L130" s="47"/>
      <c r="M130" s="224"/>
      <c r="N130" s="225"/>
      <c r="O130" s="88"/>
      <c r="P130" s="88"/>
      <c r="Q130" s="88"/>
      <c r="R130" s="88"/>
      <c r="S130" s="88"/>
      <c r="T130" s="89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20" t="s">
        <v>128</v>
      </c>
      <c r="AU130" s="20" t="s">
        <v>84</v>
      </c>
    </row>
    <row r="131" s="2" customFormat="1" ht="16.5" customHeight="1">
      <c r="A131" s="41"/>
      <c r="B131" s="42"/>
      <c r="C131" s="208" t="s">
        <v>8</v>
      </c>
      <c r="D131" s="208" t="s">
        <v>121</v>
      </c>
      <c r="E131" s="209" t="s">
        <v>564</v>
      </c>
      <c r="F131" s="210" t="s">
        <v>565</v>
      </c>
      <c r="G131" s="211" t="s">
        <v>317</v>
      </c>
      <c r="H131" s="212">
        <v>1</v>
      </c>
      <c r="I131" s="213"/>
      <c r="J131" s="214">
        <f>ROUND(I131*H131,2)</f>
        <v>0</v>
      </c>
      <c r="K131" s="210" t="s">
        <v>28</v>
      </c>
      <c r="L131" s="47"/>
      <c r="M131" s="215" t="s">
        <v>28</v>
      </c>
      <c r="N131" s="216" t="s">
        <v>47</v>
      </c>
      <c r="O131" s="88"/>
      <c r="P131" s="217">
        <f>O131*H131</f>
        <v>0</v>
      </c>
      <c r="Q131" s="217">
        <v>0</v>
      </c>
      <c r="R131" s="217">
        <f>Q131*H131</f>
        <v>0</v>
      </c>
      <c r="S131" s="217">
        <v>0</v>
      </c>
      <c r="T131" s="218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19" t="s">
        <v>547</v>
      </c>
      <c r="AT131" s="219" t="s">
        <v>121</v>
      </c>
      <c r="AU131" s="219" t="s">
        <v>84</v>
      </c>
      <c r="AY131" s="20" t="s">
        <v>119</v>
      </c>
      <c r="BE131" s="220">
        <f>IF(N131="základní",J131,0)</f>
        <v>0</v>
      </c>
      <c r="BF131" s="220">
        <f>IF(N131="snížená",J131,0)</f>
        <v>0</v>
      </c>
      <c r="BG131" s="220">
        <f>IF(N131="zákl. přenesená",J131,0)</f>
        <v>0</v>
      </c>
      <c r="BH131" s="220">
        <f>IF(N131="sníž. přenesená",J131,0)</f>
        <v>0</v>
      </c>
      <c r="BI131" s="220">
        <f>IF(N131="nulová",J131,0)</f>
        <v>0</v>
      </c>
      <c r="BJ131" s="20" t="s">
        <v>126</v>
      </c>
      <c r="BK131" s="220">
        <f>ROUND(I131*H131,2)</f>
        <v>0</v>
      </c>
      <c r="BL131" s="20" t="s">
        <v>547</v>
      </c>
      <c r="BM131" s="219" t="s">
        <v>566</v>
      </c>
    </row>
    <row r="132" s="2" customFormat="1">
      <c r="A132" s="41"/>
      <c r="B132" s="42"/>
      <c r="C132" s="43"/>
      <c r="D132" s="221" t="s">
        <v>128</v>
      </c>
      <c r="E132" s="43"/>
      <c r="F132" s="222" t="s">
        <v>565</v>
      </c>
      <c r="G132" s="43"/>
      <c r="H132" s="43"/>
      <c r="I132" s="223"/>
      <c r="J132" s="43"/>
      <c r="K132" s="43"/>
      <c r="L132" s="47"/>
      <c r="M132" s="224"/>
      <c r="N132" s="225"/>
      <c r="O132" s="88"/>
      <c r="P132" s="88"/>
      <c r="Q132" s="88"/>
      <c r="R132" s="88"/>
      <c r="S132" s="88"/>
      <c r="T132" s="89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20" t="s">
        <v>128</v>
      </c>
      <c r="AU132" s="20" t="s">
        <v>84</v>
      </c>
    </row>
    <row r="133" s="2" customFormat="1" ht="16.5" customHeight="1">
      <c r="A133" s="41"/>
      <c r="B133" s="42"/>
      <c r="C133" s="208" t="s">
        <v>232</v>
      </c>
      <c r="D133" s="208" t="s">
        <v>121</v>
      </c>
      <c r="E133" s="209" t="s">
        <v>567</v>
      </c>
      <c r="F133" s="210" t="s">
        <v>568</v>
      </c>
      <c r="G133" s="211" t="s">
        <v>317</v>
      </c>
      <c r="H133" s="212">
        <v>1</v>
      </c>
      <c r="I133" s="213"/>
      <c r="J133" s="214">
        <f>ROUND(I133*H133,2)</f>
        <v>0</v>
      </c>
      <c r="K133" s="210" t="s">
        <v>28</v>
      </c>
      <c r="L133" s="47"/>
      <c r="M133" s="215" t="s">
        <v>28</v>
      </c>
      <c r="N133" s="216" t="s">
        <v>47</v>
      </c>
      <c r="O133" s="88"/>
      <c r="P133" s="217">
        <f>O133*H133</f>
        <v>0</v>
      </c>
      <c r="Q133" s="217">
        <v>0</v>
      </c>
      <c r="R133" s="217">
        <f>Q133*H133</f>
        <v>0</v>
      </c>
      <c r="S133" s="217">
        <v>0</v>
      </c>
      <c r="T133" s="218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19" t="s">
        <v>547</v>
      </c>
      <c r="AT133" s="219" t="s">
        <v>121</v>
      </c>
      <c r="AU133" s="219" t="s">
        <v>84</v>
      </c>
      <c r="AY133" s="20" t="s">
        <v>119</v>
      </c>
      <c r="BE133" s="220">
        <f>IF(N133="základní",J133,0)</f>
        <v>0</v>
      </c>
      <c r="BF133" s="220">
        <f>IF(N133="snížená",J133,0)</f>
        <v>0</v>
      </c>
      <c r="BG133" s="220">
        <f>IF(N133="zákl. přenesená",J133,0)</f>
        <v>0</v>
      </c>
      <c r="BH133" s="220">
        <f>IF(N133="sníž. přenesená",J133,0)</f>
        <v>0</v>
      </c>
      <c r="BI133" s="220">
        <f>IF(N133="nulová",J133,0)</f>
        <v>0</v>
      </c>
      <c r="BJ133" s="20" t="s">
        <v>126</v>
      </c>
      <c r="BK133" s="220">
        <f>ROUND(I133*H133,2)</f>
        <v>0</v>
      </c>
      <c r="BL133" s="20" t="s">
        <v>547</v>
      </c>
      <c r="BM133" s="219" t="s">
        <v>569</v>
      </c>
    </row>
    <row r="134" s="2" customFormat="1">
      <c r="A134" s="41"/>
      <c r="B134" s="42"/>
      <c r="C134" s="43"/>
      <c r="D134" s="221" t="s">
        <v>128</v>
      </c>
      <c r="E134" s="43"/>
      <c r="F134" s="222" t="s">
        <v>568</v>
      </c>
      <c r="G134" s="43"/>
      <c r="H134" s="43"/>
      <c r="I134" s="223"/>
      <c r="J134" s="43"/>
      <c r="K134" s="43"/>
      <c r="L134" s="47"/>
      <c r="M134" s="224"/>
      <c r="N134" s="225"/>
      <c r="O134" s="88"/>
      <c r="P134" s="88"/>
      <c r="Q134" s="88"/>
      <c r="R134" s="88"/>
      <c r="S134" s="88"/>
      <c r="T134" s="89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20" t="s">
        <v>128</v>
      </c>
      <c r="AU134" s="20" t="s">
        <v>84</v>
      </c>
    </row>
    <row r="135" s="13" customFormat="1">
      <c r="A135" s="13"/>
      <c r="B135" s="228"/>
      <c r="C135" s="229"/>
      <c r="D135" s="221" t="s">
        <v>132</v>
      </c>
      <c r="E135" s="230" t="s">
        <v>28</v>
      </c>
      <c r="F135" s="231" t="s">
        <v>570</v>
      </c>
      <c r="G135" s="229"/>
      <c r="H135" s="230" t="s">
        <v>28</v>
      </c>
      <c r="I135" s="232"/>
      <c r="J135" s="229"/>
      <c r="K135" s="229"/>
      <c r="L135" s="233"/>
      <c r="M135" s="234"/>
      <c r="N135" s="235"/>
      <c r="O135" s="235"/>
      <c r="P135" s="235"/>
      <c r="Q135" s="235"/>
      <c r="R135" s="235"/>
      <c r="S135" s="235"/>
      <c r="T135" s="236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7" t="s">
        <v>132</v>
      </c>
      <c r="AU135" s="237" t="s">
        <v>84</v>
      </c>
      <c r="AV135" s="13" t="s">
        <v>82</v>
      </c>
      <c r="AW135" s="13" t="s">
        <v>35</v>
      </c>
      <c r="AX135" s="13" t="s">
        <v>74</v>
      </c>
      <c r="AY135" s="237" t="s">
        <v>119</v>
      </c>
    </row>
    <row r="136" s="13" customFormat="1">
      <c r="A136" s="13"/>
      <c r="B136" s="228"/>
      <c r="C136" s="229"/>
      <c r="D136" s="221" t="s">
        <v>132</v>
      </c>
      <c r="E136" s="230" t="s">
        <v>28</v>
      </c>
      <c r="F136" s="231" t="s">
        <v>571</v>
      </c>
      <c r="G136" s="229"/>
      <c r="H136" s="230" t="s">
        <v>28</v>
      </c>
      <c r="I136" s="232"/>
      <c r="J136" s="229"/>
      <c r="K136" s="229"/>
      <c r="L136" s="233"/>
      <c r="M136" s="234"/>
      <c r="N136" s="235"/>
      <c r="O136" s="235"/>
      <c r="P136" s="235"/>
      <c r="Q136" s="235"/>
      <c r="R136" s="235"/>
      <c r="S136" s="235"/>
      <c r="T136" s="236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7" t="s">
        <v>132</v>
      </c>
      <c r="AU136" s="237" t="s">
        <v>84</v>
      </c>
      <c r="AV136" s="13" t="s">
        <v>82</v>
      </c>
      <c r="AW136" s="13" t="s">
        <v>35</v>
      </c>
      <c r="AX136" s="13" t="s">
        <v>74</v>
      </c>
      <c r="AY136" s="237" t="s">
        <v>119</v>
      </c>
    </row>
    <row r="137" s="13" customFormat="1">
      <c r="A137" s="13"/>
      <c r="B137" s="228"/>
      <c r="C137" s="229"/>
      <c r="D137" s="221" t="s">
        <v>132</v>
      </c>
      <c r="E137" s="230" t="s">
        <v>28</v>
      </c>
      <c r="F137" s="231" t="s">
        <v>572</v>
      </c>
      <c r="G137" s="229"/>
      <c r="H137" s="230" t="s">
        <v>28</v>
      </c>
      <c r="I137" s="232"/>
      <c r="J137" s="229"/>
      <c r="K137" s="229"/>
      <c r="L137" s="233"/>
      <c r="M137" s="234"/>
      <c r="N137" s="235"/>
      <c r="O137" s="235"/>
      <c r="P137" s="235"/>
      <c r="Q137" s="235"/>
      <c r="R137" s="235"/>
      <c r="S137" s="235"/>
      <c r="T137" s="236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7" t="s">
        <v>132</v>
      </c>
      <c r="AU137" s="237" t="s">
        <v>84</v>
      </c>
      <c r="AV137" s="13" t="s">
        <v>82</v>
      </c>
      <c r="AW137" s="13" t="s">
        <v>35</v>
      </c>
      <c r="AX137" s="13" t="s">
        <v>74</v>
      </c>
      <c r="AY137" s="237" t="s">
        <v>119</v>
      </c>
    </row>
    <row r="138" s="13" customFormat="1">
      <c r="A138" s="13"/>
      <c r="B138" s="228"/>
      <c r="C138" s="229"/>
      <c r="D138" s="221" t="s">
        <v>132</v>
      </c>
      <c r="E138" s="230" t="s">
        <v>28</v>
      </c>
      <c r="F138" s="231" t="s">
        <v>573</v>
      </c>
      <c r="G138" s="229"/>
      <c r="H138" s="230" t="s">
        <v>28</v>
      </c>
      <c r="I138" s="232"/>
      <c r="J138" s="229"/>
      <c r="K138" s="229"/>
      <c r="L138" s="233"/>
      <c r="M138" s="234"/>
      <c r="N138" s="235"/>
      <c r="O138" s="235"/>
      <c r="P138" s="235"/>
      <c r="Q138" s="235"/>
      <c r="R138" s="235"/>
      <c r="S138" s="235"/>
      <c r="T138" s="236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7" t="s">
        <v>132</v>
      </c>
      <c r="AU138" s="237" t="s">
        <v>84</v>
      </c>
      <c r="AV138" s="13" t="s">
        <v>82</v>
      </c>
      <c r="AW138" s="13" t="s">
        <v>35</v>
      </c>
      <c r="AX138" s="13" t="s">
        <v>74</v>
      </c>
      <c r="AY138" s="237" t="s">
        <v>119</v>
      </c>
    </row>
    <row r="139" s="14" customFormat="1">
      <c r="A139" s="14"/>
      <c r="B139" s="238"/>
      <c r="C139" s="239"/>
      <c r="D139" s="221" t="s">
        <v>132</v>
      </c>
      <c r="E139" s="240" t="s">
        <v>28</v>
      </c>
      <c r="F139" s="241" t="s">
        <v>82</v>
      </c>
      <c r="G139" s="239"/>
      <c r="H139" s="242">
        <v>1</v>
      </c>
      <c r="I139" s="243"/>
      <c r="J139" s="239"/>
      <c r="K139" s="239"/>
      <c r="L139" s="244"/>
      <c r="M139" s="245"/>
      <c r="N139" s="246"/>
      <c r="O139" s="246"/>
      <c r="P139" s="246"/>
      <c r="Q139" s="246"/>
      <c r="R139" s="246"/>
      <c r="S139" s="246"/>
      <c r="T139" s="247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48" t="s">
        <v>132</v>
      </c>
      <c r="AU139" s="248" t="s">
        <v>84</v>
      </c>
      <c r="AV139" s="14" t="s">
        <v>84</v>
      </c>
      <c r="AW139" s="14" t="s">
        <v>35</v>
      </c>
      <c r="AX139" s="14" t="s">
        <v>82</v>
      </c>
      <c r="AY139" s="248" t="s">
        <v>119</v>
      </c>
    </row>
    <row r="140" s="2" customFormat="1" ht="21.75" customHeight="1">
      <c r="A140" s="41"/>
      <c r="B140" s="42"/>
      <c r="C140" s="208" t="s">
        <v>241</v>
      </c>
      <c r="D140" s="208" t="s">
        <v>121</v>
      </c>
      <c r="E140" s="209" t="s">
        <v>574</v>
      </c>
      <c r="F140" s="210" t="s">
        <v>575</v>
      </c>
      <c r="G140" s="211" t="s">
        <v>317</v>
      </c>
      <c r="H140" s="212">
        <v>1</v>
      </c>
      <c r="I140" s="213"/>
      <c r="J140" s="214">
        <f>ROUND(I140*H140,2)</f>
        <v>0</v>
      </c>
      <c r="K140" s="210" t="s">
        <v>28</v>
      </c>
      <c r="L140" s="47"/>
      <c r="M140" s="215" t="s">
        <v>28</v>
      </c>
      <c r="N140" s="216" t="s">
        <v>47</v>
      </c>
      <c r="O140" s="88"/>
      <c r="P140" s="217">
        <f>O140*H140</f>
        <v>0</v>
      </c>
      <c r="Q140" s="217">
        <v>0</v>
      </c>
      <c r="R140" s="217">
        <f>Q140*H140</f>
        <v>0</v>
      </c>
      <c r="S140" s="217">
        <v>0</v>
      </c>
      <c r="T140" s="218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19" t="s">
        <v>547</v>
      </c>
      <c r="AT140" s="219" t="s">
        <v>121</v>
      </c>
      <c r="AU140" s="219" t="s">
        <v>84</v>
      </c>
      <c r="AY140" s="20" t="s">
        <v>119</v>
      </c>
      <c r="BE140" s="220">
        <f>IF(N140="základní",J140,0)</f>
        <v>0</v>
      </c>
      <c r="BF140" s="220">
        <f>IF(N140="snížená",J140,0)</f>
        <v>0</v>
      </c>
      <c r="BG140" s="220">
        <f>IF(N140="zákl. přenesená",J140,0)</f>
        <v>0</v>
      </c>
      <c r="BH140" s="220">
        <f>IF(N140="sníž. přenesená",J140,0)</f>
        <v>0</v>
      </c>
      <c r="BI140" s="220">
        <f>IF(N140="nulová",J140,0)</f>
        <v>0</v>
      </c>
      <c r="BJ140" s="20" t="s">
        <v>126</v>
      </c>
      <c r="BK140" s="220">
        <f>ROUND(I140*H140,2)</f>
        <v>0</v>
      </c>
      <c r="BL140" s="20" t="s">
        <v>547</v>
      </c>
      <c r="BM140" s="219" t="s">
        <v>576</v>
      </c>
    </row>
    <row r="141" s="2" customFormat="1">
      <c r="A141" s="41"/>
      <c r="B141" s="42"/>
      <c r="C141" s="43"/>
      <c r="D141" s="221" t="s">
        <v>128</v>
      </c>
      <c r="E141" s="43"/>
      <c r="F141" s="222" t="s">
        <v>575</v>
      </c>
      <c r="G141" s="43"/>
      <c r="H141" s="43"/>
      <c r="I141" s="223"/>
      <c r="J141" s="43"/>
      <c r="K141" s="43"/>
      <c r="L141" s="47"/>
      <c r="M141" s="224"/>
      <c r="N141" s="225"/>
      <c r="O141" s="88"/>
      <c r="P141" s="88"/>
      <c r="Q141" s="88"/>
      <c r="R141" s="88"/>
      <c r="S141" s="88"/>
      <c r="T141" s="89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20" t="s">
        <v>128</v>
      </c>
      <c r="AU141" s="20" t="s">
        <v>84</v>
      </c>
    </row>
    <row r="142" s="13" customFormat="1">
      <c r="A142" s="13"/>
      <c r="B142" s="228"/>
      <c r="C142" s="229"/>
      <c r="D142" s="221" t="s">
        <v>132</v>
      </c>
      <c r="E142" s="230" t="s">
        <v>28</v>
      </c>
      <c r="F142" s="231" t="s">
        <v>577</v>
      </c>
      <c r="G142" s="229"/>
      <c r="H142" s="230" t="s">
        <v>28</v>
      </c>
      <c r="I142" s="232"/>
      <c r="J142" s="229"/>
      <c r="K142" s="229"/>
      <c r="L142" s="233"/>
      <c r="M142" s="234"/>
      <c r="N142" s="235"/>
      <c r="O142" s="235"/>
      <c r="P142" s="235"/>
      <c r="Q142" s="235"/>
      <c r="R142" s="235"/>
      <c r="S142" s="235"/>
      <c r="T142" s="236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7" t="s">
        <v>132</v>
      </c>
      <c r="AU142" s="237" t="s">
        <v>84</v>
      </c>
      <c r="AV142" s="13" t="s">
        <v>82</v>
      </c>
      <c r="AW142" s="13" t="s">
        <v>35</v>
      </c>
      <c r="AX142" s="13" t="s">
        <v>74</v>
      </c>
      <c r="AY142" s="237" t="s">
        <v>119</v>
      </c>
    </row>
    <row r="143" s="14" customFormat="1">
      <c r="A143" s="14"/>
      <c r="B143" s="238"/>
      <c r="C143" s="239"/>
      <c r="D143" s="221" t="s">
        <v>132</v>
      </c>
      <c r="E143" s="240" t="s">
        <v>28</v>
      </c>
      <c r="F143" s="241" t="s">
        <v>82</v>
      </c>
      <c r="G143" s="239"/>
      <c r="H143" s="242">
        <v>1</v>
      </c>
      <c r="I143" s="243"/>
      <c r="J143" s="239"/>
      <c r="K143" s="239"/>
      <c r="L143" s="244"/>
      <c r="M143" s="245"/>
      <c r="N143" s="246"/>
      <c r="O143" s="246"/>
      <c r="P143" s="246"/>
      <c r="Q143" s="246"/>
      <c r="R143" s="246"/>
      <c r="S143" s="246"/>
      <c r="T143" s="247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48" t="s">
        <v>132</v>
      </c>
      <c r="AU143" s="248" t="s">
        <v>84</v>
      </c>
      <c r="AV143" s="14" t="s">
        <v>84</v>
      </c>
      <c r="AW143" s="14" t="s">
        <v>35</v>
      </c>
      <c r="AX143" s="14" t="s">
        <v>82</v>
      </c>
      <c r="AY143" s="248" t="s">
        <v>119</v>
      </c>
    </row>
    <row r="144" s="2" customFormat="1" ht="16.5" customHeight="1">
      <c r="A144" s="41"/>
      <c r="B144" s="42"/>
      <c r="C144" s="208" t="s">
        <v>249</v>
      </c>
      <c r="D144" s="208" t="s">
        <v>121</v>
      </c>
      <c r="E144" s="209" t="s">
        <v>578</v>
      </c>
      <c r="F144" s="210" t="s">
        <v>579</v>
      </c>
      <c r="G144" s="211" t="s">
        <v>317</v>
      </c>
      <c r="H144" s="212">
        <v>1</v>
      </c>
      <c r="I144" s="213"/>
      <c r="J144" s="214">
        <f>ROUND(I144*H144,2)</f>
        <v>0</v>
      </c>
      <c r="K144" s="210" t="s">
        <v>28</v>
      </c>
      <c r="L144" s="47"/>
      <c r="M144" s="215" t="s">
        <v>28</v>
      </c>
      <c r="N144" s="216" t="s">
        <v>47</v>
      </c>
      <c r="O144" s="88"/>
      <c r="P144" s="217">
        <f>O144*H144</f>
        <v>0</v>
      </c>
      <c r="Q144" s="217">
        <v>0</v>
      </c>
      <c r="R144" s="217">
        <f>Q144*H144</f>
        <v>0</v>
      </c>
      <c r="S144" s="217">
        <v>0</v>
      </c>
      <c r="T144" s="218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19" t="s">
        <v>547</v>
      </c>
      <c r="AT144" s="219" t="s">
        <v>121</v>
      </c>
      <c r="AU144" s="219" t="s">
        <v>84</v>
      </c>
      <c r="AY144" s="20" t="s">
        <v>119</v>
      </c>
      <c r="BE144" s="220">
        <f>IF(N144="základní",J144,0)</f>
        <v>0</v>
      </c>
      <c r="BF144" s="220">
        <f>IF(N144="snížená",J144,0)</f>
        <v>0</v>
      </c>
      <c r="BG144" s="220">
        <f>IF(N144="zákl. přenesená",J144,0)</f>
        <v>0</v>
      </c>
      <c r="BH144" s="220">
        <f>IF(N144="sníž. přenesená",J144,0)</f>
        <v>0</v>
      </c>
      <c r="BI144" s="220">
        <f>IF(N144="nulová",J144,0)</f>
        <v>0</v>
      </c>
      <c r="BJ144" s="20" t="s">
        <v>126</v>
      </c>
      <c r="BK144" s="220">
        <f>ROUND(I144*H144,2)</f>
        <v>0</v>
      </c>
      <c r="BL144" s="20" t="s">
        <v>547</v>
      </c>
      <c r="BM144" s="219" t="s">
        <v>580</v>
      </c>
    </row>
    <row r="145" s="2" customFormat="1">
      <c r="A145" s="41"/>
      <c r="B145" s="42"/>
      <c r="C145" s="43"/>
      <c r="D145" s="221" t="s">
        <v>128</v>
      </c>
      <c r="E145" s="43"/>
      <c r="F145" s="222" t="s">
        <v>579</v>
      </c>
      <c r="G145" s="43"/>
      <c r="H145" s="43"/>
      <c r="I145" s="223"/>
      <c r="J145" s="43"/>
      <c r="K145" s="43"/>
      <c r="L145" s="47"/>
      <c r="M145" s="224"/>
      <c r="N145" s="225"/>
      <c r="O145" s="88"/>
      <c r="P145" s="88"/>
      <c r="Q145" s="88"/>
      <c r="R145" s="88"/>
      <c r="S145" s="88"/>
      <c r="T145" s="89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T145" s="20" t="s">
        <v>128</v>
      </c>
      <c r="AU145" s="20" t="s">
        <v>84</v>
      </c>
    </row>
    <row r="146" s="2" customFormat="1" ht="16.5" customHeight="1">
      <c r="A146" s="41"/>
      <c r="B146" s="42"/>
      <c r="C146" s="208" t="s">
        <v>257</v>
      </c>
      <c r="D146" s="208" t="s">
        <v>121</v>
      </c>
      <c r="E146" s="209" t="s">
        <v>581</v>
      </c>
      <c r="F146" s="210" t="s">
        <v>582</v>
      </c>
      <c r="G146" s="211" t="s">
        <v>317</v>
      </c>
      <c r="H146" s="212">
        <v>1</v>
      </c>
      <c r="I146" s="213"/>
      <c r="J146" s="214">
        <f>ROUND(I146*H146,2)</f>
        <v>0</v>
      </c>
      <c r="K146" s="210" t="s">
        <v>28</v>
      </c>
      <c r="L146" s="47"/>
      <c r="M146" s="215" t="s">
        <v>28</v>
      </c>
      <c r="N146" s="216" t="s">
        <v>47</v>
      </c>
      <c r="O146" s="88"/>
      <c r="P146" s="217">
        <f>O146*H146</f>
        <v>0</v>
      </c>
      <c r="Q146" s="217">
        <v>0</v>
      </c>
      <c r="R146" s="217">
        <f>Q146*H146</f>
        <v>0</v>
      </c>
      <c r="S146" s="217">
        <v>0</v>
      </c>
      <c r="T146" s="218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19" t="s">
        <v>547</v>
      </c>
      <c r="AT146" s="219" t="s">
        <v>121</v>
      </c>
      <c r="AU146" s="219" t="s">
        <v>84</v>
      </c>
      <c r="AY146" s="20" t="s">
        <v>119</v>
      </c>
      <c r="BE146" s="220">
        <f>IF(N146="základní",J146,0)</f>
        <v>0</v>
      </c>
      <c r="BF146" s="220">
        <f>IF(N146="snížená",J146,0)</f>
        <v>0</v>
      </c>
      <c r="BG146" s="220">
        <f>IF(N146="zákl. přenesená",J146,0)</f>
        <v>0</v>
      </c>
      <c r="BH146" s="220">
        <f>IF(N146="sníž. přenesená",J146,0)</f>
        <v>0</v>
      </c>
      <c r="BI146" s="220">
        <f>IF(N146="nulová",J146,0)</f>
        <v>0</v>
      </c>
      <c r="BJ146" s="20" t="s">
        <v>126</v>
      </c>
      <c r="BK146" s="220">
        <f>ROUND(I146*H146,2)</f>
        <v>0</v>
      </c>
      <c r="BL146" s="20" t="s">
        <v>547</v>
      </c>
      <c r="BM146" s="219" t="s">
        <v>583</v>
      </c>
    </row>
    <row r="147" s="2" customFormat="1">
      <c r="A147" s="41"/>
      <c r="B147" s="42"/>
      <c r="C147" s="43"/>
      <c r="D147" s="221" t="s">
        <v>128</v>
      </c>
      <c r="E147" s="43"/>
      <c r="F147" s="222" t="s">
        <v>582</v>
      </c>
      <c r="G147" s="43"/>
      <c r="H147" s="43"/>
      <c r="I147" s="223"/>
      <c r="J147" s="43"/>
      <c r="K147" s="43"/>
      <c r="L147" s="47"/>
      <c r="M147" s="224"/>
      <c r="N147" s="225"/>
      <c r="O147" s="88"/>
      <c r="P147" s="88"/>
      <c r="Q147" s="88"/>
      <c r="R147" s="88"/>
      <c r="S147" s="88"/>
      <c r="T147" s="89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20" t="s">
        <v>128</v>
      </c>
      <c r="AU147" s="20" t="s">
        <v>84</v>
      </c>
    </row>
    <row r="148" s="14" customFormat="1">
      <c r="A148" s="14"/>
      <c r="B148" s="238"/>
      <c r="C148" s="239"/>
      <c r="D148" s="221" t="s">
        <v>132</v>
      </c>
      <c r="E148" s="240" t="s">
        <v>28</v>
      </c>
      <c r="F148" s="241" t="s">
        <v>82</v>
      </c>
      <c r="G148" s="239"/>
      <c r="H148" s="242">
        <v>1</v>
      </c>
      <c r="I148" s="243"/>
      <c r="J148" s="239"/>
      <c r="K148" s="239"/>
      <c r="L148" s="244"/>
      <c r="M148" s="285"/>
      <c r="N148" s="286"/>
      <c r="O148" s="286"/>
      <c r="P148" s="286"/>
      <c r="Q148" s="286"/>
      <c r="R148" s="286"/>
      <c r="S148" s="286"/>
      <c r="T148" s="287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8" t="s">
        <v>132</v>
      </c>
      <c r="AU148" s="248" t="s">
        <v>84</v>
      </c>
      <c r="AV148" s="14" t="s">
        <v>84</v>
      </c>
      <c r="AW148" s="14" t="s">
        <v>35</v>
      </c>
      <c r="AX148" s="14" t="s">
        <v>82</v>
      </c>
      <c r="AY148" s="248" t="s">
        <v>119</v>
      </c>
    </row>
    <row r="149" s="2" customFormat="1" ht="6.96" customHeight="1">
      <c r="A149" s="41"/>
      <c r="B149" s="63"/>
      <c r="C149" s="64"/>
      <c r="D149" s="64"/>
      <c r="E149" s="64"/>
      <c r="F149" s="64"/>
      <c r="G149" s="64"/>
      <c r="H149" s="64"/>
      <c r="I149" s="64"/>
      <c r="J149" s="64"/>
      <c r="K149" s="64"/>
      <c r="L149" s="47"/>
      <c r="M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</row>
  </sheetData>
  <sheetProtection sheet="1" autoFilter="0" formatColumns="0" formatRows="0" objects="1" scenarios="1" spinCount="100000" saltValue="/CHAO4ZpfoitTmxUARndz6lhFzF54bB/OE16jzkQGOuQHar5hXVmlHW0HWedHpJ4YD9tOE7v5nII+ncZWrx1ow==" hashValue="dQBQYa0SQ9NzOir30D1WFvYBBucQ1fcB3HEOeI3VDYQLMesjRd0nBlk40lHy6satbbdZaOeV2bJQqxv2ZodVxA==" algorithmName="SHA-512" password="CC35"/>
  <autoFilter ref="C83:K148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88" customWidth="1"/>
    <col min="2" max="2" width="1.667969" style="288" customWidth="1"/>
    <col min="3" max="4" width="5" style="288" customWidth="1"/>
    <col min="5" max="5" width="11.66016" style="288" customWidth="1"/>
    <col min="6" max="6" width="9.160156" style="288" customWidth="1"/>
    <col min="7" max="7" width="5" style="288" customWidth="1"/>
    <col min="8" max="8" width="77.83203" style="288" customWidth="1"/>
    <col min="9" max="10" width="20" style="288" customWidth="1"/>
    <col min="11" max="11" width="1.667969" style="288" customWidth="1"/>
  </cols>
  <sheetData>
    <row r="1" s="1" customFormat="1" ht="37.5" customHeight="1"/>
    <row r="2" s="1" customFormat="1" ht="7.5" customHeight="1">
      <c r="B2" s="289"/>
      <c r="C2" s="290"/>
      <c r="D2" s="290"/>
      <c r="E2" s="290"/>
      <c r="F2" s="290"/>
      <c r="G2" s="290"/>
      <c r="H2" s="290"/>
      <c r="I2" s="290"/>
      <c r="J2" s="290"/>
      <c r="K2" s="291"/>
    </row>
    <row r="3" s="17" customFormat="1" ht="45" customHeight="1">
      <c r="B3" s="292"/>
      <c r="C3" s="293" t="s">
        <v>584</v>
      </c>
      <c r="D3" s="293"/>
      <c r="E3" s="293"/>
      <c r="F3" s="293"/>
      <c r="G3" s="293"/>
      <c r="H3" s="293"/>
      <c r="I3" s="293"/>
      <c r="J3" s="293"/>
      <c r="K3" s="294"/>
    </row>
    <row r="4" s="1" customFormat="1" ht="25.5" customHeight="1">
      <c r="B4" s="295"/>
      <c r="C4" s="296" t="s">
        <v>585</v>
      </c>
      <c r="D4" s="296"/>
      <c r="E4" s="296"/>
      <c r="F4" s="296"/>
      <c r="G4" s="296"/>
      <c r="H4" s="296"/>
      <c r="I4" s="296"/>
      <c r="J4" s="296"/>
      <c r="K4" s="297"/>
    </row>
    <row r="5" s="1" customFormat="1" ht="5.25" customHeight="1">
      <c r="B5" s="295"/>
      <c r="C5" s="298"/>
      <c r="D5" s="298"/>
      <c r="E5" s="298"/>
      <c r="F5" s="298"/>
      <c r="G5" s="298"/>
      <c r="H5" s="298"/>
      <c r="I5" s="298"/>
      <c r="J5" s="298"/>
      <c r="K5" s="297"/>
    </row>
    <row r="6" s="1" customFormat="1" ht="15" customHeight="1">
      <c r="B6" s="295"/>
      <c r="C6" s="299" t="s">
        <v>586</v>
      </c>
      <c r="D6" s="299"/>
      <c r="E6" s="299"/>
      <c r="F6" s="299"/>
      <c r="G6" s="299"/>
      <c r="H6" s="299"/>
      <c r="I6" s="299"/>
      <c r="J6" s="299"/>
      <c r="K6" s="297"/>
    </row>
    <row r="7" s="1" customFormat="1" ht="15" customHeight="1">
      <c r="B7" s="300"/>
      <c r="C7" s="299" t="s">
        <v>587</v>
      </c>
      <c r="D7" s="299"/>
      <c r="E7" s="299"/>
      <c r="F7" s="299"/>
      <c r="G7" s="299"/>
      <c r="H7" s="299"/>
      <c r="I7" s="299"/>
      <c r="J7" s="299"/>
      <c r="K7" s="297"/>
    </row>
    <row r="8" s="1" customFormat="1" ht="12.75" customHeight="1">
      <c r="B8" s="300"/>
      <c r="C8" s="299"/>
      <c r="D8" s="299"/>
      <c r="E8" s="299"/>
      <c r="F8" s="299"/>
      <c r="G8" s="299"/>
      <c r="H8" s="299"/>
      <c r="I8" s="299"/>
      <c r="J8" s="299"/>
      <c r="K8" s="297"/>
    </row>
    <row r="9" s="1" customFormat="1" ht="15" customHeight="1">
      <c r="B9" s="300"/>
      <c r="C9" s="299" t="s">
        <v>588</v>
      </c>
      <c r="D9" s="299"/>
      <c r="E9" s="299"/>
      <c r="F9" s="299"/>
      <c r="G9" s="299"/>
      <c r="H9" s="299"/>
      <c r="I9" s="299"/>
      <c r="J9" s="299"/>
      <c r="K9" s="297"/>
    </row>
    <row r="10" s="1" customFormat="1" ht="15" customHeight="1">
      <c r="B10" s="300"/>
      <c r="C10" s="299"/>
      <c r="D10" s="299" t="s">
        <v>589</v>
      </c>
      <c r="E10" s="299"/>
      <c r="F10" s="299"/>
      <c r="G10" s="299"/>
      <c r="H10" s="299"/>
      <c r="I10" s="299"/>
      <c r="J10" s="299"/>
      <c r="K10" s="297"/>
    </row>
    <row r="11" s="1" customFormat="1" ht="15" customHeight="1">
      <c r="B11" s="300"/>
      <c r="C11" s="301"/>
      <c r="D11" s="299" t="s">
        <v>590</v>
      </c>
      <c r="E11" s="299"/>
      <c r="F11" s="299"/>
      <c r="G11" s="299"/>
      <c r="H11" s="299"/>
      <c r="I11" s="299"/>
      <c r="J11" s="299"/>
      <c r="K11" s="297"/>
    </row>
    <row r="12" s="1" customFormat="1" ht="15" customHeight="1">
      <c r="B12" s="300"/>
      <c r="C12" s="301"/>
      <c r="D12" s="299"/>
      <c r="E12" s="299"/>
      <c r="F12" s="299"/>
      <c r="G12" s="299"/>
      <c r="H12" s="299"/>
      <c r="I12" s="299"/>
      <c r="J12" s="299"/>
      <c r="K12" s="297"/>
    </row>
    <row r="13" s="1" customFormat="1" ht="15" customHeight="1">
      <c r="B13" s="300"/>
      <c r="C13" s="301"/>
      <c r="D13" s="302" t="s">
        <v>591</v>
      </c>
      <c r="E13" s="299"/>
      <c r="F13" s="299"/>
      <c r="G13" s="299"/>
      <c r="H13" s="299"/>
      <c r="I13" s="299"/>
      <c r="J13" s="299"/>
      <c r="K13" s="297"/>
    </row>
    <row r="14" s="1" customFormat="1" ht="12.75" customHeight="1">
      <c r="B14" s="300"/>
      <c r="C14" s="301"/>
      <c r="D14" s="301"/>
      <c r="E14" s="301"/>
      <c r="F14" s="301"/>
      <c r="G14" s="301"/>
      <c r="H14" s="301"/>
      <c r="I14" s="301"/>
      <c r="J14" s="301"/>
      <c r="K14" s="297"/>
    </row>
    <row r="15" s="1" customFormat="1" ht="15" customHeight="1">
      <c r="B15" s="300"/>
      <c r="C15" s="301"/>
      <c r="D15" s="299" t="s">
        <v>592</v>
      </c>
      <c r="E15" s="299"/>
      <c r="F15" s="299"/>
      <c r="G15" s="299"/>
      <c r="H15" s="299"/>
      <c r="I15" s="299"/>
      <c r="J15" s="299"/>
      <c r="K15" s="297"/>
    </row>
    <row r="16" s="1" customFormat="1" ht="15" customHeight="1">
      <c r="B16" s="300"/>
      <c r="C16" s="301"/>
      <c r="D16" s="299" t="s">
        <v>593</v>
      </c>
      <c r="E16" s="299"/>
      <c r="F16" s="299"/>
      <c r="G16" s="299"/>
      <c r="H16" s="299"/>
      <c r="I16" s="299"/>
      <c r="J16" s="299"/>
      <c r="K16" s="297"/>
    </row>
    <row r="17" s="1" customFormat="1" ht="15" customHeight="1">
      <c r="B17" s="300"/>
      <c r="C17" s="301"/>
      <c r="D17" s="299" t="s">
        <v>594</v>
      </c>
      <c r="E17" s="299"/>
      <c r="F17" s="299"/>
      <c r="G17" s="299"/>
      <c r="H17" s="299"/>
      <c r="I17" s="299"/>
      <c r="J17" s="299"/>
      <c r="K17" s="297"/>
    </row>
    <row r="18" s="1" customFormat="1" ht="15" customHeight="1">
      <c r="B18" s="300"/>
      <c r="C18" s="301"/>
      <c r="D18" s="301"/>
      <c r="E18" s="303" t="s">
        <v>81</v>
      </c>
      <c r="F18" s="299" t="s">
        <v>595</v>
      </c>
      <c r="G18" s="299"/>
      <c r="H18" s="299"/>
      <c r="I18" s="299"/>
      <c r="J18" s="299"/>
      <c r="K18" s="297"/>
    </row>
    <row r="19" s="1" customFormat="1" ht="15" customHeight="1">
      <c r="B19" s="300"/>
      <c r="C19" s="301"/>
      <c r="D19" s="301"/>
      <c r="E19" s="303" t="s">
        <v>596</v>
      </c>
      <c r="F19" s="299" t="s">
        <v>597</v>
      </c>
      <c r="G19" s="299"/>
      <c r="H19" s="299"/>
      <c r="I19" s="299"/>
      <c r="J19" s="299"/>
      <c r="K19" s="297"/>
    </row>
    <row r="20" s="1" customFormat="1" ht="15" customHeight="1">
      <c r="B20" s="300"/>
      <c r="C20" s="301"/>
      <c r="D20" s="301"/>
      <c r="E20" s="303" t="s">
        <v>598</v>
      </c>
      <c r="F20" s="299" t="s">
        <v>599</v>
      </c>
      <c r="G20" s="299"/>
      <c r="H20" s="299"/>
      <c r="I20" s="299"/>
      <c r="J20" s="299"/>
      <c r="K20" s="297"/>
    </row>
    <row r="21" s="1" customFormat="1" ht="15" customHeight="1">
      <c r="B21" s="300"/>
      <c r="C21" s="301"/>
      <c r="D21" s="301"/>
      <c r="E21" s="303" t="s">
        <v>85</v>
      </c>
      <c r="F21" s="299" t="s">
        <v>86</v>
      </c>
      <c r="G21" s="299"/>
      <c r="H21" s="299"/>
      <c r="I21" s="299"/>
      <c r="J21" s="299"/>
      <c r="K21" s="297"/>
    </row>
    <row r="22" s="1" customFormat="1" ht="15" customHeight="1">
      <c r="B22" s="300"/>
      <c r="C22" s="301"/>
      <c r="D22" s="301"/>
      <c r="E22" s="303" t="s">
        <v>502</v>
      </c>
      <c r="F22" s="299" t="s">
        <v>600</v>
      </c>
      <c r="G22" s="299"/>
      <c r="H22" s="299"/>
      <c r="I22" s="299"/>
      <c r="J22" s="299"/>
      <c r="K22" s="297"/>
    </row>
    <row r="23" s="1" customFormat="1" ht="15" customHeight="1">
      <c r="B23" s="300"/>
      <c r="C23" s="301"/>
      <c r="D23" s="301"/>
      <c r="E23" s="303" t="s">
        <v>601</v>
      </c>
      <c r="F23" s="299" t="s">
        <v>602</v>
      </c>
      <c r="G23" s="299"/>
      <c r="H23" s="299"/>
      <c r="I23" s="299"/>
      <c r="J23" s="299"/>
      <c r="K23" s="297"/>
    </row>
    <row r="24" s="1" customFormat="1" ht="12.75" customHeight="1">
      <c r="B24" s="300"/>
      <c r="C24" s="301"/>
      <c r="D24" s="301"/>
      <c r="E24" s="301"/>
      <c r="F24" s="301"/>
      <c r="G24" s="301"/>
      <c r="H24" s="301"/>
      <c r="I24" s="301"/>
      <c r="J24" s="301"/>
      <c r="K24" s="297"/>
    </row>
    <row r="25" s="1" customFormat="1" ht="15" customHeight="1">
      <c r="B25" s="300"/>
      <c r="C25" s="299" t="s">
        <v>603</v>
      </c>
      <c r="D25" s="299"/>
      <c r="E25" s="299"/>
      <c r="F25" s="299"/>
      <c r="G25" s="299"/>
      <c r="H25" s="299"/>
      <c r="I25" s="299"/>
      <c r="J25" s="299"/>
      <c r="K25" s="297"/>
    </row>
    <row r="26" s="1" customFormat="1" ht="15" customHeight="1">
      <c r="B26" s="300"/>
      <c r="C26" s="299" t="s">
        <v>604</v>
      </c>
      <c r="D26" s="299"/>
      <c r="E26" s="299"/>
      <c r="F26" s="299"/>
      <c r="G26" s="299"/>
      <c r="H26" s="299"/>
      <c r="I26" s="299"/>
      <c r="J26" s="299"/>
      <c r="K26" s="297"/>
    </row>
    <row r="27" s="1" customFormat="1" ht="15" customHeight="1">
      <c r="B27" s="300"/>
      <c r="C27" s="299"/>
      <c r="D27" s="299" t="s">
        <v>605</v>
      </c>
      <c r="E27" s="299"/>
      <c r="F27" s="299"/>
      <c r="G27" s="299"/>
      <c r="H27" s="299"/>
      <c r="I27" s="299"/>
      <c r="J27" s="299"/>
      <c r="K27" s="297"/>
    </row>
    <row r="28" s="1" customFormat="1" ht="15" customHeight="1">
      <c r="B28" s="300"/>
      <c r="C28" s="301"/>
      <c r="D28" s="299" t="s">
        <v>606</v>
      </c>
      <c r="E28" s="299"/>
      <c r="F28" s="299"/>
      <c r="G28" s="299"/>
      <c r="H28" s="299"/>
      <c r="I28" s="299"/>
      <c r="J28" s="299"/>
      <c r="K28" s="297"/>
    </row>
    <row r="29" s="1" customFormat="1" ht="12.75" customHeight="1">
      <c r="B29" s="300"/>
      <c r="C29" s="301"/>
      <c r="D29" s="301"/>
      <c r="E29" s="301"/>
      <c r="F29" s="301"/>
      <c r="G29" s="301"/>
      <c r="H29" s="301"/>
      <c r="I29" s="301"/>
      <c r="J29" s="301"/>
      <c r="K29" s="297"/>
    </row>
    <row r="30" s="1" customFormat="1" ht="15" customHeight="1">
      <c r="B30" s="300"/>
      <c r="C30" s="301"/>
      <c r="D30" s="299" t="s">
        <v>607</v>
      </c>
      <c r="E30" s="299"/>
      <c r="F30" s="299"/>
      <c r="G30" s="299"/>
      <c r="H30" s="299"/>
      <c r="I30" s="299"/>
      <c r="J30" s="299"/>
      <c r="K30" s="297"/>
    </row>
    <row r="31" s="1" customFormat="1" ht="15" customHeight="1">
      <c r="B31" s="300"/>
      <c r="C31" s="301"/>
      <c r="D31" s="299" t="s">
        <v>608</v>
      </c>
      <c r="E31" s="299"/>
      <c r="F31" s="299"/>
      <c r="G31" s="299"/>
      <c r="H31" s="299"/>
      <c r="I31" s="299"/>
      <c r="J31" s="299"/>
      <c r="K31" s="297"/>
    </row>
    <row r="32" s="1" customFormat="1" ht="12.75" customHeight="1">
      <c r="B32" s="300"/>
      <c r="C32" s="301"/>
      <c r="D32" s="301"/>
      <c r="E32" s="301"/>
      <c r="F32" s="301"/>
      <c r="G32" s="301"/>
      <c r="H32" s="301"/>
      <c r="I32" s="301"/>
      <c r="J32" s="301"/>
      <c r="K32" s="297"/>
    </row>
    <row r="33" s="1" customFormat="1" ht="15" customHeight="1">
      <c r="B33" s="300"/>
      <c r="C33" s="301"/>
      <c r="D33" s="299" t="s">
        <v>609</v>
      </c>
      <c r="E33" s="299"/>
      <c r="F33" s="299"/>
      <c r="G33" s="299"/>
      <c r="H33" s="299"/>
      <c r="I33" s="299"/>
      <c r="J33" s="299"/>
      <c r="K33" s="297"/>
    </row>
    <row r="34" s="1" customFormat="1" ht="15" customHeight="1">
      <c r="B34" s="300"/>
      <c r="C34" s="301"/>
      <c r="D34" s="299" t="s">
        <v>610</v>
      </c>
      <c r="E34" s="299"/>
      <c r="F34" s="299"/>
      <c r="G34" s="299"/>
      <c r="H34" s="299"/>
      <c r="I34" s="299"/>
      <c r="J34" s="299"/>
      <c r="K34" s="297"/>
    </row>
    <row r="35" s="1" customFormat="1" ht="15" customHeight="1">
      <c r="B35" s="300"/>
      <c r="C35" s="301"/>
      <c r="D35" s="299" t="s">
        <v>611</v>
      </c>
      <c r="E35" s="299"/>
      <c r="F35" s="299"/>
      <c r="G35" s="299"/>
      <c r="H35" s="299"/>
      <c r="I35" s="299"/>
      <c r="J35" s="299"/>
      <c r="K35" s="297"/>
    </row>
    <row r="36" s="1" customFormat="1" ht="15" customHeight="1">
      <c r="B36" s="300"/>
      <c r="C36" s="301"/>
      <c r="D36" s="299"/>
      <c r="E36" s="302" t="s">
        <v>105</v>
      </c>
      <c r="F36" s="299"/>
      <c r="G36" s="299" t="s">
        <v>612</v>
      </c>
      <c r="H36" s="299"/>
      <c r="I36" s="299"/>
      <c r="J36" s="299"/>
      <c r="K36" s="297"/>
    </row>
    <row r="37" s="1" customFormat="1" ht="30.75" customHeight="1">
      <c r="B37" s="300"/>
      <c r="C37" s="301"/>
      <c r="D37" s="299"/>
      <c r="E37" s="302" t="s">
        <v>613</v>
      </c>
      <c r="F37" s="299"/>
      <c r="G37" s="299" t="s">
        <v>614</v>
      </c>
      <c r="H37" s="299"/>
      <c r="I37" s="299"/>
      <c r="J37" s="299"/>
      <c r="K37" s="297"/>
    </row>
    <row r="38" s="1" customFormat="1" ht="15" customHeight="1">
      <c r="B38" s="300"/>
      <c r="C38" s="301"/>
      <c r="D38" s="299"/>
      <c r="E38" s="302" t="s">
        <v>55</v>
      </c>
      <c r="F38" s="299"/>
      <c r="G38" s="299" t="s">
        <v>615</v>
      </c>
      <c r="H38" s="299"/>
      <c r="I38" s="299"/>
      <c r="J38" s="299"/>
      <c r="K38" s="297"/>
    </row>
    <row r="39" s="1" customFormat="1" ht="15" customHeight="1">
      <c r="B39" s="300"/>
      <c r="C39" s="301"/>
      <c r="D39" s="299"/>
      <c r="E39" s="302" t="s">
        <v>56</v>
      </c>
      <c r="F39" s="299"/>
      <c r="G39" s="299" t="s">
        <v>616</v>
      </c>
      <c r="H39" s="299"/>
      <c r="I39" s="299"/>
      <c r="J39" s="299"/>
      <c r="K39" s="297"/>
    </row>
    <row r="40" s="1" customFormat="1" ht="15" customHeight="1">
      <c r="B40" s="300"/>
      <c r="C40" s="301"/>
      <c r="D40" s="299"/>
      <c r="E40" s="302" t="s">
        <v>106</v>
      </c>
      <c r="F40" s="299"/>
      <c r="G40" s="299" t="s">
        <v>617</v>
      </c>
      <c r="H40" s="299"/>
      <c r="I40" s="299"/>
      <c r="J40" s="299"/>
      <c r="K40" s="297"/>
    </row>
    <row r="41" s="1" customFormat="1" ht="15" customHeight="1">
      <c r="B41" s="300"/>
      <c r="C41" s="301"/>
      <c r="D41" s="299"/>
      <c r="E41" s="302" t="s">
        <v>107</v>
      </c>
      <c r="F41" s="299"/>
      <c r="G41" s="299" t="s">
        <v>618</v>
      </c>
      <c r="H41" s="299"/>
      <c r="I41" s="299"/>
      <c r="J41" s="299"/>
      <c r="K41" s="297"/>
    </row>
    <row r="42" s="1" customFormat="1" ht="15" customHeight="1">
      <c r="B42" s="300"/>
      <c r="C42" s="301"/>
      <c r="D42" s="299"/>
      <c r="E42" s="302" t="s">
        <v>619</v>
      </c>
      <c r="F42" s="299"/>
      <c r="G42" s="299" t="s">
        <v>620</v>
      </c>
      <c r="H42" s="299"/>
      <c r="I42" s="299"/>
      <c r="J42" s="299"/>
      <c r="K42" s="297"/>
    </row>
    <row r="43" s="1" customFormat="1" ht="15" customHeight="1">
      <c r="B43" s="300"/>
      <c r="C43" s="301"/>
      <c r="D43" s="299"/>
      <c r="E43" s="302"/>
      <c r="F43" s="299"/>
      <c r="G43" s="299" t="s">
        <v>621</v>
      </c>
      <c r="H43" s="299"/>
      <c r="I43" s="299"/>
      <c r="J43" s="299"/>
      <c r="K43" s="297"/>
    </row>
    <row r="44" s="1" customFormat="1" ht="15" customHeight="1">
      <c r="B44" s="300"/>
      <c r="C44" s="301"/>
      <c r="D44" s="299"/>
      <c r="E44" s="302" t="s">
        <v>622</v>
      </c>
      <c r="F44" s="299"/>
      <c r="G44" s="299" t="s">
        <v>623</v>
      </c>
      <c r="H44" s="299"/>
      <c r="I44" s="299"/>
      <c r="J44" s="299"/>
      <c r="K44" s="297"/>
    </row>
    <row r="45" s="1" customFormat="1" ht="15" customHeight="1">
      <c r="B45" s="300"/>
      <c r="C45" s="301"/>
      <c r="D45" s="299"/>
      <c r="E45" s="302" t="s">
        <v>109</v>
      </c>
      <c r="F45" s="299"/>
      <c r="G45" s="299" t="s">
        <v>624</v>
      </c>
      <c r="H45" s="299"/>
      <c r="I45" s="299"/>
      <c r="J45" s="299"/>
      <c r="K45" s="297"/>
    </row>
    <row r="46" s="1" customFormat="1" ht="12.75" customHeight="1">
      <c r="B46" s="300"/>
      <c r="C46" s="301"/>
      <c r="D46" s="299"/>
      <c r="E46" s="299"/>
      <c r="F46" s="299"/>
      <c r="G46" s="299"/>
      <c r="H46" s="299"/>
      <c r="I46" s="299"/>
      <c r="J46" s="299"/>
      <c r="K46" s="297"/>
    </row>
    <row r="47" s="1" customFormat="1" ht="15" customHeight="1">
      <c r="B47" s="300"/>
      <c r="C47" s="301"/>
      <c r="D47" s="299" t="s">
        <v>625</v>
      </c>
      <c r="E47" s="299"/>
      <c r="F47" s="299"/>
      <c r="G47" s="299"/>
      <c r="H47" s="299"/>
      <c r="I47" s="299"/>
      <c r="J47" s="299"/>
      <c r="K47" s="297"/>
    </row>
    <row r="48" s="1" customFormat="1" ht="15" customHeight="1">
      <c r="B48" s="300"/>
      <c r="C48" s="301"/>
      <c r="D48" s="301"/>
      <c r="E48" s="299" t="s">
        <v>626</v>
      </c>
      <c r="F48" s="299"/>
      <c r="G48" s="299"/>
      <c r="H48" s="299"/>
      <c r="I48" s="299"/>
      <c r="J48" s="299"/>
      <c r="K48" s="297"/>
    </row>
    <row r="49" s="1" customFormat="1" ht="15" customHeight="1">
      <c r="B49" s="300"/>
      <c r="C49" s="301"/>
      <c r="D49" s="301"/>
      <c r="E49" s="299" t="s">
        <v>627</v>
      </c>
      <c r="F49" s="299"/>
      <c r="G49" s="299"/>
      <c r="H49" s="299"/>
      <c r="I49" s="299"/>
      <c r="J49" s="299"/>
      <c r="K49" s="297"/>
    </row>
    <row r="50" s="1" customFormat="1" ht="15" customHeight="1">
      <c r="B50" s="300"/>
      <c r="C50" s="301"/>
      <c r="D50" s="301"/>
      <c r="E50" s="299" t="s">
        <v>628</v>
      </c>
      <c r="F50" s="299"/>
      <c r="G50" s="299"/>
      <c r="H50" s="299"/>
      <c r="I50" s="299"/>
      <c r="J50" s="299"/>
      <c r="K50" s="297"/>
    </row>
    <row r="51" s="1" customFormat="1" ht="15" customHeight="1">
      <c r="B51" s="300"/>
      <c r="C51" s="301"/>
      <c r="D51" s="299" t="s">
        <v>629</v>
      </c>
      <c r="E51" s="299"/>
      <c r="F51" s="299"/>
      <c r="G51" s="299"/>
      <c r="H51" s="299"/>
      <c r="I51" s="299"/>
      <c r="J51" s="299"/>
      <c r="K51" s="297"/>
    </row>
    <row r="52" s="1" customFormat="1" ht="25.5" customHeight="1">
      <c r="B52" s="295"/>
      <c r="C52" s="296" t="s">
        <v>630</v>
      </c>
      <c r="D52" s="296"/>
      <c r="E52" s="296"/>
      <c r="F52" s="296"/>
      <c r="G52" s="296"/>
      <c r="H52" s="296"/>
      <c r="I52" s="296"/>
      <c r="J52" s="296"/>
      <c r="K52" s="297"/>
    </row>
    <row r="53" s="1" customFormat="1" ht="5.25" customHeight="1">
      <c r="B53" s="295"/>
      <c r="C53" s="298"/>
      <c r="D53" s="298"/>
      <c r="E53" s="298"/>
      <c r="F53" s="298"/>
      <c r="G53" s="298"/>
      <c r="H53" s="298"/>
      <c r="I53" s="298"/>
      <c r="J53" s="298"/>
      <c r="K53" s="297"/>
    </row>
    <row r="54" s="1" customFormat="1" ht="15" customHeight="1">
      <c r="B54" s="295"/>
      <c r="C54" s="299" t="s">
        <v>631</v>
      </c>
      <c r="D54" s="299"/>
      <c r="E54" s="299"/>
      <c r="F54" s="299"/>
      <c r="G54" s="299"/>
      <c r="H54" s="299"/>
      <c r="I54" s="299"/>
      <c r="J54" s="299"/>
      <c r="K54" s="297"/>
    </row>
    <row r="55" s="1" customFormat="1" ht="15" customHeight="1">
      <c r="B55" s="295"/>
      <c r="C55" s="299" t="s">
        <v>632</v>
      </c>
      <c r="D55" s="299"/>
      <c r="E55" s="299"/>
      <c r="F55" s="299"/>
      <c r="G55" s="299"/>
      <c r="H55" s="299"/>
      <c r="I55" s="299"/>
      <c r="J55" s="299"/>
      <c r="K55" s="297"/>
    </row>
    <row r="56" s="1" customFormat="1" ht="12.75" customHeight="1">
      <c r="B56" s="295"/>
      <c r="C56" s="299"/>
      <c r="D56" s="299"/>
      <c r="E56" s="299"/>
      <c r="F56" s="299"/>
      <c r="G56" s="299"/>
      <c r="H56" s="299"/>
      <c r="I56" s="299"/>
      <c r="J56" s="299"/>
      <c r="K56" s="297"/>
    </row>
    <row r="57" s="1" customFormat="1" ht="15" customHeight="1">
      <c r="B57" s="295"/>
      <c r="C57" s="299" t="s">
        <v>633</v>
      </c>
      <c r="D57" s="299"/>
      <c r="E57" s="299"/>
      <c r="F57" s="299"/>
      <c r="G57" s="299"/>
      <c r="H57" s="299"/>
      <c r="I57" s="299"/>
      <c r="J57" s="299"/>
      <c r="K57" s="297"/>
    </row>
    <row r="58" s="1" customFormat="1" ht="15" customHeight="1">
      <c r="B58" s="295"/>
      <c r="C58" s="301"/>
      <c r="D58" s="299" t="s">
        <v>634</v>
      </c>
      <c r="E58" s="299"/>
      <c r="F58" s="299"/>
      <c r="G58" s="299"/>
      <c r="H58" s="299"/>
      <c r="I58" s="299"/>
      <c r="J58" s="299"/>
      <c r="K58" s="297"/>
    </row>
    <row r="59" s="1" customFormat="1" ht="15" customHeight="1">
      <c r="B59" s="295"/>
      <c r="C59" s="301"/>
      <c r="D59" s="299" t="s">
        <v>635</v>
      </c>
      <c r="E59" s="299"/>
      <c r="F59" s="299"/>
      <c r="G59" s="299"/>
      <c r="H59" s="299"/>
      <c r="I59" s="299"/>
      <c r="J59" s="299"/>
      <c r="K59" s="297"/>
    </row>
    <row r="60" s="1" customFormat="1" ht="15" customHeight="1">
      <c r="B60" s="295"/>
      <c r="C60" s="301"/>
      <c r="D60" s="299" t="s">
        <v>636</v>
      </c>
      <c r="E60" s="299"/>
      <c r="F60" s="299"/>
      <c r="G60" s="299"/>
      <c r="H60" s="299"/>
      <c r="I60" s="299"/>
      <c r="J60" s="299"/>
      <c r="K60" s="297"/>
    </row>
    <row r="61" s="1" customFormat="1" ht="15" customHeight="1">
      <c r="B61" s="295"/>
      <c r="C61" s="301"/>
      <c r="D61" s="299" t="s">
        <v>637</v>
      </c>
      <c r="E61" s="299"/>
      <c r="F61" s="299"/>
      <c r="G61" s="299"/>
      <c r="H61" s="299"/>
      <c r="I61" s="299"/>
      <c r="J61" s="299"/>
      <c r="K61" s="297"/>
    </row>
    <row r="62" s="1" customFormat="1" ht="15" customHeight="1">
      <c r="B62" s="295"/>
      <c r="C62" s="301"/>
      <c r="D62" s="304" t="s">
        <v>638</v>
      </c>
      <c r="E62" s="304"/>
      <c r="F62" s="304"/>
      <c r="G62" s="304"/>
      <c r="H62" s="304"/>
      <c r="I62" s="304"/>
      <c r="J62" s="304"/>
      <c r="K62" s="297"/>
    </row>
    <row r="63" s="1" customFormat="1" ht="15" customHeight="1">
      <c r="B63" s="295"/>
      <c r="C63" s="301"/>
      <c r="D63" s="299" t="s">
        <v>639</v>
      </c>
      <c r="E63" s="299"/>
      <c r="F63" s="299"/>
      <c r="G63" s="299"/>
      <c r="H63" s="299"/>
      <c r="I63" s="299"/>
      <c r="J63" s="299"/>
      <c r="K63" s="297"/>
    </row>
    <row r="64" s="1" customFormat="1" ht="12.75" customHeight="1">
      <c r="B64" s="295"/>
      <c r="C64" s="301"/>
      <c r="D64" s="301"/>
      <c r="E64" s="305"/>
      <c r="F64" s="301"/>
      <c r="G64" s="301"/>
      <c r="H64" s="301"/>
      <c r="I64" s="301"/>
      <c r="J64" s="301"/>
      <c r="K64" s="297"/>
    </row>
    <row r="65" s="1" customFormat="1" ht="15" customHeight="1">
      <c r="B65" s="295"/>
      <c r="C65" s="301"/>
      <c r="D65" s="299" t="s">
        <v>640</v>
      </c>
      <c r="E65" s="299"/>
      <c r="F65" s="299"/>
      <c r="G65" s="299"/>
      <c r="H65" s="299"/>
      <c r="I65" s="299"/>
      <c r="J65" s="299"/>
      <c r="K65" s="297"/>
    </row>
    <row r="66" s="1" customFormat="1" ht="15" customHeight="1">
      <c r="B66" s="295"/>
      <c r="C66" s="301"/>
      <c r="D66" s="304" t="s">
        <v>641</v>
      </c>
      <c r="E66" s="304"/>
      <c r="F66" s="304"/>
      <c r="G66" s="304"/>
      <c r="H66" s="304"/>
      <c r="I66" s="304"/>
      <c r="J66" s="304"/>
      <c r="K66" s="297"/>
    </row>
    <row r="67" s="1" customFormat="1" ht="15" customHeight="1">
      <c r="B67" s="295"/>
      <c r="C67" s="301"/>
      <c r="D67" s="299" t="s">
        <v>642</v>
      </c>
      <c r="E67" s="299"/>
      <c r="F67" s="299"/>
      <c r="G67" s="299"/>
      <c r="H67" s="299"/>
      <c r="I67" s="299"/>
      <c r="J67" s="299"/>
      <c r="K67" s="297"/>
    </row>
    <row r="68" s="1" customFormat="1" ht="15" customHeight="1">
      <c r="B68" s="295"/>
      <c r="C68" s="301"/>
      <c r="D68" s="299" t="s">
        <v>643</v>
      </c>
      <c r="E68" s="299"/>
      <c r="F68" s="299"/>
      <c r="G68" s="299"/>
      <c r="H68" s="299"/>
      <c r="I68" s="299"/>
      <c r="J68" s="299"/>
      <c r="K68" s="297"/>
    </row>
    <row r="69" s="1" customFormat="1" ht="15" customHeight="1">
      <c r="B69" s="295"/>
      <c r="C69" s="301"/>
      <c r="D69" s="299" t="s">
        <v>644</v>
      </c>
      <c r="E69" s="299"/>
      <c r="F69" s="299"/>
      <c r="G69" s="299"/>
      <c r="H69" s="299"/>
      <c r="I69" s="299"/>
      <c r="J69" s="299"/>
      <c r="K69" s="297"/>
    </row>
    <row r="70" s="1" customFormat="1" ht="15" customHeight="1">
      <c r="B70" s="295"/>
      <c r="C70" s="301"/>
      <c r="D70" s="299" t="s">
        <v>645</v>
      </c>
      <c r="E70" s="299"/>
      <c r="F70" s="299"/>
      <c r="G70" s="299"/>
      <c r="H70" s="299"/>
      <c r="I70" s="299"/>
      <c r="J70" s="299"/>
      <c r="K70" s="297"/>
    </row>
    <row r="71" s="1" customFormat="1" ht="12.75" customHeight="1">
      <c r="B71" s="306"/>
      <c r="C71" s="307"/>
      <c r="D71" s="307"/>
      <c r="E71" s="307"/>
      <c r="F71" s="307"/>
      <c r="G71" s="307"/>
      <c r="H71" s="307"/>
      <c r="I71" s="307"/>
      <c r="J71" s="307"/>
      <c r="K71" s="308"/>
    </row>
    <row r="72" s="1" customFormat="1" ht="18.75" customHeight="1">
      <c r="B72" s="309"/>
      <c r="C72" s="309"/>
      <c r="D72" s="309"/>
      <c r="E72" s="309"/>
      <c r="F72" s="309"/>
      <c r="G72" s="309"/>
      <c r="H72" s="309"/>
      <c r="I72" s="309"/>
      <c r="J72" s="309"/>
      <c r="K72" s="310"/>
    </row>
    <row r="73" s="1" customFormat="1" ht="18.75" customHeight="1">
      <c r="B73" s="310"/>
      <c r="C73" s="310"/>
      <c r="D73" s="310"/>
      <c r="E73" s="310"/>
      <c r="F73" s="310"/>
      <c r="G73" s="310"/>
      <c r="H73" s="310"/>
      <c r="I73" s="310"/>
      <c r="J73" s="310"/>
      <c r="K73" s="310"/>
    </row>
    <row r="74" s="1" customFormat="1" ht="7.5" customHeight="1">
      <c r="B74" s="311"/>
      <c r="C74" s="312"/>
      <c r="D74" s="312"/>
      <c r="E74" s="312"/>
      <c r="F74" s="312"/>
      <c r="G74" s="312"/>
      <c r="H74" s="312"/>
      <c r="I74" s="312"/>
      <c r="J74" s="312"/>
      <c r="K74" s="313"/>
    </row>
    <row r="75" s="1" customFormat="1" ht="45" customHeight="1">
      <c r="B75" s="314"/>
      <c r="C75" s="315" t="s">
        <v>646</v>
      </c>
      <c r="D75" s="315"/>
      <c r="E75" s="315"/>
      <c r="F75" s="315"/>
      <c r="G75" s="315"/>
      <c r="H75" s="315"/>
      <c r="I75" s="315"/>
      <c r="J75" s="315"/>
      <c r="K75" s="316"/>
    </row>
    <row r="76" s="1" customFormat="1" ht="17.25" customHeight="1">
      <c r="B76" s="314"/>
      <c r="C76" s="317" t="s">
        <v>647</v>
      </c>
      <c r="D76" s="317"/>
      <c r="E76" s="317"/>
      <c r="F76" s="317" t="s">
        <v>648</v>
      </c>
      <c r="G76" s="318"/>
      <c r="H76" s="317" t="s">
        <v>56</v>
      </c>
      <c r="I76" s="317" t="s">
        <v>59</v>
      </c>
      <c r="J76" s="317" t="s">
        <v>649</v>
      </c>
      <c r="K76" s="316"/>
    </row>
    <row r="77" s="1" customFormat="1" ht="17.25" customHeight="1">
      <c r="B77" s="314"/>
      <c r="C77" s="319" t="s">
        <v>650</v>
      </c>
      <c r="D77" s="319"/>
      <c r="E77" s="319"/>
      <c r="F77" s="320" t="s">
        <v>651</v>
      </c>
      <c r="G77" s="321"/>
      <c r="H77" s="319"/>
      <c r="I77" s="319"/>
      <c r="J77" s="319" t="s">
        <v>652</v>
      </c>
      <c r="K77" s="316"/>
    </row>
    <row r="78" s="1" customFormat="1" ht="5.25" customHeight="1">
      <c r="B78" s="314"/>
      <c r="C78" s="322"/>
      <c r="D78" s="322"/>
      <c r="E78" s="322"/>
      <c r="F78" s="322"/>
      <c r="G78" s="323"/>
      <c r="H78" s="322"/>
      <c r="I78" s="322"/>
      <c r="J78" s="322"/>
      <c r="K78" s="316"/>
    </row>
    <row r="79" s="1" customFormat="1" ht="15" customHeight="1">
      <c r="B79" s="314"/>
      <c r="C79" s="302" t="s">
        <v>55</v>
      </c>
      <c r="D79" s="324"/>
      <c r="E79" s="324"/>
      <c r="F79" s="325" t="s">
        <v>653</v>
      </c>
      <c r="G79" s="326"/>
      <c r="H79" s="302" t="s">
        <v>654</v>
      </c>
      <c r="I79" s="302" t="s">
        <v>655</v>
      </c>
      <c r="J79" s="302">
        <v>20</v>
      </c>
      <c r="K79" s="316"/>
    </row>
    <row r="80" s="1" customFormat="1" ht="15" customHeight="1">
      <c r="B80" s="314"/>
      <c r="C80" s="302" t="s">
        <v>656</v>
      </c>
      <c r="D80" s="302"/>
      <c r="E80" s="302"/>
      <c r="F80" s="325" t="s">
        <v>653</v>
      </c>
      <c r="G80" s="326"/>
      <c r="H80" s="302" t="s">
        <v>657</v>
      </c>
      <c r="I80" s="302" t="s">
        <v>655</v>
      </c>
      <c r="J80" s="302">
        <v>120</v>
      </c>
      <c r="K80" s="316"/>
    </row>
    <row r="81" s="1" customFormat="1" ht="15" customHeight="1">
      <c r="B81" s="327"/>
      <c r="C81" s="302" t="s">
        <v>658</v>
      </c>
      <c r="D81" s="302"/>
      <c r="E81" s="302"/>
      <c r="F81" s="325" t="s">
        <v>659</v>
      </c>
      <c r="G81" s="326"/>
      <c r="H81" s="302" t="s">
        <v>660</v>
      </c>
      <c r="I81" s="302" t="s">
        <v>655</v>
      </c>
      <c r="J81" s="302">
        <v>50</v>
      </c>
      <c r="K81" s="316"/>
    </row>
    <row r="82" s="1" customFormat="1" ht="15" customHeight="1">
      <c r="B82" s="327"/>
      <c r="C82" s="302" t="s">
        <v>661</v>
      </c>
      <c r="D82" s="302"/>
      <c r="E82" s="302"/>
      <c r="F82" s="325" t="s">
        <v>653</v>
      </c>
      <c r="G82" s="326"/>
      <c r="H82" s="302" t="s">
        <v>662</v>
      </c>
      <c r="I82" s="302" t="s">
        <v>663</v>
      </c>
      <c r="J82" s="302"/>
      <c r="K82" s="316"/>
    </row>
    <row r="83" s="1" customFormat="1" ht="15" customHeight="1">
      <c r="B83" s="327"/>
      <c r="C83" s="328" t="s">
        <v>664</v>
      </c>
      <c r="D83" s="328"/>
      <c r="E83" s="328"/>
      <c r="F83" s="329" t="s">
        <v>659</v>
      </c>
      <c r="G83" s="328"/>
      <c r="H83" s="328" t="s">
        <v>665</v>
      </c>
      <c r="I83" s="328" t="s">
        <v>655</v>
      </c>
      <c r="J83" s="328">
        <v>15</v>
      </c>
      <c r="K83" s="316"/>
    </row>
    <row r="84" s="1" customFormat="1" ht="15" customHeight="1">
      <c r="B84" s="327"/>
      <c r="C84" s="328" t="s">
        <v>666</v>
      </c>
      <c r="D84" s="328"/>
      <c r="E84" s="328"/>
      <c r="F84" s="329" t="s">
        <v>659</v>
      </c>
      <c r="G84" s="328"/>
      <c r="H84" s="328" t="s">
        <v>667</v>
      </c>
      <c r="I84" s="328" t="s">
        <v>655</v>
      </c>
      <c r="J84" s="328">
        <v>15</v>
      </c>
      <c r="K84" s="316"/>
    </row>
    <row r="85" s="1" customFormat="1" ht="15" customHeight="1">
      <c r="B85" s="327"/>
      <c r="C85" s="328" t="s">
        <v>668</v>
      </c>
      <c r="D85" s="328"/>
      <c r="E85" s="328"/>
      <c r="F85" s="329" t="s">
        <v>659</v>
      </c>
      <c r="G85" s="328"/>
      <c r="H85" s="328" t="s">
        <v>669</v>
      </c>
      <c r="I85" s="328" t="s">
        <v>655</v>
      </c>
      <c r="J85" s="328">
        <v>20</v>
      </c>
      <c r="K85" s="316"/>
    </row>
    <row r="86" s="1" customFormat="1" ht="15" customHeight="1">
      <c r="B86" s="327"/>
      <c r="C86" s="328" t="s">
        <v>670</v>
      </c>
      <c r="D86" s="328"/>
      <c r="E86" s="328"/>
      <c r="F86" s="329" t="s">
        <v>659</v>
      </c>
      <c r="G86" s="328"/>
      <c r="H86" s="328" t="s">
        <v>671</v>
      </c>
      <c r="I86" s="328" t="s">
        <v>655</v>
      </c>
      <c r="J86" s="328">
        <v>20</v>
      </c>
      <c r="K86" s="316"/>
    </row>
    <row r="87" s="1" customFormat="1" ht="15" customHeight="1">
      <c r="B87" s="327"/>
      <c r="C87" s="302" t="s">
        <v>672</v>
      </c>
      <c r="D87" s="302"/>
      <c r="E87" s="302"/>
      <c r="F87" s="325" t="s">
        <v>659</v>
      </c>
      <c r="G87" s="326"/>
      <c r="H87" s="302" t="s">
        <v>673</v>
      </c>
      <c r="I87" s="302" t="s">
        <v>655</v>
      </c>
      <c r="J87" s="302">
        <v>50</v>
      </c>
      <c r="K87" s="316"/>
    </row>
    <row r="88" s="1" customFormat="1" ht="15" customHeight="1">
      <c r="B88" s="327"/>
      <c r="C88" s="302" t="s">
        <v>674</v>
      </c>
      <c r="D88" s="302"/>
      <c r="E88" s="302"/>
      <c r="F88" s="325" t="s">
        <v>659</v>
      </c>
      <c r="G88" s="326"/>
      <c r="H88" s="302" t="s">
        <v>675</v>
      </c>
      <c r="I88" s="302" t="s">
        <v>655</v>
      </c>
      <c r="J88" s="302">
        <v>20</v>
      </c>
      <c r="K88" s="316"/>
    </row>
    <row r="89" s="1" customFormat="1" ht="15" customHeight="1">
      <c r="B89" s="327"/>
      <c r="C89" s="302" t="s">
        <v>676</v>
      </c>
      <c r="D89" s="302"/>
      <c r="E89" s="302"/>
      <c r="F89" s="325" t="s">
        <v>659</v>
      </c>
      <c r="G89" s="326"/>
      <c r="H89" s="302" t="s">
        <v>677</v>
      </c>
      <c r="I89" s="302" t="s">
        <v>655</v>
      </c>
      <c r="J89" s="302">
        <v>20</v>
      </c>
      <c r="K89" s="316"/>
    </row>
    <row r="90" s="1" customFormat="1" ht="15" customHeight="1">
      <c r="B90" s="327"/>
      <c r="C90" s="302" t="s">
        <v>678</v>
      </c>
      <c r="D90" s="302"/>
      <c r="E90" s="302"/>
      <c r="F90" s="325" t="s">
        <v>659</v>
      </c>
      <c r="G90" s="326"/>
      <c r="H90" s="302" t="s">
        <v>679</v>
      </c>
      <c r="I90" s="302" t="s">
        <v>655</v>
      </c>
      <c r="J90" s="302">
        <v>50</v>
      </c>
      <c r="K90" s="316"/>
    </row>
    <row r="91" s="1" customFormat="1" ht="15" customHeight="1">
      <c r="B91" s="327"/>
      <c r="C91" s="302" t="s">
        <v>680</v>
      </c>
      <c r="D91" s="302"/>
      <c r="E91" s="302"/>
      <c r="F91" s="325" t="s">
        <v>659</v>
      </c>
      <c r="G91" s="326"/>
      <c r="H91" s="302" t="s">
        <v>680</v>
      </c>
      <c r="I91" s="302" t="s">
        <v>655</v>
      </c>
      <c r="J91" s="302">
        <v>50</v>
      </c>
      <c r="K91" s="316"/>
    </row>
    <row r="92" s="1" customFormat="1" ht="15" customHeight="1">
      <c r="B92" s="327"/>
      <c r="C92" s="302" t="s">
        <v>681</v>
      </c>
      <c r="D92" s="302"/>
      <c r="E92" s="302"/>
      <c r="F92" s="325" t="s">
        <v>659</v>
      </c>
      <c r="G92" s="326"/>
      <c r="H92" s="302" t="s">
        <v>682</v>
      </c>
      <c r="I92" s="302" t="s">
        <v>655</v>
      </c>
      <c r="J92" s="302">
        <v>255</v>
      </c>
      <c r="K92" s="316"/>
    </row>
    <row r="93" s="1" customFormat="1" ht="15" customHeight="1">
      <c r="B93" s="327"/>
      <c r="C93" s="302" t="s">
        <v>683</v>
      </c>
      <c r="D93" s="302"/>
      <c r="E93" s="302"/>
      <c r="F93" s="325" t="s">
        <v>653</v>
      </c>
      <c r="G93" s="326"/>
      <c r="H93" s="302" t="s">
        <v>684</v>
      </c>
      <c r="I93" s="302" t="s">
        <v>685</v>
      </c>
      <c r="J93" s="302"/>
      <c r="K93" s="316"/>
    </row>
    <row r="94" s="1" customFormat="1" ht="15" customHeight="1">
      <c r="B94" s="327"/>
      <c r="C94" s="302" t="s">
        <v>686</v>
      </c>
      <c r="D94" s="302"/>
      <c r="E94" s="302"/>
      <c r="F94" s="325" t="s">
        <v>653</v>
      </c>
      <c r="G94" s="326"/>
      <c r="H94" s="302" t="s">
        <v>687</v>
      </c>
      <c r="I94" s="302" t="s">
        <v>688</v>
      </c>
      <c r="J94" s="302"/>
      <c r="K94" s="316"/>
    </row>
    <row r="95" s="1" customFormat="1" ht="15" customHeight="1">
      <c r="B95" s="327"/>
      <c r="C95" s="302" t="s">
        <v>689</v>
      </c>
      <c r="D95" s="302"/>
      <c r="E95" s="302"/>
      <c r="F95" s="325" t="s">
        <v>653</v>
      </c>
      <c r="G95" s="326"/>
      <c r="H95" s="302" t="s">
        <v>689</v>
      </c>
      <c r="I95" s="302" t="s">
        <v>688</v>
      </c>
      <c r="J95" s="302"/>
      <c r="K95" s="316"/>
    </row>
    <row r="96" s="1" customFormat="1" ht="15" customHeight="1">
      <c r="B96" s="327"/>
      <c r="C96" s="302" t="s">
        <v>40</v>
      </c>
      <c r="D96" s="302"/>
      <c r="E96" s="302"/>
      <c r="F96" s="325" t="s">
        <v>653</v>
      </c>
      <c r="G96" s="326"/>
      <c r="H96" s="302" t="s">
        <v>690</v>
      </c>
      <c r="I96" s="302" t="s">
        <v>688</v>
      </c>
      <c r="J96" s="302"/>
      <c r="K96" s="316"/>
    </row>
    <row r="97" s="1" customFormat="1" ht="15" customHeight="1">
      <c r="B97" s="327"/>
      <c r="C97" s="302" t="s">
        <v>50</v>
      </c>
      <c r="D97" s="302"/>
      <c r="E97" s="302"/>
      <c r="F97" s="325" t="s">
        <v>653</v>
      </c>
      <c r="G97" s="326"/>
      <c r="H97" s="302" t="s">
        <v>691</v>
      </c>
      <c r="I97" s="302" t="s">
        <v>688</v>
      </c>
      <c r="J97" s="302"/>
      <c r="K97" s="316"/>
    </row>
    <row r="98" s="1" customFormat="1" ht="15" customHeight="1">
      <c r="B98" s="330"/>
      <c r="C98" s="331"/>
      <c r="D98" s="331"/>
      <c r="E98" s="331"/>
      <c r="F98" s="331"/>
      <c r="G98" s="331"/>
      <c r="H98" s="331"/>
      <c r="I98" s="331"/>
      <c r="J98" s="331"/>
      <c r="K98" s="332"/>
    </row>
    <row r="99" s="1" customFormat="1" ht="18.75" customHeight="1">
      <c r="B99" s="333"/>
      <c r="C99" s="334"/>
      <c r="D99" s="334"/>
      <c r="E99" s="334"/>
      <c r="F99" s="334"/>
      <c r="G99" s="334"/>
      <c r="H99" s="334"/>
      <c r="I99" s="334"/>
      <c r="J99" s="334"/>
      <c r="K99" s="333"/>
    </row>
    <row r="100" s="1" customFormat="1" ht="18.75" customHeight="1">
      <c r="B100" s="310"/>
      <c r="C100" s="310"/>
      <c r="D100" s="310"/>
      <c r="E100" s="310"/>
      <c r="F100" s="310"/>
      <c r="G100" s="310"/>
      <c r="H100" s="310"/>
      <c r="I100" s="310"/>
      <c r="J100" s="310"/>
      <c r="K100" s="310"/>
    </row>
    <row r="101" s="1" customFormat="1" ht="7.5" customHeight="1">
      <c r="B101" s="311"/>
      <c r="C101" s="312"/>
      <c r="D101" s="312"/>
      <c r="E101" s="312"/>
      <c r="F101" s="312"/>
      <c r="G101" s="312"/>
      <c r="H101" s="312"/>
      <c r="I101" s="312"/>
      <c r="J101" s="312"/>
      <c r="K101" s="313"/>
    </row>
    <row r="102" s="1" customFormat="1" ht="45" customHeight="1">
      <c r="B102" s="314"/>
      <c r="C102" s="315" t="s">
        <v>692</v>
      </c>
      <c r="D102" s="315"/>
      <c r="E102" s="315"/>
      <c r="F102" s="315"/>
      <c r="G102" s="315"/>
      <c r="H102" s="315"/>
      <c r="I102" s="315"/>
      <c r="J102" s="315"/>
      <c r="K102" s="316"/>
    </row>
    <row r="103" s="1" customFormat="1" ht="17.25" customHeight="1">
      <c r="B103" s="314"/>
      <c r="C103" s="317" t="s">
        <v>647</v>
      </c>
      <c r="D103" s="317"/>
      <c r="E103" s="317"/>
      <c r="F103" s="317" t="s">
        <v>648</v>
      </c>
      <c r="G103" s="318"/>
      <c r="H103" s="317" t="s">
        <v>56</v>
      </c>
      <c r="I103" s="317" t="s">
        <v>59</v>
      </c>
      <c r="J103" s="317" t="s">
        <v>649</v>
      </c>
      <c r="K103" s="316"/>
    </row>
    <row r="104" s="1" customFormat="1" ht="17.25" customHeight="1">
      <c r="B104" s="314"/>
      <c r="C104" s="319" t="s">
        <v>650</v>
      </c>
      <c r="D104" s="319"/>
      <c r="E104" s="319"/>
      <c r="F104" s="320" t="s">
        <v>651</v>
      </c>
      <c r="G104" s="321"/>
      <c r="H104" s="319"/>
      <c r="I104" s="319"/>
      <c r="J104" s="319" t="s">
        <v>652</v>
      </c>
      <c r="K104" s="316"/>
    </row>
    <row r="105" s="1" customFormat="1" ht="5.25" customHeight="1">
      <c r="B105" s="314"/>
      <c r="C105" s="317"/>
      <c r="D105" s="317"/>
      <c r="E105" s="317"/>
      <c r="F105" s="317"/>
      <c r="G105" s="335"/>
      <c r="H105" s="317"/>
      <c r="I105" s="317"/>
      <c r="J105" s="317"/>
      <c r="K105" s="316"/>
    </row>
    <row r="106" s="1" customFormat="1" ht="15" customHeight="1">
      <c r="B106" s="314"/>
      <c r="C106" s="302" t="s">
        <v>55</v>
      </c>
      <c r="D106" s="324"/>
      <c r="E106" s="324"/>
      <c r="F106" s="325" t="s">
        <v>653</v>
      </c>
      <c r="G106" s="302"/>
      <c r="H106" s="302" t="s">
        <v>693</v>
      </c>
      <c r="I106" s="302" t="s">
        <v>655</v>
      </c>
      <c r="J106" s="302">
        <v>20</v>
      </c>
      <c r="K106" s="316"/>
    </row>
    <row r="107" s="1" customFormat="1" ht="15" customHeight="1">
      <c r="B107" s="314"/>
      <c r="C107" s="302" t="s">
        <v>656</v>
      </c>
      <c r="D107" s="302"/>
      <c r="E107" s="302"/>
      <c r="F107" s="325" t="s">
        <v>653</v>
      </c>
      <c r="G107" s="302"/>
      <c r="H107" s="302" t="s">
        <v>693</v>
      </c>
      <c r="I107" s="302" t="s">
        <v>655</v>
      </c>
      <c r="J107" s="302">
        <v>120</v>
      </c>
      <c r="K107" s="316"/>
    </row>
    <row r="108" s="1" customFormat="1" ht="15" customHeight="1">
      <c r="B108" s="327"/>
      <c r="C108" s="302" t="s">
        <v>658</v>
      </c>
      <c r="D108" s="302"/>
      <c r="E108" s="302"/>
      <c r="F108" s="325" t="s">
        <v>659</v>
      </c>
      <c r="G108" s="302"/>
      <c r="H108" s="302" t="s">
        <v>693</v>
      </c>
      <c r="I108" s="302" t="s">
        <v>655</v>
      </c>
      <c r="J108" s="302">
        <v>50</v>
      </c>
      <c r="K108" s="316"/>
    </row>
    <row r="109" s="1" customFormat="1" ht="15" customHeight="1">
      <c r="B109" s="327"/>
      <c r="C109" s="302" t="s">
        <v>661</v>
      </c>
      <c r="D109" s="302"/>
      <c r="E109" s="302"/>
      <c r="F109" s="325" t="s">
        <v>653</v>
      </c>
      <c r="G109" s="302"/>
      <c r="H109" s="302" t="s">
        <v>693</v>
      </c>
      <c r="I109" s="302" t="s">
        <v>663</v>
      </c>
      <c r="J109" s="302"/>
      <c r="K109" s="316"/>
    </row>
    <row r="110" s="1" customFormat="1" ht="15" customHeight="1">
      <c r="B110" s="327"/>
      <c r="C110" s="302" t="s">
        <v>672</v>
      </c>
      <c r="D110" s="302"/>
      <c r="E110" s="302"/>
      <c r="F110" s="325" t="s">
        <v>659</v>
      </c>
      <c r="G110" s="302"/>
      <c r="H110" s="302" t="s">
        <v>693</v>
      </c>
      <c r="I110" s="302" t="s">
        <v>655</v>
      </c>
      <c r="J110" s="302">
        <v>50</v>
      </c>
      <c r="K110" s="316"/>
    </row>
    <row r="111" s="1" customFormat="1" ht="15" customHeight="1">
      <c r="B111" s="327"/>
      <c r="C111" s="302" t="s">
        <v>680</v>
      </c>
      <c r="D111" s="302"/>
      <c r="E111" s="302"/>
      <c r="F111" s="325" t="s">
        <v>659</v>
      </c>
      <c r="G111" s="302"/>
      <c r="H111" s="302" t="s">
        <v>693</v>
      </c>
      <c r="I111" s="302" t="s">
        <v>655</v>
      </c>
      <c r="J111" s="302">
        <v>50</v>
      </c>
      <c r="K111" s="316"/>
    </row>
    <row r="112" s="1" customFormat="1" ht="15" customHeight="1">
      <c r="B112" s="327"/>
      <c r="C112" s="302" t="s">
        <v>678</v>
      </c>
      <c r="D112" s="302"/>
      <c r="E112" s="302"/>
      <c r="F112" s="325" t="s">
        <v>659</v>
      </c>
      <c r="G112" s="302"/>
      <c r="H112" s="302" t="s">
        <v>693</v>
      </c>
      <c r="I112" s="302" t="s">
        <v>655</v>
      </c>
      <c r="J112" s="302">
        <v>50</v>
      </c>
      <c r="K112" s="316"/>
    </row>
    <row r="113" s="1" customFormat="1" ht="15" customHeight="1">
      <c r="B113" s="327"/>
      <c r="C113" s="302" t="s">
        <v>55</v>
      </c>
      <c r="D113" s="302"/>
      <c r="E113" s="302"/>
      <c r="F113" s="325" t="s">
        <v>653</v>
      </c>
      <c r="G113" s="302"/>
      <c r="H113" s="302" t="s">
        <v>694</v>
      </c>
      <c r="I113" s="302" t="s">
        <v>655</v>
      </c>
      <c r="J113" s="302">
        <v>20</v>
      </c>
      <c r="K113" s="316"/>
    </row>
    <row r="114" s="1" customFormat="1" ht="15" customHeight="1">
      <c r="B114" s="327"/>
      <c r="C114" s="302" t="s">
        <v>695</v>
      </c>
      <c r="D114" s="302"/>
      <c r="E114" s="302"/>
      <c r="F114" s="325" t="s">
        <v>653</v>
      </c>
      <c r="G114" s="302"/>
      <c r="H114" s="302" t="s">
        <v>696</v>
      </c>
      <c r="I114" s="302" t="s">
        <v>655</v>
      </c>
      <c r="J114" s="302">
        <v>120</v>
      </c>
      <c r="K114" s="316"/>
    </row>
    <row r="115" s="1" customFormat="1" ht="15" customHeight="1">
      <c r="B115" s="327"/>
      <c r="C115" s="302" t="s">
        <v>40</v>
      </c>
      <c r="D115" s="302"/>
      <c r="E115" s="302"/>
      <c r="F115" s="325" t="s">
        <v>653</v>
      </c>
      <c r="G115" s="302"/>
      <c r="H115" s="302" t="s">
        <v>697</v>
      </c>
      <c r="I115" s="302" t="s">
        <v>688</v>
      </c>
      <c r="J115" s="302"/>
      <c r="K115" s="316"/>
    </row>
    <row r="116" s="1" customFormat="1" ht="15" customHeight="1">
      <c r="B116" s="327"/>
      <c r="C116" s="302" t="s">
        <v>50</v>
      </c>
      <c r="D116" s="302"/>
      <c r="E116" s="302"/>
      <c r="F116" s="325" t="s">
        <v>653</v>
      </c>
      <c r="G116" s="302"/>
      <c r="H116" s="302" t="s">
        <v>698</v>
      </c>
      <c r="I116" s="302" t="s">
        <v>688</v>
      </c>
      <c r="J116" s="302"/>
      <c r="K116" s="316"/>
    </row>
    <row r="117" s="1" customFormat="1" ht="15" customHeight="1">
      <c r="B117" s="327"/>
      <c r="C117" s="302" t="s">
        <v>59</v>
      </c>
      <c r="D117" s="302"/>
      <c r="E117" s="302"/>
      <c r="F117" s="325" t="s">
        <v>653</v>
      </c>
      <c r="G117" s="302"/>
      <c r="H117" s="302" t="s">
        <v>699</v>
      </c>
      <c r="I117" s="302" t="s">
        <v>700</v>
      </c>
      <c r="J117" s="302"/>
      <c r="K117" s="316"/>
    </row>
    <row r="118" s="1" customFormat="1" ht="15" customHeight="1">
      <c r="B118" s="330"/>
      <c r="C118" s="336"/>
      <c r="D118" s="336"/>
      <c r="E118" s="336"/>
      <c r="F118" s="336"/>
      <c r="G118" s="336"/>
      <c r="H118" s="336"/>
      <c r="I118" s="336"/>
      <c r="J118" s="336"/>
      <c r="K118" s="332"/>
    </row>
    <row r="119" s="1" customFormat="1" ht="18.75" customHeight="1">
      <c r="B119" s="337"/>
      <c r="C119" s="338"/>
      <c r="D119" s="338"/>
      <c r="E119" s="338"/>
      <c r="F119" s="339"/>
      <c r="G119" s="338"/>
      <c r="H119" s="338"/>
      <c r="I119" s="338"/>
      <c r="J119" s="338"/>
      <c r="K119" s="337"/>
    </row>
    <row r="120" s="1" customFormat="1" ht="18.75" customHeight="1">
      <c r="B120" s="310"/>
      <c r="C120" s="310"/>
      <c r="D120" s="310"/>
      <c r="E120" s="310"/>
      <c r="F120" s="310"/>
      <c r="G120" s="310"/>
      <c r="H120" s="310"/>
      <c r="I120" s="310"/>
      <c r="J120" s="310"/>
      <c r="K120" s="310"/>
    </row>
    <row r="121" s="1" customFormat="1" ht="7.5" customHeight="1">
      <c r="B121" s="340"/>
      <c r="C121" s="341"/>
      <c r="D121" s="341"/>
      <c r="E121" s="341"/>
      <c r="F121" s="341"/>
      <c r="G121" s="341"/>
      <c r="H121" s="341"/>
      <c r="I121" s="341"/>
      <c r="J121" s="341"/>
      <c r="K121" s="342"/>
    </row>
    <row r="122" s="1" customFormat="1" ht="45" customHeight="1">
      <c r="B122" s="343"/>
      <c r="C122" s="293" t="s">
        <v>701</v>
      </c>
      <c r="D122" s="293"/>
      <c r="E122" s="293"/>
      <c r="F122" s="293"/>
      <c r="G122" s="293"/>
      <c r="H122" s="293"/>
      <c r="I122" s="293"/>
      <c r="J122" s="293"/>
      <c r="K122" s="344"/>
    </row>
    <row r="123" s="1" customFormat="1" ht="17.25" customHeight="1">
      <c r="B123" s="345"/>
      <c r="C123" s="317" t="s">
        <v>647</v>
      </c>
      <c r="D123" s="317"/>
      <c r="E123" s="317"/>
      <c r="F123" s="317" t="s">
        <v>648</v>
      </c>
      <c r="G123" s="318"/>
      <c r="H123" s="317" t="s">
        <v>56</v>
      </c>
      <c r="I123" s="317" t="s">
        <v>59</v>
      </c>
      <c r="J123" s="317" t="s">
        <v>649</v>
      </c>
      <c r="K123" s="346"/>
    </row>
    <row r="124" s="1" customFormat="1" ht="17.25" customHeight="1">
      <c r="B124" s="345"/>
      <c r="C124" s="319" t="s">
        <v>650</v>
      </c>
      <c r="D124" s="319"/>
      <c r="E124" s="319"/>
      <c r="F124" s="320" t="s">
        <v>651</v>
      </c>
      <c r="G124" s="321"/>
      <c r="H124" s="319"/>
      <c r="I124" s="319"/>
      <c r="J124" s="319" t="s">
        <v>652</v>
      </c>
      <c r="K124" s="346"/>
    </row>
    <row r="125" s="1" customFormat="1" ht="5.25" customHeight="1">
      <c r="B125" s="347"/>
      <c r="C125" s="322"/>
      <c r="D125" s="322"/>
      <c r="E125" s="322"/>
      <c r="F125" s="322"/>
      <c r="G125" s="348"/>
      <c r="H125" s="322"/>
      <c r="I125" s="322"/>
      <c r="J125" s="322"/>
      <c r="K125" s="349"/>
    </row>
    <row r="126" s="1" customFormat="1" ht="15" customHeight="1">
      <c r="B126" s="347"/>
      <c r="C126" s="302" t="s">
        <v>656</v>
      </c>
      <c r="D126" s="324"/>
      <c r="E126" s="324"/>
      <c r="F126" s="325" t="s">
        <v>653</v>
      </c>
      <c r="G126" s="302"/>
      <c r="H126" s="302" t="s">
        <v>693</v>
      </c>
      <c r="I126" s="302" t="s">
        <v>655</v>
      </c>
      <c r="J126" s="302">
        <v>120</v>
      </c>
      <c r="K126" s="350"/>
    </row>
    <row r="127" s="1" customFormat="1" ht="15" customHeight="1">
      <c r="B127" s="347"/>
      <c r="C127" s="302" t="s">
        <v>702</v>
      </c>
      <c r="D127" s="302"/>
      <c r="E127" s="302"/>
      <c r="F127" s="325" t="s">
        <v>653</v>
      </c>
      <c r="G127" s="302"/>
      <c r="H127" s="302" t="s">
        <v>703</v>
      </c>
      <c r="I127" s="302" t="s">
        <v>655</v>
      </c>
      <c r="J127" s="302" t="s">
        <v>704</v>
      </c>
      <c r="K127" s="350"/>
    </row>
    <row r="128" s="1" customFormat="1" ht="15" customHeight="1">
      <c r="B128" s="347"/>
      <c r="C128" s="302" t="s">
        <v>601</v>
      </c>
      <c r="D128" s="302"/>
      <c r="E128" s="302"/>
      <c r="F128" s="325" t="s">
        <v>653</v>
      </c>
      <c r="G128" s="302"/>
      <c r="H128" s="302" t="s">
        <v>705</v>
      </c>
      <c r="I128" s="302" t="s">
        <v>655</v>
      </c>
      <c r="J128" s="302" t="s">
        <v>704</v>
      </c>
      <c r="K128" s="350"/>
    </row>
    <row r="129" s="1" customFormat="1" ht="15" customHeight="1">
      <c r="B129" s="347"/>
      <c r="C129" s="302" t="s">
        <v>664</v>
      </c>
      <c r="D129" s="302"/>
      <c r="E129" s="302"/>
      <c r="F129" s="325" t="s">
        <v>659</v>
      </c>
      <c r="G129" s="302"/>
      <c r="H129" s="302" t="s">
        <v>665</v>
      </c>
      <c r="I129" s="302" t="s">
        <v>655</v>
      </c>
      <c r="J129" s="302">
        <v>15</v>
      </c>
      <c r="K129" s="350"/>
    </row>
    <row r="130" s="1" customFormat="1" ht="15" customHeight="1">
      <c r="B130" s="347"/>
      <c r="C130" s="328" t="s">
        <v>666</v>
      </c>
      <c r="D130" s="328"/>
      <c r="E130" s="328"/>
      <c r="F130" s="329" t="s">
        <v>659</v>
      </c>
      <c r="G130" s="328"/>
      <c r="H130" s="328" t="s">
        <v>667</v>
      </c>
      <c r="I130" s="328" t="s">
        <v>655</v>
      </c>
      <c r="J130" s="328">
        <v>15</v>
      </c>
      <c r="K130" s="350"/>
    </row>
    <row r="131" s="1" customFormat="1" ht="15" customHeight="1">
      <c r="B131" s="347"/>
      <c r="C131" s="328" t="s">
        <v>668</v>
      </c>
      <c r="D131" s="328"/>
      <c r="E131" s="328"/>
      <c r="F131" s="329" t="s">
        <v>659</v>
      </c>
      <c r="G131" s="328"/>
      <c r="H131" s="328" t="s">
        <v>669</v>
      </c>
      <c r="I131" s="328" t="s">
        <v>655</v>
      </c>
      <c r="J131" s="328">
        <v>20</v>
      </c>
      <c r="K131" s="350"/>
    </row>
    <row r="132" s="1" customFormat="1" ht="15" customHeight="1">
      <c r="B132" s="347"/>
      <c r="C132" s="328" t="s">
        <v>670</v>
      </c>
      <c r="D132" s="328"/>
      <c r="E132" s="328"/>
      <c r="F132" s="329" t="s">
        <v>659</v>
      </c>
      <c r="G132" s="328"/>
      <c r="H132" s="328" t="s">
        <v>671</v>
      </c>
      <c r="I132" s="328" t="s">
        <v>655</v>
      </c>
      <c r="J132" s="328">
        <v>20</v>
      </c>
      <c r="K132" s="350"/>
    </row>
    <row r="133" s="1" customFormat="1" ht="15" customHeight="1">
      <c r="B133" s="347"/>
      <c r="C133" s="302" t="s">
        <v>658</v>
      </c>
      <c r="D133" s="302"/>
      <c r="E133" s="302"/>
      <c r="F133" s="325" t="s">
        <v>659</v>
      </c>
      <c r="G133" s="302"/>
      <c r="H133" s="302" t="s">
        <v>693</v>
      </c>
      <c r="I133" s="302" t="s">
        <v>655</v>
      </c>
      <c r="J133" s="302">
        <v>50</v>
      </c>
      <c r="K133" s="350"/>
    </row>
    <row r="134" s="1" customFormat="1" ht="15" customHeight="1">
      <c r="B134" s="347"/>
      <c r="C134" s="302" t="s">
        <v>672</v>
      </c>
      <c r="D134" s="302"/>
      <c r="E134" s="302"/>
      <c r="F134" s="325" t="s">
        <v>659</v>
      </c>
      <c r="G134" s="302"/>
      <c r="H134" s="302" t="s">
        <v>693</v>
      </c>
      <c r="I134" s="302" t="s">
        <v>655</v>
      </c>
      <c r="J134" s="302">
        <v>50</v>
      </c>
      <c r="K134" s="350"/>
    </row>
    <row r="135" s="1" customFormat="1" ht="15" customHeight="1">
      <c r="B135" s="347"/>
      <c r="C135" s="302" t="s">
        <v>678</v>
      </c>
      <c r="D135" s="302"/>
      <c r="E135" s="302"/>
      <c r="F135" s="325" t="s">
        <v>659</v>
      </c>
      <c r="G135" s="302"/>
      <c r="H135" s="302" t="s">
        <v>693</v>
      </c>
      <c r="I135" s="302" t="s">
        <v>655</v>
      </c>
      <c r="J135" s="302">
        <v>50</v>
      </c>
      <c r="K135" s="350"/>
    </row>
    <row r="136" s="1" customFormat="1" ht="15" customHeight="1">
      <c r="B136" s="347"/>
      <c r="C136" s="302" t="s">
        <v>680</v>
      </c>
      <c r="D136" s="302"/>
      <c r="E136" s="302"/>
      <c r="F136" s="325" t="s">
        <v>659</v>
      </c>
      <c r="G136" s="302"/>
      <c r="H136" s="302" t="s">
        <v>693</v>
      </c>
      <c r="I136" s="302" t="s">
        <v>655</v>
      </c>
      <c r="J136" s="302">
        <v>50</v>
      </c>
      <c r="K136" s="350"/>
    </row>
    <row r="137" s="1" customFormat="1" ht="15" customHeight="1">
      <c r="B137" s="347"/>
      <c r="C137" s="302" t="s">
        <v>681</v>
      </c>
      <c r="D137" s="302"/>
      <c r="E137" s="302"/>
      <c r="F137" s="325" t="s">
        <v>659</v>
      </c>
      <c r="G137" s="302"/>
      <c r="H137" s="302" t="s">
        <v>706</v>
      </c>
      <c r="I137" s="302" t="s">
        <v>655</v>
      </c>
      <c r="J137" s="302">
        <v>255</v>
      </c>
      <c r="K137" s="350"/>
    </row>
    <row r="138" s="1" customFormat="1" ht="15" customHeight="1">
      <c r="B138" s="347"/>
      <c r="C138" s="302" t="s">
        <v>683</v>
      </c>
      <c r="D138" s="302"/>
      <c r="E138" s="302"/>
      <c r="F138" s="325" t="s">
        <v>653</v>
      </c>
      <c r="G138" s="302"/>
      <c r="H138" s="302" t="s">
        <v>707</v>
      </c>
      <c r="I138" s="302" t="s">
        <v>685</v>
      </c>
      <c r="J138" s="302"/>
      <c r="K138" s="350"/>
    </row>
    <row r="139" s="1" customFormat="1" ht="15" customHeight="1">
      <c r="B139" s="347"/>
      <c r="C139" s="302" t="s">
        <v>686</v>
      </c>
      <c r="D139" s="302"/>
      <c r="E139" s="302"/>
      <c r="F139" s="325" t="s">
        <v>653</v>
      </c>
      <c r="G139" s="302"/>
      <c r="H139" s="302" t="s">
        <v>708</v>
      </c>
      <c r="I139" s="302" t="s">
        <v>688</v>
      </c>
      <c r="J139" s="302"/>
      <c r="K139" s="350"/>
    </row>
    <row r="140" s="1" customFormat="1" ht="15" customHeight="1">
      <c r="B140" s="347"/>
      <c r="C140" s="302" t="s">
        <v>689</v>
      </c>
      <c r="D140" s="302"/>
      <c r="E140" s="302"/>
      <c r="F140" s="325" t="s">
        <v>653</v>
      </c>
      <c r="G140" s="302"/>
      <c r="H140" s="302" t="s">
        <v>689</v>
      </c>
      <c r="I140" s="302" t="s">
        <v>688</v>
      </c>
      <c r="J140" s="302"/>
      <c r="K140" s="350"/>
    </row>
    <row r="141" s="1" customFormat="1" ht="15" customHeight="1">
      <c r="B141" s="347"/>
      <c r="C141" s="302" t="s">
        <v>40</v>
      </c>
      <c r="D141" s="302"/>
      <c r="E141" s="302"/>
      <c r="F141" s="325" t="s">
        <v>653</v>
      </c>
      <c r="G141" s="302"/>
      <c r="H141" s="302" t="s">
        <v>709</v>
      </c>
      <c r="I141" s="302" t="s">
        <v>688</v>
      </c>
      <c r="J141" s="302"/>
      <c r="K141" s="350"/>
    </row>
    <row r="142" s="1" customFormat="1" ht="15" customHeight="1">
      <c r="B142" s="347"/>
      <c r="C142" s="302" t="s">
        <v>710</v>
      </c>
      <c r="D142" s="302"/>
      <c r="E142" s="302"/>
      <c r="F142" s="325" t="s">
        <v>653</v>
      </c>
      <c r="G142" s="302"/>
      <c r="H142" s="302" t="s">
        <v>711</v>
      </c>
      <c r="I142" s="302" t="s">
        <v>688</v>
      </c>
      <c r="J142" s="302"/>
      <c r="K142" s="350"/>
    </row>
    <row r="143" s="1" customFormat="1" ht="15" customHeight="1">
      <c r="B143" s="351"/>
      <c r="C143" s="352"/>
      <c r="D143" s="352"/>
      <c r="E143" s="352"/>
      <c r="F143" s="352"/>
      <c r="G143" s="352"/>
      <c r="H143" s="352"/>
      <c r="I143" s="352"/>
      <c r="J143" s="352"/>
      <c r="K143" s="353"/>
    </row>
    <row r="144" s="1" customFormat="1" ht="18.75" customHeight="1">
      <c r="B144" s="338"/>
      <c r="C144" s="338"/>
      <c r="D144" s="338"/>
      <c r="E144" s="338"/>
      <c r="F144" s="339"/>
      <c r="G144" s="338"/>
      <c r="H144" s="338"/>
      <c r="I144" s="338"/>
      <c r="J144" s="338"/>
      <c r="K144" s="338"/>
    </row>
    <row r="145" s="1" customFormat="1" ht="18.75" customHeight="1">
      <c r="B145" s="310"/>
      <c r="C145" s="310"/>
      <c r="D145" s="310"/>
      <c r="E145" s="310"/>
      <c r="F145" s="310"/>
      <c r="G145" s="310"/>
      <c r="H145" s="310"/>
      <c r="I145" s="310"/>
      <c r="J145" s="310"/>
      <c r="K145" s="310"/>
    </row>
    <row r="146" s="1" customFormat="1" ht="7.5" customHeight="1">
      <c r="B146" s="311"/>
      <c r="C146" s="312"/>
      <c r="D146" s="312"/>
      <c r="E146" s="312"/>
      <c r="F146" s="312"/>
      <c r="G146" s="312"/>
      <c r="H146" s="312"/>
      <c r="I146" s="312"/>
      <c r="J146" s="312"/>
      <c r="K146" s="313"/>
    </row>
    <row r="147" s="1" customFormat="1" ht="45" customHeight="1">
      <c r="B147" s="314"/>
      <c r="C147" s="315" t="s">
        <v>712</v>
      </c>
      <c r="D147" s="315"/>
      <c r="E147" s="315"/>
      <c r="F147" s="315"/>
      <c r="G147" s="315"/>
      <c r="H147" s="315"/>
      <c r="I147" s="315"/>
      <c r="J147" s="315"/>
      <c r="K147" s="316"/>
    </row>
    <row r="148" s="1" customFormat="1" ht="17.25" customHeight="1">
      <c r="B148" s="314"/>
      <c r="C148" s="317" t="s">
        <v>647</v>
      </c>
      <c r="D148" s="317"/>
      <c r="E148" s="317"/>
      <c r="F148" s="317" t="s">
        <v>648</v>
      </c>
      <c r="G148" s="318"/>
      <c r="H148" s="317" t="s">
        <v>56</v>
      </c>
      <c r="I148" s="317" t="s">
        <v>59</v>
      </c>
      <c r="J148" s="317" t="s">
        <v>649</v>
      </c>
      <c r="K148" s="316"/>
    </row>
    <row r="149" s="1" customFormat="1" ht="17.25" customHeight="1">
      <c r="B149" s="314"/>
      <c r="C149" s="319" t="s">
        <v>650</v>
      </c>
      <c r="D149" s="319"/>
      <c r="E149" s="319"/>
      <c r="F149" s="320" t="s">
        <v>651</v>
      </c>
      <c r="G149" s="321"/>
      <c r="H149" s="319"/>
      <c r="I149" s="319"/>
      <c r="J149" s="319" t="s">
        <v>652</v>
      </c>
      <c r="K149" s="316"/>
    </row>
    <row r="150" s="1" customFormat="1" ht="5.25" customHeight="1">
      <c r="B150" s="327"/>
      <c r="C150" s="322"/>
      <c r="D150" s="322"/>
      <c r="E150" s="322"/>
      <c r="F150" s="322"/>
      <c r="G150" s="323"/>
      <c r="H150" s="322"/>
      <c r="I150" s="322"/>
      <c r="J150" s="322"/>
      <c r="K150" s="350"/>
    </row>
    <row r="151" s="1" customFormat="1" ht="15" customHeight="1">
      <c r="B151" s="327"/>
      <c r="C151" s="354" t="s">
        <v>656</v>
      </c>
      <c r="D151" s="302"/>
      <c r="E151" s="302"/>
      <c r="F151" s="355" t="s">
        <v>653</v>
      </c>
      <c r="G151" s="302"/>
      <c r="H151" s="354" t="s">
        <v>693</v>
      </c>
      <c r="I151" s="354" t="s">
        <v>655</v>
      </c>
      <c r="J151" s="354">
        <v>120</v>
      </c>
      <c r="K151" s="350"/>
    </row>
    <row r="152" s="1" customFormat="1" ht="15" customHeight="1">
      <c r="B152" s="327"/>
      <c r="C152" s="354" t="s">
        <v>702</v>
      </c>
      <c r="D152" s="302"/>
      <c r="E152" s="302"/>
      <c r="F152" s="355" t="s">
        <v>653</v>
      </c>
      <c r="G152" s="302"/>
      <c r="H152" s="354" t="s">
        <v>713</v>
      </c>
      <c r="I152" s="354" t="s">
        <v>655</v>
      </c>
      <c r="J152" s="354" t="s">
        <v>704</v>
      </c>
      <c r="K152" s="350"/>
    </row>
    <row r="153" s="1" customFormat="1" ht="15" customHeight="1">
      <c r="B153" s="327"/>
      <c r="C153" s="354" t="s">
        <v>601</v>
      </c>
      <c r="D153" s="302"/>
      <c r="E153" s="302"/>
      <c r="F153" s="355" t="s">
        <v>653</v>
      </c>
      <c r="G153" s="302"/>
      <c r="H153" s="354" t="s">
        <v>714</v>
      </c>
      <c r="I153" s="354" t="s">
        <v>655</v>
      </c>
      <c r="J153" s="354" t="s">
        <v>704</v>
      </c>
      <c r="K153" s="350"/>
    </row>
    <row r="154" s="1" customFormat="1" ht="15" customHeight="1">
      <c r="B154" s="327"/>
      <c r="C154" s="354" t="s">
        <v>658</v>
      </c>
      <c r="D154" s="302"/>
      <c r="E154" s="302"/>
      <c r="F154" s="355" t="s">
        <v>659</v>
      </c>
      <c r="G154" s="302"/>
      <c r="H154" s="354" t="s">
        <v>693</v>
      </c>
      <c r="I154" s="354" t="s">
        <v>655</v>
      </c>
      <c r="J154" s="354">
        <v>50</v>
      </c>
      <c r="K154" s="350"/>
    </row>
    <row r="155" s="1" customFormat="1" ht="15" customHeight="1">
      <c r="B155" s="327"/>
      <c r="C155" s="354" t="s">
        <v>661</v>
      </c>
      <c r="D155" s="302"/>
      <c r="E155" s="302"/>
      <c r="F155" s="355" t="s">
        <v>653</v>
      </c>
      <c r="G155" s="302"/>
      <c r="H155" s="354" t="s">
        <v>693</v>
      </c>
      <c r="I155" s="354" t="s">
        <v>663</v>
      </c>
      <c r="J155" s="354"/>
      <c r="K155" s="350"/>
    </row>
    <row r="156" s="1" customFormat="1" ht="15" customHeight="1">
      <c r="B156" s="327"/>
      <c r="C156" s="354" t="s">
        <v>672</v>
      </c>
      <c r="D156" s="302"/>
      <c r="E156" s="302"/>
      <c r="F156" s="355" t="s">
        <v>659</v>
      </c>
      <c r="G156" s="302"/>
      <c r="H156" s="354" t="s">
        <v>693</v>
      </c>
      <c r="I156" s="354" t="s">
        <v>655</v>
      </c>
      <c r="J156" s="354">
        <v>50</v>
      </c>
      <c r="K156" s="350"/>
    </row>
    <row r="157" s="1" customFormat="1" ht="15" customHeight="1">
      <c r="B157" s="327"/>
      <c r="C157" s="354" t="s">
        <v>680</v>
      </c>
      <c r="D157" s="302"/>
      <c r="E157" s="302"/>
      <c r="F157" s="355" t="s">
        <v>659</v>
      </c>
      <c r="G157" s="302"/>
      <c r="H157" s="354" t="s">
        <v>693</v>
      </c>
      <c r="I157" s="354" t="s">
        <v>655</v>
      </c>
      <c r="J157" s="354">
        <v>50</v>
      </c>
      <c r="K157" s="350"/>
    </row>
    <row r="158" s="1" customFormat="1" ht="15" customHeight="1">
      <c r="B158" s="327"/>
      <c r="C158" s="354" t="s">
        <v>678</v>
      </c>
      <c r="D158" s="302"/>
      <c r="E158" s="302"/>
      <c r="F158" s="355" t="s">
        <v>659</v>
      </c>
      <c r="G158" s="302"/>
      <c r="H158" s="354" t="s">
        <v>693</v>
      </c>
      <c r="I158" s="354" t="s">
        <v>655</v>
      </c>
      <c r="J158" s="354">
        <v>50</v>
      </c>
      <c r="K158" s="350"/>
    </row>
    <row r="159" s="1" customFormat="1" ht="15" customHeight="1">
      <c r="B159" s="327"/>
      <c r="C159" s="354" t="s">
        <v>92</v>
      </c>
      <c r="D159" s="302"/>
      <c r="E159" s="302"/>
      <c r="F159" s="355" t="s">
        <v>653</v>
      </c>
      <c r="G159" s="302"/>
      <c r="H159" s="354" t="s">
        <v>715</v>
      </c>
      <c r="I159" s="354" t="s">
        <v>655</v>
      </c>
      <c r="J159" s="354" t="s">
        <v>716</v>
      </c>
      <c r="K159" s="350"/>
    </row>
    <row r="160" s="1" customFormat="1" ht="15" customHeight="1">
      <c r="B160" s="327"/>
      <c r="C160" s="354" t="s">
        <v>717</v>
      </c>
      <c r="D160" s="302"/>
      <c r="E160" s="302"/>
      <c r="F160" s="355" t="s">
        <v>653</v>
      </c>
      <c r="G160" s="302"/>
      <c r="H160" s="354" t="s">
        <v>718</v>
      </c>
      <c r="I160" s="354" t="s">
        <v>688</v>
      </c>
      <c r="J160" s="354"/>
      <c r="K160" s="350"/>
    </row>
    <row r="161" s="1" customFormat="1" ht="15" customHeight="1">
      <c r="B161" s="356"/>
      <c r="C161" s="336"/>
      <c r="D161" s="336"/>
      <c r="E161" s="336"/>
      <c r="F161" s="336"/>
      <c r="G161" s="336"/>
      <c r="H161" s="336"/>
      <c r="I161" s="336"/>
      <c r="J161" s="336"/>
      <c r="K161" s="357"/>
    </row>
    <row r="162" s="1" customFormat="1" ht="18.75" customHeight="1">
      <c r="B162" s="338"/>
      <c r="C162" s="348"/>
      <c r="D162" s="348"/>
      <c r="E162" s="348"/>
      <c r="F162" s="358"/>
      <c r="G162" s="348"/>
      <c r="H162" s="348"/>
      <c r="I162" s="348"/>
      <c r="J162" s="348"/>
      <c r="K162" s="338"/>
    </row>
    <row r="163" s="1" customFormat="1" ht="18.75" customHeight="1">
      <c r="B163" s="310"/>
      <c r="C163" s="310"/>
      <c r="D163" s="310"/>
      <c r="E163" s="310"/>
      <c r="F163" s="310"/>
      <c r="G163" s="310"/>
      <c r="H163" s="310"/>
      <c r="I163" s="310"/>
      <c r="J163" s="310"/>
      <c r="K163" s="310"/>
    </row>
    <row r="164" s="1" customFormat="1" ht="7.5" customHeight="1">
      <c r="B164" s="289"/>
      <c r="C164" s="290"/>
      <c r="D164" s="290"/>
      <c r="E164" s="290"/>
      <c r="F164" s="290"/>
      <c r="G164" s="290"/>
      <c r="H164" s="290"/>
      <c r="I164" s="290"/>
      <c r="J164" s="290"/>
      <c r="K164" s="291"/>
    </row>
    <row r="165" s="1" customFormat="1" ht="45" customHeight="1">
      <c r="B165" s="292"/>
      <c r="C165" s="293" t="s">
        <v>719</v>
      </c>
      <c r="D165" s="293"/>
      <c r="E165" s="293"/>
      <c r="F165" s="293"/>
      <c r="G165" s="293"/>
      <c r="H165" s="293"/>
      <c r="I165" s="293"/>
      <c r="J165" s="293"/>
      <c r="K165" s="294"/>
    </row>
    <row r="166" s="1" customFormat="1" ht="17.25" customHeight="1">
      <c r="B166" s="292"/>
      <c r="C166" s="317" t="s">
        <v>647</v>
      </c>
      <c r="D166" s="317"/>
      <c r="E166" s="317"/>
      <c r="F166" s="317" t="s">
        <v>648</v>
      </c>
      <c r="G166" s="359"/>
      <c r="H166" s="360" t="s">
        <v>56</v>
      </c>
      <c r="I166" s="360" t="s">
        <v>59</v>
      </c>
      <c r="J166" s="317" t="s">
        <v>649</v>
      </c>
      <c r="K166" s="294"/>
    </row>
    <row r="167" s="1" customFormat="1" ht="17.25" customHeight="1">
      <c r="B167" s="295"/>
      <c r="C167" s="319" t="s">
        <v>650</v>
      </c>
      <c r="D167" s="319"/>
      <c r="E167" s="319"/>
      <c r="F167" s="320" t="s">
        <v>651</v>
      </c>
      <c r="G167" s="361"/>
      <c r="H167" s="362"/>
      <c r="I167" s="362"/>
      <c r="J167" s="319" t="s">
        <v>652</v>
      </c>
      <c r="K167" s="297"/>
    </row>
    <row r="168" s="1" customFormat="1" ht="5.25" customHeight="1">
      <c r="B168" s="327"/>
      <c r="C168" s="322"/>
      <c r="D168" s="322"/>
      <c r="E168" s="322"/>
      <c r="F168" s="322"/>
      <c r="G168" s="323"/>
      <c r="H168" s="322"/>
      <c r="I168" s="322"/>
      <c r="J168" s="322"/>
      <c r="K168" s="350"/>
    </row>
    <row r="169" s="1" customFormat="1" ht="15" customHeight="1">
      <c r="B169" s="327"/>
      <c r="C169" s="302" t="s">
        <v>656</v>
      </c>
      <c r="D169" s="302"/>
      <c r="E169" s="302"/>
      <c r="F169" s="325" t="s">
        <v>653</v>
      </c>
      <c r="G169" s="302"/>
      <c r="H169" s="302" t="s">
        <v>693</v>
      </c>
      <c r="I169" s="302" t="s">
        <v>655</v>
      </c>
      <c r="J169" s="302">
        <v>120</v>
      </c>
      <c r="K169" s="350"/>
    </row>
    <row r="170" s="1" customFormat="1" ht="15" customHeight="1">
      <c r="B170" s="327"/>
      <c r="C170" s="302" t="s">
        <v>702</v>
      </c>
      <c r="D170" s="302"/>
      <c r="E170" s="302"/>
      <c r="F170" s="325" t="s">
        <v>653</v>
      </c>
      <c r="G170" s="302"/>
      <c r="H170" s="302" t="s">
        <v>703</v>
      </c>
      <c r="I170" s="302" t="s">
        <v>655</v>
      </c>
      <c r="J170" s="302" t="s">
        <v>704</v>
      </c>
      <c r="K170" s="350"/>
    </row>
    <row r="171" s="1" customFormat="1" ht="15" customHeight="1">
      <c r="B171" s="327"/>
      <c r="C171" s="302" t="s">
        <v>601</v>
      </c>
      <c r="D171" s="302"/>
      <c r="E171" s="302"/>
      <c r="F171" s="325" t="s">
        <v>653</v>
      </c>
      <c r="G171" s="302"/>
      <c r="H171" s="302" t="s">
        <v>720</v>
      </c>
      <c r="I171" s="302" t="s">
        <v>655</v>
      </c>
      <c r="J171" s="302" t="s">
        <v>704</v>
      </c>
      <c r="K171" s="350"/>
    </row>
    <row r="172" s="1" customFormat="1" ht="15" customHeight="1">
      <c r="B172" s="327"/>
      <c r="C172" s="302" t="s">
        <v>658</v>
      </c>
      <c r="D172" s="302"/>
      <c r="E172" s="302"/>
      <c r="F172" s="325" t="s">
        <v>659</v>
      </c>
      <c r="G172" s="302"/>
      <c r="H172" s="302" t="s">
        <v>720</v>
      </c>
      <c r="I172" s="302" t="s">
        <v>655</v>
      </c>
      <c r="J172" s="302">
        <v>50</v>
      </c>
      <c r="K172" s="350"/>
    </row>
    <row r="173" s="1" customFormat="1" ht="15" customHeight="1">
      <c r="B173" s="327"/>
      <c r="C173" s="302" t="s">
        <v>661</v>
      </c>
      <c r="D173" s="302"/>
      <c r="E173" s="302"/>
      <c r="F173" s="325" t="s">
        <v>653</v>
      </c>
      <c r="G173" s="302"/>
      <c r="H173" s="302" t="s">
        <v>720</v>
      </c>
      <c r="I173" s="302" t="s">
        <v>663</v>
      </c>
      <c r="J173" s="302"/>
      <c r="K173" s="350"/>
    </row>
    <row r="174" s="1" customFormat="1" ht="15" customHeight="1">
      <c r="B174" s="327"/>
      <c r="C174" s="302" t="s">
        <v>672</v>
      </c>
      <c r="D174" s="302"/>
      <c r="E174" s="302"/>
      <c r="F174" s="325" t="s">
        <v>659</v>
      </c>
      <c r="G174" s="302"/>
      <c r="H174" s="302" t="s">
        <v>720</v>
      </c>
      <c r="I174" s="302" t="s">
        <v>655</v>
      </c>
      <c r="J174" s="302">
        <v>50</v>
      </c>
      <c r="K174" s="350"/>
    </row>
    <row r="175" s="1" customFormat="1" ht="15" customHeight="1">
      <c r="B175" s="327"/>
      <c r="C175" s="302" t="s">
        <v>680</v>
      </c>
      <c r="D175" s="302"/>
      <c r="E175" s="302"/>
      <c r="F175" s="325" t="s">
        <v>659</v>
      </c>
      <c r="G175" s="302"/>
      <c r="H175" s="302" t="s">
        <v>720</v>
      </c>
      <c r="I175" s="302" t="s">
        <v>655</v>
      </c>
      <c r="J175" s="302">
        <v>50</v>
      </c>
      <c r="K175" s="350"/>
    </row>
    <row r="176" s="1" customFormat="1" ht="15" customHeight="1">
      <c r="B176" s="327"/>
      <c r="C176" s="302" t="s">
        <v>678</v>
      </c>
      <c r="D176" s="302"/>
      <c r="E176" s="302"/>
      <c r="F176" s="325" t="s">
        <v>659</v>
      </c>
      <c r="G176" s="302"/>
      <c r="H176" s="302" t="s">
        <v>720</v>
      </c>
      <c r="I176" s="302" t="s">
        <v>655</v>
      </c>
      <c r="J176" s="302">
        <v>50</v>
      </c>
      <c r="K176" s="350"/>
    </row>
    <row r="177" s="1" customFormat="1" ht="15" customHeight="1">
      <c r="B177" s="327"/>
      <c r="C177" s="302" t="s">
        <v>105</v>
      </c>
      <c r="D177" s="302"/>
      <c r="E177" s="302"/>
      <c r="F177" s="325" t="s">
        <v>653</v>
      </c>
      <c r="G177" s="302"/>
      <c r="H177" s="302" t="s">
        <v>721</v>
      </c>
      <c r="I177" s="302" t="s">
        <v>722</v>
      </c>
      <c r="J177" s="302"/>
      <c r="K177" s="350"/>
    </row>
    <row r="178" s="1" customFormat="1" ht="15" customHeight="1">
      <c r="B178" s="327"/>
      <c r="C178" s="302" t="s">
        <v>59</v>
      </c>
      <c r="D178" s="302"/>
      <c r="E178" s="302"/>
      <c r="F178" s="325" t="s">
        <v>653</v>
      </c>
      <c r="G178" s="302"/>
      <c r="H178" s="302" t="s">
        <v>723</v>
      </c>
      <c r="I178" s="302" t="s">
        <v>724</v>
      </c>
      <c r="J178" s="302">
        <v>1</v>
      </c>
      <c r="K178" s="350"/>
    </row>
    <row r="179" s="1" customFormat="1" ht="15" customHeight="1">
      <c r="B179" s="327"/>
      <c r="C179" s="302" t="s">
        <v>55</v>
      </c>
      <c r="D179" s="302"/>
      <c r="E179" s="302"/>
      <c r="F179" s="325" t="s">
        <v>653</v>
      </c>
      <c r="G179" s="302"/>
      <c r="H179" s="302" t="s">
        <v>725</v>
      </c>
      <c r="I179" s="302" t="s">
        <v>655</v>
      </c>
      <c r="J179" s="302">
        <v>20</v>
      </c>
      <c r="K179" s="350"/>
    </row>
    <row r="180" s="1" customFormat="1" ht="15" customHeight="1">
      <c r="B180" s="327"/>
      <c r="C180" s="302" t="s">
        <v>56</v>
      </c>
      <c r="D180" s="302"/>
      <c r="E180" s="302"/>
      <c r="F180" s="325" t="s">
        <v>653</v>
      </c>
      <c r="G180" s="302"/>
      <c r="H180" s="302" t="s">
        <v>726</v>
      </c>
      <c r="I180" s="302" t="s">
        <v>655</v>
      </c>
      <c r="J180" s="302">
        <v>255</v>
      </c>
      <c r="K180" s="350"/>
    </row>
    <row r="181" s="1" customFormat="1" ht="15" customHeight="1">
      <c r="B181" s="327"/>
      <c r="C181" s="302" t="s">
        <v>106</v>
      </c>
      <c r="D181" s="302"/>
      <c r="E181" s="302"/>
      <c r="F181" s="325" t="s">
        <v>653</v>
      </c>
      <c r="G181" s="302"/>
      <c r="H181" s="302" t="s">
        <v>617</v>
      </c>
      <c r="I181" s="302" t="s">
        <v>655</v>
      </c>
      <c r="J181" s="302">
        <v>10</v>
      </c>
      <c r="K181" s="350"/>
    </row>
    <row r="182" s="1" customFormat="1" ht="15" customHeight="1">
      <c r="B182" s="327"/>
      <c r="C182" s="302" t="s">
        <v>107</v>
      </c>
      <c r="D182" s="302"/>
      <c r="E182" s="302"/>
      <c r="F182" s="325" t="s">
        <v>653</v>
      </c>
      <c r="G182" s="302"/>
      <c r="H182" s="302" t="s">
        <v>727</v>
      </c>
      <c r="I182" s="302" t="s">
        <v>688</v>
      </c>
      <c r="J182" s="302"/>
      <c r="K182" s="350"/>
    </row>
    <row r="183" s="1" customFormat="1" ht="15" customHeight="1">
      <c r="B183" s="327"/>
      <c r="C183" s="302" t="s">
        <v>728</v>
      </c>
      <c r="D183" s="302"/>
      <c r="E183" s="302"/>
      <c r="F183" s="325" t="s">
        <v>653</v>
      </c>
      <c r="G183" s="302"/>
      <c r="H183" s="302" t="s">
        <v>729</v>
      </c>
      <c r="I183" s="302" t="s">
        <v>688</v>
      </c>
      <c r="J183" s="302"/>
      <c r="K183" s="350"/>
    </row>
    <row r="184" s="1" customFormat="1" ht="15" customHeight="1">
      <c r="B184" s="327"/>
      <c r="C184" s="302" t="s">
        <v>717</v>
      </c>
      <c r="D184" s="302"/>
      <c r="E184" s="302"/>
      <c r="F184" s="325" t="s">
        <v>653</v>
      </c>
      <c r="G184" s="302"/>
      <c r="H184" s="302" t="s">
        <v>730</v>
      </c>
      <c r="I184" s="302" t="s">
        <v>688</v>
      </c>
      <c r="J184" s="302"/>
      <c r="K184" s="350"/>
    </row>
    <row r="185" s="1" customFormat="1" ht="15" customHeight="1">
      <c r="B185" s="327"/>
      <c r="C185" s="302" t="s">
        <v>109</v>
      </c>
      <c r="D185" s="302"/>
      <c r="E185" s="302"/>
      <c r="F185" s="325" t="s">
        <v>659</v>
      </c>
      <c r="G185" s="302"/>
      <c r="H185" s="302" t="s">
        <v>731</v>
      </c>
      <c r="I185" s="302" t="s">
        <v>655</v>
      </c>
      <c r="J185" s="302">
        <v>50</v>
      </c>
      <c r="K185" s="350"/>
    </row>
    <row r="186" s="1" customFormat="1" ht="15" customHeight="1">
      <c r="B186" s="327"/>
      <c r="C186" s="302" t="s">
        <v>732</v>
      </c>
      <c r="D186" s="302"/>
      <c r="E186" s="302"/>
      <c r="F186" s="325" t="s">
        <v>659</v>
      </c>
      <c r="G186" s="302"/>
      <c r="H186" s="302" t="s">
        <v>733</v>
      </c>
      <c r="I186" s="302" t="s">
        <v>734</v>
      </c>
      <c r="J186" s="302"/>
      <c r="K186" s="350"/>
    </row>
    <row r="187" s="1" customFormat="1" ht="15" customHeight="1">
      <c r="B187" s="327"/>
      <c r="C187" s="302" t="s">
        <v>735</v>
      </c>
      <c r="D187" s="302"/>
      <c r="E187" s="302"/>
      <c r="F187" s="325" t="s">
        <v>659</v>
      </c>
      <c r="G187" s="302"/>
      <c r="H187" s="302" t="s">
        <v>736</v>
      </c>
      <c r="I187" s="302" t="s">
        <v>734</v>
      </c>
      <c r="J187" s="302"/>
      <c r="K187" s="350"/>
    </row>
    <row r="188" s="1" customFormat="1" ht="15" customHeight="1">
      <c r="B188" s="327"/>
      <c r="C188" s="302" t="s">
        <v>737</v>
      </c>
      <c r="D188" s="302"/>
      <c r="E188" s="302"/>
      <c r="F188" s="325" t="s">
        <v>659</v>
      </c>
      <c r="G188" s="302"/>
      <c r="H188" s="302" t="s">
        <v>738</v>
      </c>
      <c r="I188" s="302" t="s">
        <v>734</v>
      </c>
      <c r="J188" s="302"/>
      <c r="K188" s="350"/>
    </row>
    <row r="189" s="1" customFormat="1" ht="15" customHeight="1">
      <c r="B189" s="327"/>
      <c r="C189" s="363" t="s">
        <v>739</v>
      </c>
      <c r="D189" s="302"/>
      <c r="E189" s="302"/>
      <c r="F189" s="325" t="s">
        <v>659</v>
      </c>
      <c r="G189" s="302"/>
      <c r="H189" s="302" t="s">
        <v>740</v>
      </c>
      <c r="I189" s="302" t="s">
        <v>741</v>
      </c>
      <c r="J189" s="364" t="s">
        <v>742</v>
      </c>
      <c r="K189" s="350"/>
    </row>
    <row r="190" s="18" customFormat="1" ht="15" customHeight="1">
      <c r="B190" s="365"/>
      <c r="C190" s="366" t="s">
        <v>743</v>
      </c>
      <c r="D190" s="367"/>
      <c r="E190" s="367"/>
      <c r="F190" s="368" t="s">
        <v>659</v>
      </c>
      <c r="G190" s="367"/>
      <c r="H190" s="367" t="s">
        <v>744</v>
      </c>
      <c r="I190" s="367" t="s">
        <v>741</v>
      </c>
      <c r="J190" s="369" t="s">
        <v>742</v>
      </c>
      <c r="K190" s="370"/>
    </row>
    <row r="191" s="1" customFormat="1" ht="15" customHeight="1">
      <c r="B191" s="327"/>
      <c r="C191" s="363" t="s">
        <v>44</v>
      </c>
      <c r="D191" s="302"/>
      <c r="E191" s="302"/>
      <c r="F191" s="325" t="s">
        <v>653</v>
      </c>
      <c r="G191" s="302"/>
      <c r="H191" s="299" t="s">
        <v>745</v>
      </c>
      <c r="I191" s="302" t="s">
        <v>746</v>
      </c>
      <c r="J191" s="302"/>
      <c r="K191" s="350"/>
    </row>
    <row r="192" s="1" customFormat="1" ht="15" customHeight="1">
      <c r="B192" s="327"/>
      <c r="C192" s="363" t="s">
        <v>747</v>
      </c>
      <c r="D192" s="302"/>
      <c r="E192" s="302"/>
      <c r="F192" s="325" t="s">
        <v>653</v>
      </c>
      <c r="G192" s="302"/>
      <c r="H192" s="302" t="s">
        <v>748</v>
      </c>
      <c r="I192" s="302" t="s">
        <v>688</v>
      </c>
      <c r="J192" s="302"/>
      <c r="K192" s="350"/>
    </row>
    <row r="193" s="1" customFormat="1" ht="15" customHeight="1">
      <c r="B193" s="327"/>
      <c r="C193" s="363" t="s">
        <v>749</v>
      </c>
      <c r="D193" s="302"/>
      <c r="E193" s="302"/>
      <c r="F193" s="325" t="s">
        <v>653</v>
      </c>
      <c r="G193" s="302"/>
      <c r="H193" s="302" t="s">
        <v>750</v>
      </c>
      <c r="I193" s="302" t="s">
        <v>688</v>
      </c>
      <c r="J193" s="302"/>
      <c r="K193" s="350"/>
    </row>
    <row r="194" s="1" customFormat="1" ht="15" customHeight="1">
      <c r="B194" s="327"/>
      <c r="C194" s="363" t="s">
        <v>751</v>
      </c>
      <c r="D194" s="302"/>
      <c r="E194" s="302"/>
      <c r="F194" s="325" t="s">
        <v>659</v>
      </c>
      <c r="G194" s="302"/>
      <c r="H194" s="302" t="s">
        <v>752</v>
      </c>
      <c r="I194" s="302" t="s">
        <v>688</v>
      </c>
      <c r="J194" s="302"/>
      <c r="K194" s="350"/>
    </row>
    <row r="195" s="1" customFormat="1" ht="15" customHeight="1">
      <c r="B195" s="356"/>
      <c r="C195" s="371"/>
      <c r="D195" s="336"/>
      <c r="E195" s="336"/>
      <c r="F195" s="336"/>
      <c r="G195" s="336"/>
      <c r="H195" s="336"/>
      <c r="I195" s="336"/>
      <c r="J195" s="336"/>
      <c r="K195" s="357"/>
    </row>
    <row r="196" s="1" customFormat="1" ht="18.75" customHeight="1">
      <c r="B196" s="338"/>
      <c r="C196" s="348"/>
      <c r="D196" s="348"/>
      <c r="E196" s="348"/>
      <c r="F196" s="358"/>
      <c r="G196" s="348"/>
      <c r="H196" s="348"/>
      <c r="I196" s="348"/>
      <c r="J196" s="348"/>
      <c r="K196" s="338"/>
    </row>
    <row r="197" s="1" customFormat="1" ht="18.75" customHeight="1">
      <c r="B197" s="338"/>
      <c r="C197" s="348"/>
      <c r="D197" s="348"/>
      <c r="E197" s="348"/>
      <c r="F197" s="358"/>
      <c r="G197" s="348"/>
      <c r="H197" s="348"/>
      <c r="I197" s="348"/>
      <c r="J197" s="348"/>
      <c r="K197" s="338"/>
    </row>
    <row r="198" s="1" customFormat="1" ht="18.75" customHeight="1">
      <c r="B198" s="310"/>
      <c r="C198" s="310"/>
      <c r="D198" s="310"/>
      <c r="E198" s="310"/>
      <c r="F198" s="310"/>
      <c r="G198" s="310"/>
      <c r="H198" s="310"/>
      <c r="I198" s="310"/>
      <c r="J198" s="310"/>
      <c r="K198" s="310"/>
    </row>
    <row r="199" s="1" customFormat="1" ht="13.5">
      <c r="B199" s="289"/>
      <c r="C199" s="290"/>
      <c r="D199" s="290"/>
      <c r="E199" s="290"/>
      <c r="F199" s="290"/>
      <c r="G199" s="290"/>
      <c r="H199" s="290"/>
      <c r="I199" s="290"/>
      <c r="J199" s="290"/>
      <c r="K199" s="291"/>
    </row>
    <row r="200" s="1" customFormat="1" ht="21">
      <c r="B200" s="292"/>
      <c r="C200" s="293" t="s">
        <v>753</v>
      </c>
      <c r="D200" s="293"/>
      <c r="E200" s="293"/>
      <c r="F200" s="293"/>
      <c r="G200" s="293"/>
      <c r="H200" s="293"/>
      <c r="I200" s="293"/>
      <c r="J200" s="293"/>
      <c r="K200" s="294"/>
    </row>
    <row r="201" s="1" customFormat="1" ht="25.5" customHeight="1">
      <c r="B201" s="292"/>
      <c r="C201" s="372" t="s">
        <v>754</v>
      </c>
      <c r="D201" s="372"/>
      <c r="E201" s="372"/>
      <c r="F201" s="372" t="s">
        <v>755</v>
      </c>
      <c r="G201" s="373"/>
      <c r="H201" s="372" t="s">
        <v>756</v>
      </c>
      <c r="I201" s="372"/>
      <c r="J201" s="372"/>
      <c r="K201" s="294"/>
    </row>
    <row r="202" s="1" customFormat="1" ht="5.25" customHeight="1">
      <c r="B202" s="327"/>
      <c r="C202" s="322"/>
      <c r="D202" s="322"/>
      <c r="E202" s="322"/>
      <c r="F202" s="322"/>
      <c r="G202" s="348"/>
      <c r="H202" s="322"/>
      <c r="I202" s="322"/>
      <c r="J202" s="322"/>
      <c r="K202" s="350"/>
    </row>
    <row r="203" s="1" customFormat="1" ht="15" customHeight="1">
      <c r="B203" s="327"/>
      <c r="C203" s="302" t="s">
        <v>746</v>
      </c>
      <c r="D203" s="302"/>
      <c r="E203" s="302"/>
      <c r="F203" s="325" t="s">
        <v>45</v>
      </c>
      <c r="G203" s="302"/>
      <c r="H203" s="302" t="s">
        <v>757</v>
      </c>
      <c r="I203" s="302"/>
      <c r="J203" s="302"/>
      <c r="K203" s="350"/>
    </row>
    <row r="204" s="1" customFormat="1" ht="15" customHeight="1">
      <c r="B204" s="327"/>
      <c r="C204" s="302"/>
      <c r="D204" s="302"/>
      <c r="E204" s="302"/>
      <c r="F204" s="325" t="s">
        <v>46</v>
      </c>
      <c r="G204" s="302"/>
      <c r="H204" s="302" t="s">
        <v>758</v>
      </c>
      <c r="I204" s="302"/>
      <c r="J204" s="302"/>
      <c r="K204" s="350"/>
    </row>
    <row r="205" s="1" customFormat="1" ht="15" customHeight="1">
      <c r="B205" s="327"/>
      <c r="C205" s="302"/>
      <c r="D205" s="302"/>
      <c r="E205" s="302"/>
      <c r="F205" s="325" t="s">
        <v>49</v>
      </c>
      <c r="G205" s="302"/>
      <c r="H205" s="302" t="s">
        <v>759</v>
      </c>
      <c r="I205" s="302"/>
      <c r="J205" s="302"/>
      <c r="K205" s="350"/>
    </row>
    <row r="206" s="1" customFormat="1" ht="15" customHeight="1">
      <c r="B206" s="327"/>
      <c r="C206" s="302"/>
      <c r="D206" s="302"/>
      <c r="E206" s="302"/>
      <c r="F206" s="325" t="s">
        <v>47</v>
      </c>
      <c r="G206" s="302"/>
      <c r="H206" s="302" t="s">
        <v>760</v>
      </c>
      <c r="I206" s="302"/>
      <c r="J206" s="302"/>
      <c r="K206" s="350"/>
    </row>
    <row r="207" s="1" customFormat="1" ht="15" customHeight="1">
      <c r="B207" s="327"/>
      <c r="C207" s="302"/>
      <c r="D207" s="302"/>
      <c r="E207" s="302"/>
      <c r="F207" s="325" t="s">
        <v>48</v>
      </c>
      <c r="G207" s="302"/>
      <c r="H207" s="302" t="s">
        <v>761</v>
      </c>
      <c r="I207" s="302"/>
      <c r="J207" s="302"/>
      <c r="K207" s="350"/>
    </row>
    <row r="208" s="1" customFormat="1" ht="15" customHeight="1">
      <c r="B208" s="327"/>
      <c r="C208" s="302"/>
      <c r="D208" s="302"/>
      <c r="E208" s="302"/>
      <c r="F208" s="325"/>
      <c r="G208" s="302"/>
      <c r="H208" s="302"/>
      <c r="I208" s="302"/>
      <c r="J208" s="302"/>
      <c r="K208" s="350"/>
    </row>
    <row r="209" s="1" customFormat="1" ht="15" customHeight="1">
      <c r="B209" s="327"/>
      <c r="C209" s="302" t="s">
        <v>700</v>
      </c>
      <c r="D209" s="302"/>
      <c r="E209" s="302"/>
      <c r="F209" s="325" t="s">
        <v>81</v>
      </c>
      <c r="G209" s="302"/>
      <c r="H209" s="302" t="s">
        <v>762</v>
      </c>
      <c r="I209" s="302"/>
      <c r="J209" s="302"/>
      <c r="K209" s="350"/>
    </row>
    <row r="210" s="1" customFormat="1" ht="15" customHeight="1">
      <c r="B210" s="327"/>
      <c r="C210" s="302"/>
      <c r="D210" s="302"/>
      <c r="E210" s="302"/>
      <c r="F210" s="325" t="s">
        <v>598</v>
      </c>
      <c r="G210" s="302"/>
      <c r="H210" s="302" t="s">
        <v>599</v>
      </c>
      <c r="I210" s="302"/>
      <c r="J210" s="302"/>
      <c r="K210" s="350"/>
    </row>
    <row r="211" s="1" customFormat="1" ht="15" customHeight="1">
      <c r="B211" s="327"/>
      <c r="C211" s="302"/>
      <c r="D211" s="302"/>
      <c r="E211" s="302"/>
      <c r="F211" s="325" t="s">
        <v>596</v>
      </c>
      <c r="G211" s="302"/>
      <c r="H211" s="302" t="s">
        <v>763</v>
      </c>
      <c r="I211" s="302"/>
      <c r="J211" s="302"/>
      <c r="K211" s="350"/>
    </row>
    <row r="212" s="1" customFormat="1" ht="15" customHeight="1">
      <c r="B212" s="374"/>
      <c r="C212" s="302"/>
      <c r="D212" s="302"/>
      <c r="E212" s="302"/>
      <c r="F212" s="325" t="s">
        <v>85</v>
      </c>
      <c r="G212" s="363"/>
      <c r="H212" s="354" t="s">
        <v>86</v>
      </c>
      <c r="I212" s="354"/>
      <c r="J212" s="354"/>
      <c r="K212" s="375"/>
    </row>
    <row r="213" s="1" customFormat="1" ht="15" customHeight="1">
      <c r="B213" s="374"/>
      <c r="C213" s="302"/>
      <c r="D213" s="302"/>
      <c r="E213" s="302"/>
      <c r="F213" s="325" t="s">
        <v>502</v>
      </c>
      <c r="G213" s="363"/>
      <c r="H213" s="354" t="s">
        <v>554</v>
      </c>
      <c r="I213" s="354"/>
      <c r="J213" s="354"/>
      <c r="K213" s="375"/>
    </row>
    <row r="214" s="1" customFormat="1" ht="15" customHeight="1">
      <c r="B214" s="374"/>
      <c r="C214" s="302"/>
      <c r="D214" s="302"/>
      <c r="E214" s="302"/>
      <c r="F214" s="325"/>
      <c r="G214" s="363"/>
      <c r="H214" s="354"/>
      <c r="I214" s="354"/>
      <c r="J214" s="354"/>
      <c r="K214" s="375"/>
    </row>
    <row r="215" s="1" customFormat="1" ht="15" customHeight="1">
      <c r="B215" s="374"/>
      <c r="C215" s="302" t="s">
        <v>724</v>
      </c>
      <c r="D215" s="302"/>
      <c r="E215" s="302"/>
      <c r="F215" s="325">
        <v>1</v>
      </c>
      <c r="G215" s="363"/>
      <c r="H215" s="354" t="s">
        <v>764</v>
      </c>
      <c r="I215" s="354"/>
      <c r="J215" s="354"/>
      <c r="K215" s="375"/>
    </row>
    <row r="216" s="1" customFormat="1" ht="15" customHeight="1">
      <c r="B216" s="374"/>
      <c r="C216" s="302"/>
      <c r="D216" s="302"/>
      <c r="E216" s="302"/>
      <c r="F216" s="325">
        <v>2</v>
      </c>
      <c r="G216" s="363"/>
      <c r="H216" s="354" t="s">
        <v>765</v>
      </c>
      <c r="I216" s="354"/>
      <c r="J216" s="354"/>
      <c r="K216" s="375"/>
    </row>
    <row r="217" s="1" customFormat="1" ht="15" customHeight="1">
      <c r="B217" s="374"/>
      <c r="C217" s="302"/>
      <c r="D217" s="302"/>
      <c r="E217" s="302"/>
      <c r="F217" s="325">
        <v>3</v>
      </c>
      <c r="G217" s="363"/>
      <c r="H217" s="354" t="s">
        <v>766</v>
      </c>
      <c r="I217" s="354"/>
      <c r="J217" s="354"/>
      <c r="K217" s="375"/>
    </row>
    <row r="218" s="1" customFormat="1" ht="15" customHeight="1">
      <c r="B218" s="374"/>
      <c r="C218" s="302"/>
      <c r="D218" s="302"/>
      <c r="E218" s="302"/>
      <c r="F218" s="325">
        <v>4</v>
      </c>
      <c r="G218" s="363"/>
      <c r="H218" s="354" t="s">
        <v>767</v>
      </c>
      <c r="I218" s="354"/>
      <c r="J218" s="354"/>
      <c r="K218" s="375"/>
    </row>
    <row r="219" s="1" customFormat="1" ht="12.75" customHeight="1">
      <c r="B219" s="376"/>
      <c r="C219" s="377"/>
      <c r="D219" s="377"/>
      <c r="E219" s="377"/>
      <c r="F219" s="377"/>
      <c r="G219" s="377"/>
      <c r="H219" s="377"/>
      <c r="I219" s="377"/>
      <c r="J219" s="377"/>
      <c r="K219" s="378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Ing. Eva Morkesová</dc:creator>
  <cp:lastModifiedBy>Ing. Eva Morkesová</cp:lastModifiedBy>
  <dcterms:created xsi:type="dcterms:W3CDTF">2025-08-29T09:04:05Z</dcterms:created>
  <dcterms:modified xsi:type="dcterms:W3CDTF">2025-08-29T09:04:06Z</dcterms:modified>
</cp:coreProperties>
</file>