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ajnoch\Documents\Dalibor\Projekty\2025\2025_06 VT Opavice, Holčovice, Hejnov, km 20,900 - 21,700 PŠ 2024\Rozpočet\"/>
    </mc:Choice>
  </mc:AlternateContent>
  <bookViews>
    <workbookView xWindow="0" yWindow="0" windowWidth="0" windowHeight="0"/>
  </bookViews>
  <sheets>
    <sheet name="Rekapitulace stavby" sheetId="1" r:id="rId1"/>
    <sheet name="SO-01-01. - Úprava km 20,..." sheetId="2" r:id="rId2"/>
    <sheet name="SO-01-02. - Brod km 20,92..." sheetId="3" r:id="rId3"/>
    <sheet name="SO-01-03. - Práh km 21,08..." sheetId="4" r:id="rId4"/>
    <sheet name="SO-02-01. - Stupeň km 20,..." sheetId="5" r:id="rId5"/>
    <sheet name="SO-03-01. - Úprava km 21,..." sheetId="6" r:id="rId6"/>
    <sheet name="SO-03-02. - Stupeň km 21,..." sheetId="7" r:id="rId7"/>
    <sheet name="SO-03-03. - Stupeň km 21,..." sheetId="8" r:id="rId8"/>
    <sheet name="SO-03-04. - Stupeň km 21,..." sheetId="9" r:id="rId9"/>
    <sheet name="SO-03-05. - Práh km 21,60..." sheetId="10" r:id="rId10"/>
    <sheet name="SO-03-06. - Práh km 21,66..." sheetId="11" r:id="rId11"/>
    <sheet name="VON - Vedlejší a ostatní ..." sheetId="12" r:id="rId12"/>
    <sheet name="Pokyny pro vyplnění" sheetId="13" r:id="rId13"/>
  </sheets>
  <definedNames>
    <definedName name="_xlnm.Print_Area" localSheetId="0">'Rekapitulace stavby'!$D$4:$AO$36,'Rekapitulace stavby'!$C$42:$AQ$69</definedName>
    <definedName name="_xlnm.Print_Titles" localSheetId="0">'Rekapitulace stavby'!$52:$52</definedName>
    <definedName name="_xlnm._FilterDatabase" localSheetId="1" hidden="1">'SO-01-01. - Úprava km 20,...'!$C$90:$K$247</definedName>
    <definedName name="_xlnm.Print_Area" localSheetId="1">'SO-01-01. - Úprava km 20,...'!$C$4:$J$41,'SO-01-01. - Úprava km 20,...'!$C$47:$J$70,'SO-01-01. - Úprava km 20,...'!$C$76:$K$247</definedName>
    <definedName name="_xlnm.Print_Titles" localSheetId="1">'SO-01-01. - Úprava km 20,...'!$90:$90</definedName>
    <definedName name="_xlnm._FilterDatabase" localSheetId="2" hidden="1">'SO-01-02. - Brod km 20,92...'!$C$89:$K$187</definedName>
    <definedName name="_xlnm.Print_Area" localSheetId="2">'SO-01-02. - Brod km 20,92...'!$C$4:$J$41,'SO-01-02. - Brod km 20,92...'!$C$47:$J$69,'SO-01-02. - Brod km 20,92...'!$C$75:$K$187</definedName>
    <definedName name="_xlnm.Print_Titles" localSheetId="2">'SO-01-02. - Brod km 20,92...'!$89:$89</definedName>
    <definedName name="_xlnm._FilterDatabase" localSheetId="3" hidden="1">'SO-01-03. - Práh km 21,08...'!$C$86:$K$100</definedName>
    <definedName name="_xlnm.Print_Area" localSheetId="3">'SO-01-03. - Práh km 21,08...'!$C$4:$J$41,'SO-01-03. - Práh km 21,08...'!$C$47:$J$66,'SO-01-03. - Práh km 21,08...'!$C$72:$K$100</definedName>
    <definedName name="_xlnm.Print_Titles" localSheetId="3">'SO-01-03. - Práh km 21,08...'!$86:$86</definedName>
    <definedName name="_xlnm._FilterDatabase" localSheetId="4" hidden="1">'SO-02-01. - Stupeň km 20,...'!$C$90:$K$161</definedName>
    <definedName name="_xlnm.Print_Area" localSheetId="4">'SO-02-01. - Stupeň km 20,...'!$C$4:$J$41,'SO-02-01. - Stupeň km 20,...'!$C$47:$J$70,'SO-02-01. - Stupeň km 20,...'!$C$76:$K$161</definedName>
    <definedName name="_xlnm.Print_Titles" localSheetId="4">'SO-02-01. - Stupeň km 20,...'!$90:$90</definedName>
    <definedName name="_xlnm._FilterDatabase" localSheetId="5" hidden="1">'SO-03-01. - Úprava km 21,...'!$C$90:$K$235</definedName>
    <definedName name="_xlnm.Print_Area" localSheetId="5">'SO-03-01. - Úprava km 21,...'!$C$4:$J$41,'SO-03-01. - Úprava km 21,...'!$C$47:$J$70,'SO-03-01. - Úprava km 21,...'!$C$76:$K$235</definedName>
    <definedName name="_xlnm.Print_Titles" localSheetId="5">'SO-03-01. - Úprava km 21,...'!$90:$90</definedName>
    <definedName name="_xlnm._FilterDatabase" localSheetId="6" hidden="1">'SO-03-02. - Stupeň km 21,...'!$C$90:$K$182</definedName>
    <definedName name="_xlnm.Print_Area" localSheetId="6">'SO-03-02. - Stupeň km 21,...'!$C$4:$J$41,'SO-03-02. - Stupeň km 21,...'!$C$47:$J$70,'SO-03-02. - Stupeň km 21,...'!$C$76:$K$182</definedName>
    <definedName name="_xlnm.Print_Titles" localSheetId="6">'SO-03-02. - Stupeň km 21,...'!$90:$90</definedName>
    <definedName name="_xlnm._FilterDatabase" localSheetId="7" hidden="1">'SO-03-03. - Stupeň km 21,...'!$C$90:$K$182</definedName>
    <definedName name="_xlnm.Print_Area" localSheetId="7">'SO-03-03. - Stupeň km 21,...'!$C$4:$J$41,'SO-03-03. - Stupeň km 21,...'!$C$47:$J$70,'SO-03-03. - Stupeň km 21,...'!$C$76:$K$182</definedName>
    <definedName name="_xlnm.Print_Titles" localSheetId="7">'SO-03-03. - Stupeň km 21,...'!$90:$90</definedName>
    <definedName name="_xlnm._FilterDatabase" localSheetId="8" hidden="1">'SO-03-04. - Stupeň km 21,...'!$C$91:$K$243</definedName>
    <definedName name="_xlnm.Print_Area" localSheetId="8">'SO-03-04. - Stupeň km 21,...'!$C$4:$J$41,'SO-03-04. - Stupeň km 21,...'!$C$47:$J$71,'SO-03-04. - Stupeň km 21,...'!$C$77:$K$243</definedName>
    <definedName name="_xlnm.Print_Titles" localSheetId="8">'SO-03-04. - Stupeň km 21,...'!$91:$91</definedName>
    <definedName name="_xlnm._FilterDatabase" localSheetId="9" hidden="1">'SO-03-05. - Práh km 21,60...'!$C$88:$K$115</definedName>
    <definedName name="_xlnm.Print_Area" localSheetId="9">'SO-03-05. - Práh km 21,60...'!$C$4:$J$41,'SO-03-05. - Práh km 21,60...'!$C$47:$J$68,'SO-03-05. - Práh km 21,60...'!$C$74:$K$115</definedName>
    <definedName name="_xlnm.Print_Titles" localSheetId="9">'SO-03-05. - Práh km 21,60...'!$88:$88</definedName>
    <definedName name="_xlnm._FilterDatabase" localSheetId="10" hidden="1">'SO-03-06. - Práh km 21,66...'!$C$88:$K$111</definedName>
    <definedName name="_xlnm.Print_Area" localSheetId="10">'SO-03-06. - Práh km 21,66...'!$C$4:$J$41,'SO-03-06. - Práh km 21,66...'!$C$47:$J$68,'SO-03-06. - Práh km 21,66...'!$C$74:$K$111</definedName>
    <definedName name="_xlnm.Print_Titles" localSheetId="10">'SO-03-06. - Práh km 21,66...'!$88:$88</definedName>
    <definedName name="_xlnm._FilterDatabase" localSheetId="11" hidden="1">'VON - Vedlejší a ostatní ...'!$C$84:$K$136</definedName>
    <definedName name="_xlnm.Print_Area" localSheetId="11">'VON - Vedlejší a ostatní ...'!$C$4:$J$39,'VON - Vedlejší a ostatní ...'!$C$45:$J$66,'VON - Vedlejší a ostatní ...'!$C$72:$K$136</definedName>
    <definedName name="_xlnm.Print_Titles" localSheetId="11">'VON - Vedlejší a ostatní ...'!$84:$84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8"/>
  <c i="12" r="J35"/>
  <c i="1" r="AX68"/>
  <c i="12" r="BI134"/>
  <c r="BH134"/>
  <c r="BG134"/>
  <c r="BF134"/>
  <c r="T134"/>
  <c r="T133"/>
  <c r="R134"/>
  <c r="R133"/>
  <c r="P134"/>
  <c r="P133"/>
  <c r="BI127"/>
  <c r="BH127"/>
  <c r="BG127"/>
  <c r="BF127"/>
  <c r="T127"/>
  <c r="T126"/>
  <c r="R127"/>
  <c r="R126"/>
  <c r="P127"/>
  <c r="P126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T112"/>
  <c r="R113"/>
  <c r="R112"/>
  <c r="P113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79"/>
  <c r="E77"/>
  <c r="J55"/>
  <c r="J54"/>
  <c r="F52"/>
  <c r="E50"/>
  <c r="J18"/>
  <c r="E18"/>
  <c r="F82"/>
  <c r="J17"/>
  <c r="J15"/>
  <c r="E15"/>
  <c r="F54"/>
  <c r="J14"/>
  <c r="J12"/>
  <c r="J79"/>
  <c r="E7"/>
  <c r="E75"/>
  <c i="11" r="J39"/>
  <c r="J38"/>
  <c i="1" r="AY67"/>
  <c i="11" r="J37"/>
  <c i="1" r="AX67"/>
  <c i="11" r="BI110"/>
  <c r="BH110"/>
  <c r="BG110"/>
  <c r="BF110"/>
  <c r="T110"/>
  <c r="T109"/>
  <c r="R110"/>
  <c r="R109"/>
  <c r="P110"/>
  <c r="P109"/>
  <c r="BI105"/>
  <c r="BH105"/>
  <c r="BG105"/>
  <c r="BF105"/>
  <c r="T105"/>
  <c r="T104"/>
  <c r="R105"/>
  <c r="R104"/>
  <c r="P105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9"/>
  <c r="J58"/>
  <c r="F56"/>
  <c r="E54"/>
  <c r="J20"/>
  <c r="E20"/>
  <c r="F59"/>
  <c r="J19"/>
  <c r="J17"/>
  <c r="E17"/>
  <c r="F85"/>
  <c r="J16"/>
  <c r="J14"/>
  <c r="J83"/>
  <c r="E7"/>
  <c r="E77"/>
  <c i="10" r="J39"/>
  <c r="J38"/>
  <c i="1" r="AY66"/>
  <c i="10" r="J37"/>
  <c i="1" r="AX66"/>
  <c i="10" r="BI114"/>
  <c r="BH114"/>
  <c r="BG114"/>
  <c r="BF114"/>
  <c r="T114"/>
  <c r="T113"/>
  <c r="R114"/>
  <c r="R113"/>
  <c r="P114"/>
  <c r="P11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9"/>
  <c r="J58"/>
  <c r="F56"/>
  <c r="E54"/>
  <c r="J20"/>
  <c r="E20"/>
  <c r="F86"/>
  <c r="J19"/>
  <c r="J17"/>
  <c r="E17"/>
  <c r="F85"/>
  <c r="J16"/>
  <c r="J14"/>
  <c r="J56"/>
  <c r="E7"/>
  <c r="E77"/>
  <c i="9" r="J39"/>
  <c r="J38"/>
  <c i="1" r="AY65"/>
  <c i="9" r="J37"/>
  <c i="1" r="AX65"/>
  <c i="9" r="BI242"/>
  <c r="BH242"/>
  <c r="BG242"/>
  <c r="BF242"/>
  <c r="T242"/>
  <c r="T241"/>
  <c r="R242"/>
  <c r="R241"/>
  <c r="P242"/>
  <c r="P241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R95"/>
  <c r="P95"/>
  <c r="J89"/>
  <c r="J88"/>
  <c r="F86"/>
  <c r="E84"/>
  <c r="J59"/>
  <c r="J58"/>
  <c r="F56"/>
  <c r="E54"/>
  <c r="J20"/>
  <c r="E20"/>
  <c r="F59"/>
  <c r="J19"/>
  <c r="J17"/>
  <c r="E17"/>
  <c r="F58"/>
  <c r="J16"/>
  <c r="J14"/>
  <c r="J86"/>
  <c r="E7"/>
  <c r="E80"/>
  <c i="8" r="J39"/>
  <c r="J38"/>
  <c i="1" r="AY64"/>
  <c i="8" r="J37"/>
  <c i="1" r="AX64"/>
  <c i="8" r="BI181"/>
  <c r="BH181"/>
  <c r="BG181"/>
  <c r="BF181"/>
  <c r="T181"/>
  <c r="T180"/>
  <c r="R181"/>
  <c r="R180"/>
  <c r="P181"/>
  <c r="P180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59"/>
  <c r="J19"/>
  <c r="J17"/>
  <c r="E17"/>
  <c r="F87"/>
  <c r="J16"/>
  <c r="J14"/>
  <c r="J56"/>
  <c r="E7"/>
  <c r="E79"/>
  <c i="7" r="J39"/>
  <c r="J38"/>
  <c i="1" r="AY63"/>
  <c i="7" r="J37"/>
  <c i="1" r="AX63"/>
  <c i="7" r="BI181"/>
  <c r="BH181"/>
  <c r="BG181"/>
  <c r="BF181"/>
  <c r="T181"/>
  <c r="T180"/>
  <c r="R181"/>
  <c r="R180"/>
  <c r="P181"/>
  <c r="P180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87"/>
  <c r="J16"/>
  <c r="J14"/>
  <c r="J56"/>
  <c r="E7"/>
  <c r="E50"/>
  <c i="6" r="J39"/>
  <c r="J38"/>
  <c i="1" r="AY62"/>
  <c i="6" r="J37"/>
  <c i="1" r="AX62"/>
  <c i="6" r="BI234"/>
  <c r="BH234"/>
  <c r="BG234"/>
  <c r="BF234"/>
  <c r="T234"/>
  <c r="T233"/>
  <c r="R234"/>
  <c r="R233"/>
  <c r="P234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2"/>
  <c r="BH202"/>
  <c r="BG202"/>
  <c r="BF202"/>
  <c r="T202"/>
  <c r="R202"/>
  <c r="P202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5"/>
  <c r="BH155"/>
  <c r="BG155"/>
  <c r="BF155"/>
  <c r="T155"/>
  <c r="R155"/>
  <c r="P155"/>
  <c r="BI148"/>
  <c r="BH148"/>
  <c r="BG148"/>
  <c r="BF148"/>
  <c r="T148"/>
  <c r="R148"/>
  <c r="P148"/>
  <c r="BI146"/>
  <c r="BH146"/>
  <c r="BG146"/>
  <c r="BF146"/>
  <c r="T146"/>
  <c r="R146"/>
  <c r="P146"/>
  <c r="BI138"/>
  <c r="BH138"/>
  <c r="BG138"/>
  <c r="BF138"/>
  <c r="T138"/>
  <c r="R138"/>
  <c r="P138"/>
  <c r="BI129"/>
  <c r="BH129"/>
  <c r="BG129"/>
  <c r="BF129"/>
  <c r="T129"/>
  <c r="R129"/>
  <c r="P129"/>
  <c r="BI120"/>
  <c r="BH120"/>
  <c r="BG120"/>
  <c r="BF120"/>
  <c r="T120"/>
  <c r="R120"/>
  <c r="P120"/>
  <c r="BI112"/>
  <c r="BH112"/>
  <c r="BG112"/>
  <c r="BF112"/>
  <c r="T112"/>
  <c r="R112"/>
  <c r="P112"/>
  <c r="BI103"/>
  <c r="BH103"/>
  <c r="BG103"/>
  <c r="BF103"/>
  <c r="T103"/>
  <c r="R103"/>
  <c r="P103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58"/>
  <c r="J16"/>
  <c r="J14"/>
  <c r="J56"/>
  <c r="E7"/>
  <c r="E79"/>
  <c i="5" r="J39"/>
  <c r="J38"/>
  <c i="1" r="AY60"/>
  <c i="5" r="J37"/>
  <c i="1" r="AX60"/>
  <c i="5"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87"/>
  <c r="J16"/>
  <c r="J14"/>
  <c r="J56"/>
  <c r="E7"/>
  <c r="E79"/>
  <c i="4" r="J39"/>
  <c r="J38"/>
  <c i="1" r="AY58"/>
  <c i="4" r="J37"/>
  <c i="1" r="AX58"/>
  <c i="4"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J84"/>
  <c r="J83"/>
  <c r="F81"/>
  <c r="E79"/>
  <c r="J59"/>
  <c r="J58"/>
  <c r="F56"/>
  <c r="E54"/>
  <c r="J20"/>
  <c r="E20"/>
  <c r="F84"/>
  <c r="J19"/>
  <c r="J17"/>
  <c r="E17"/>
  <c r="F83"/>
  <c r="J16"/>
  <c r="J14"/>
  <c r="J56"/>
  <c r="E7"/>
  <c r="E50"/>
  <c i="3" r="J39"/>
  <c r="J38"/>
  <c i="1" r="AY57"/>
  <c i="3" r="J37"/>
  <c i="1" r="AX57"/>
  <c i="3" r="BI186"/>
  <c r="BH186"/>
  <c r="BG186"/>
  <c r="BF186"/>
  <c r="T186"/>
  <c r="T185"/>
  <c r="R186"/>
  <c r="R185"/>
  <c r="P186"/>
  <c r="P185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J87"/>
  <c r="J86"/>
  <c r="F84"/>
  <c r="E82"/>
  <c r="J59"/>
  <c r="J58"/>
  <c r="F56"/>
  <c r="E54"/>
  <c r="J20"/>
  <c r="E20"/>
  <c r="F87"/>
  <c r="J19"/>
  <c r="J17"/>
  <c r="E17"/>
  <c r="F58"/>
  <c r="J16"/>
  <c r="J14"/>
  <c r="J84"/>
  <c r="E7"/>
  <c r="E50"/>
  <c i="2" r="J39"/>
  <c r="J38"/>
  <c i="1" r="AY56"/>
  <c i="2" r="J37"/>
  <c i="1" r="AX56"/>
  <c i="2" r="BI246"/>
  <c r="BH246"/>
  <c r="BG246"/>
  <c r="BF246"/>
  <c r="T246"/>
  <c r="T245"/>
  <c r="R246"/>
  <c r="R245"/>
  <c r="P246"/>
  <c r="P245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R231"/>
  <c r="P231"/>
  <c r="BI226"/>
  <c r="BH226"/>
  <c r="BG226"/>
  <c r="BF226"/>
  <c r="T226"/>
  <c r="R226"/>
  <c r="P226"/>
  <c r="BI222"/>
  <c r="BH222"/>
  <c r="BG222"/>
  <c r="BF222"/>
  <c r="T222"/>
  <c r="R222"/>
  <c r="P222"/>
  <c r="BI215"/>
  <c r="BH215"/>
  <c r="BG215"/>
  <c r="BF215"/>
  <c r="T215"/>
  <c r="R215"/>
  <c r="P215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48"/>
  <c r="BH148"/>
  <c r="BG148"/>
  <c r="BF148"/>
  <c r="T148"/>
  <c r="R148"/>
  <c r="P148"/>
  <c r="BI141"/>
  <c r="BH141"/>
  <c r="BG141"/>
  <c r="BF141"/>
  <c r="T141"/>
  <c r="R141"/>
  <c r="P141"/>
  <c r="BI139"/>
  <c r="BH139"/>
  <c r="BG139"/>
  <c r="BF139"/>
  <c r="T139"/>
  <c r="R139"/>
  <c r="P139"/>
  <c r="BI132"/>
  <c r="BH132"/>
  <c r="BG132"/>
  <c r="BF132"/>
  <c r="T132"/>
  <c r="R132"/>
  <c r="P132"/>
  <c r="BI124"/>
  <c r="BH124"/>
  <c r="BG124"/>
  <c r="BF124"/>
  <c r="T124"/>
  <c r="R124"/>
  <c r="P124"/>
  <c r="BI117"/>
  <c r="BH117"/>
  <c r="BG117"/>
  <c r="BF117"/>
  <c r="T117"/>
  <c r="R117"/>
  <c r="P117"/>
  <c r="BI110"/>
  <c r="BH110"/>
  <c r="BG110"/>
  <c r="BF110"/>
  <c r="T110"/>
  <c r="R110"/>
  <c r="P110"/>
  <c r="BI102"/>
  <c r="BH102"/>
  <c r="BG102"/>
  <c r="BF102"/>
  <c r="T102"/>
  <c r="R102"/>
  <c r="P102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58"/>
  <c r="J16"/>
  <c r="J14"/>
  <c r="J56"/>
  <c r="E7"/>
  <c r="E79"/>
  <c i="1" r="L50"/>
  <c r="AM50"/>
  <c r="AM49"/>
  <c r="L49"/>
  <c r="AM47"/>
  <c r="L47"/>
  <c r="L45"/>
  <c r="L44"/>
  <c i="2" r="J160"/>
  <c i="6" r="J190"/>
  <c r="BK223"/>
  <c i="9" r="J202"/>
  <c i="12" r="BK96"/>
  <c i="3" r="J164"/>
  <c i="9" r="J173"/>
  <c i="2" r="J208"/>
  <c r="J238"/>
  <c i="3" r="J144"/>
  <c i="5" r="BK132"/>
  <c r="BK112"/>
  <c i="6" r="BK129"/>
  <c i="7" r="J122"/>
  <c i="8" r="J159"/>
  <c i="2" r="BK182"/>
  <c i="3" r="BK127"/>
  <c i="6" r="J164"/>
  <c i="8" r="J116"/>
  <c i="9" r="J99"/>
  <c i="2" r="J171"/>
  <c i="3" r="BK107"/>
  <c r="BK151"/>
  <c i="4" r="BK97"/>
  <c i="6" r="BK190"/>
  <c r="BK162"/>
  <c i="7" r="BK111"/>
  <c i="8" r="BK98"/>
  <c i="9" r="J238"/>
  <c r="BK166"/>
  <c i="11" r="BK105"/>
  <c i="2" r="J215"/>
  <c i="5" r="BK154"/>
  <c i="7" r="BK177"/>
  <c i="9" r="BK206"/>
  <c r="BK99"/>
  <c i="2" r="J194"/>
  <c i="7" r="J159"/>
  <c i="9" r="BK234"/>
  <c i="2" r="BK215"/>
  <c i="5" r="J150"/>
  <c i="6" r="BK120"/>
  <c i="8" r="BK130"/>
  <c i="9" r="BK214"/>
  <c i="12" r="BK104"/>
  <c i="6" r="J94"/>
  <c i="9" r="J206"/>
  <c i="2" r="BK139"/>
  <c i="5" r="J139"/>
  <c i="7" r="J144"/>
  <c i="8" r="BK120"/>
  <c i="9" r="J149"/>
  <c i="2" r="BK231"/>
  <c i="5" r="J157"/>
  <c i="6" r="BK168"/>
  <c i="9" r="BK232"/>
  <c r="BK210"/>
  <c i="7" r="BK170"/>
  <c i="3" r="BK186"/>
  <c i="2" r="BK132"/>
  <c i="3" r="BK164"/>
  <c i="5" r="J112"/>
  <c i="6" r="BK210"/>
  <c i="12" r="BK108"/>
  <c i="6" r="BK138"/>
  <c i="9" r="J121"/>
  <c i="2" r="BK200"/>
  <c i="3" r="BK176"/>
  <c i="5" r="J101"/>
  <c i="6" r="BK180"/>
  <c i="8" r="BK159"/>
  <c i="9" r="J193"/>
  <c i="12" r="BK113"/>
  <c i="3" r="J178"/>
  <c i="8" r="BK94"/>
  <c i="5" r="J98"/>
  <c i="8" r="BK148"/>
  <c i="12" r="J113"/>
  <c i="2" r="BK178"/>
  <c i="6" r="J103"/>
  <c i="7" r="J98"/>
  <c i="8" r="BK145"/>
  <c i="7" r="J177"/>
  <c i="9" r="J152"/>
  <c i="11" r="J110"/>
  <c i="3" r="J186"/>
  <c i="8" r="BK155"/>
  <c i="2" r="BK163"/>
  <c i="5" r="J108"/>
  <c i="2" r="BK160"/>
  <c i="5" r="J123"/>
  <c i="6" r="J229"/>
  <c i="8" r="J134"/>
  <c i="3" r="BK97"/>
  <c i="6" r="J176"/>
  <c i="11" r="BK96"/>
  <c i="3" r="BK182"/>
  <c i="6" r="BK155"/>
  <c i="7" r="BK109"/>
  <c i="8" r="J110"/>
  <c i="9" r="J185"/>
  <c i="3" r="BK178"/>
  <c i="7" r="J174"/>
  <c i="10" r="BK96"/>
  <c i="4" r="BK94"/>
  <c i="9" r="J196"/>
  <c i="2" r="BK186"/>
  <c r="BK241"/>
  <c i="6" r="J226"/>
  <c i="8" r="J102"/>
  <c i="9" r="BK177"/>
  <c i="11" r="BK100"/>
  <c i="5" r="BK150"/>
  <c i="8" r="J151"/>
  <c i="9" r="J177"/>
  <c i="2" r="BK171"/>
  <c i="3" r="J154"/>
  <c i="6" r="BK164"/>
  <c i="7" r="BK94"/>
  <c i="9" r="BK193"/>
  <c i="2" r="J124"/>
  <c r="J182"/>
  <c i="3" r="BK160"/>
  <c i="6" r="J214"/>
  <c i="8" r="J177"/>
  <c i="10" r="J96"/>
  <c i="2" r="BK208"/>
  <c i="6" r="J202"/>
  <c i="7" r="BK151"/>
  <c i="8" r="J113"/>
  <c i="9" r="BK129"/>
  <c i="2" r="BK196"/>
  <c i="10" r="J100"/>
  <c i="2" r="BK94"/>
  <c r="J117"/>
  <c i="3" r="J176"/>
  <c i="4" r="J94"/>
  <c i="6" r="BK176"/>
  <c i="7" r="J111"/>
  <c i="8" r="BK170"/>
  <c i="2" r="BK156"/>
  <c i="3" r="BK157"/>
  <c i="5" r="BK160"/>
  <c i="7" r="J119"/>
  <c i="9" r="BK218"/>
  <c i="10" r="BK100"/>
  <c i="2" r="BK148"/>
  <c i="3" r="J103"/>
  <c i="5" r="J160"/>
  <c i="6" r="BK172"/>
  <c i="7" r="BK130"/>
  <c i="8" r="J141"/>
  <c r="BK174"/>
  <c i="9" r="J95"/>
  <c r="BK134"/>
  <c i="12" r="BK134"/>
  <c i="2" r="BK110"/>
  <c i="3" r="J93"/>
  <c i="6" r="BK226"/>
  <c i="7" r="BK163"/>
  <c i="9" r="J199"/>
  <c i="2" r="J175"/>
  <c i="3" r="BK111"/>
  <c i="6" r="J234"/>
  <c i="9" r="J234"/>
  <c i="2" r="J102"/>
  <c i="3" r="J115"/>
  <c i="6" r="J182"/>
  <c i="7" r="J181"/>
  <c i="9" r="J129"/>
  <c r="BK113"/>
  <c i="12" r="BK88"/>
  <c i="6" r="BK186"/>
  <c i="8" r="BK127"/>
  <c i="10" r="BK114"/>
  <c i="2" r="J141"/>
  <c i="5" r="J142"/>
  <c i="7" r="J163"/>
  <c i="9" r="J214"/>
  <c i="11" r="J92"/>
  <c i="2" r="J110"/>
  <c i="3" r="BK103"/>
  <c i="6" r="J168"/>
  <c i="7" r="J130"/>
  <c i="8" r="J130"/>
  <c i="9" r="BK162"/>
  <c i="12" r="J92"/>
  <c i="3" r="BK154"/>
  <c i="7" r="BK140"/>
  <c i="9" r="BK132"/>
  <c i="10" r="BK109"/>
  <c i="5" r="J146"/>
  <c i="9" r="J221"/>
  <c i="2" r="BK238"/>
  <c i="6" r="J162"/>
  <c i="8" r="BK163"/>
  <c i="10" r="BK92"/>
  <c i="2" r="BK141"/>
  <c i="5" r="BK139"/>
  <c i="7" r="BK181"/>
  <c i="9" r="J179"/>
  <c r="BK149"/>
  <c i="10" r="J105"/>
  <c i="3" r="BK171"/>
  <c i="7" r="BK115"/>
  <c i="2" r="BK154"/>
  <c i="3" r="J147"/>
  <c i="8" r="J155"/>
  <c i="10" r="J114"/>
  <c i="2" r="BK124"/>
  <c i="4" r="J90"/>
  <c i="6" r="J155"/>
  <c i="7" r="BK119"/>
  <c i="8" r="J137"/>
  <c i="9" r="J132"/>
  <c i="3" r="BK115"/>
  <c i="8" r="BK141"/>
  <c i="12" r="J134"/>
  <c i="9" r="BK117"/>
  <c i="3" r="J107"/>
  <c i="5" r="BK123"/>
  <c i="6" r="BK229"/>
  <c i="12" r="J127"/>
  <c i="6" r="BK194"/>
  <c i="9" r="J162"/>
  <c i="2" r="BK175"/>
  <c i="3" r="J123"/>
  <c i="5" r="J154"/>
  <c i="7" r="J134"/>
  <c i="8" r="J120"/>
  <c i="9" r="J232"/>
  <c i="2" r="J163"/>
  <c i="5" r="BK146"/>
  <c i="9" r="BK125"/>
  <c i="12" r="BK122"/>
  <c i="3" r="BK144"/>
  <c i="7" r="J151"/>
  <c i="9" r="J113"/>
  <c i="2" r="J235"/>
  <c i="5" r="BK127"/>
  <c i="7" r="BK126"/>
  <c i="8" r="J106"/>
  <c i="9" r="BK228"/>
  <c i="7" r="BK167"/>
  <c i="9" r="BK169"/>
  <c i="2" r="BK102"/>
  <c i="5" r="J94"/>
  <c i="6" r="J129"/>
  <c i="8" r="BK116"/>
  <c i="2" r="BK117"/>
  <c r="J241"/>
  <c i="5" r="BK142"/>
  <c i="7" r="J126"/>
  <c i="8" r="BK181"/>
  <c i="9" r="BK173"/>
  <c r="J138"/>
  <c i="12" r="BK100"/>
  <c i="5" r="BK119"/>
  <c i="9" r="BK141"/>
  <c i="2" r="J222"/>
  <c i="12" r="J118"/>
  <c i="3" r="J136"/>
  <c i="5" r="J119"/>
  <c i="7" r="BK155"/>
  <c i="9" r="BK182"/>
  <c i="2" r="BK235"/>
  <c i="3" r="BK93"/>
  <c i="5" r="J104"/>
  <c i="6" r="BK219"/>
  <c i="9" r="J105"/>
  <c r="J102"/>
  <c i="2" r="BK246"/>
  <c i="5" r="BK104"/>
  <c i="8" r="J174"/>
  <c i="11" r="BK110"/>
  <c i="3" r="BK134"/>
  <c i="7" r="J147"/>
  <c i="9" r="BK156"/>
  <c i="3" r="J157"/>
  <c i="7" r="BK147"/>
  <c i="5" r="BK116"/>
  <c i="7" r="BK106"/>
  <c r="J115"/>
  <c i="9" r="J189"/>
  <c r="J218"/>
  <c i="2" r="J154"/>
  <c i="6" r="J138"/>
  <c i="10" r="J92"/>
  <c i="3" r="J119"/>
  <c i="2" r="BK194"/>
  <c i="5" r="BK157"/>
  <c i="7" r="J167"/>
  <c i="2" r="J190"/>
  <c i="7" r="J140"/>
  <c i="9" r="J169"/>
  <c i="5" r="BK94"/>
  <c i="6" r="J186"/>
  <c r="BK94"/>
  <c i="8" r="BK167"/>
  <c i="9" r="BK138"/>
  <c i="12" r="J108"/>
  <c i="6" r="BK182"/>
  <c i="8" r="J181"/>
  <c i="12" r="BK127"/>
  <c i="3" r="J134"/>
  <c i="2" r="J156"/>
  <c i="9" r="J210"/>
  <c i="12" r="J88"/>
  <c i="2" r="J226"/>
  <c i="6" r="BK202"/>
  <c i="7" r="J102"/>
  <c i="2" r="BK222"/>
  <c i="8" r="J145"/>
  <c i="9" r="BK152"/>
  <c i="1" r="AS61"/>
  <c i="7" r="J94"/>
  <c i="9" r="BK185"/>
  <c r="BK145"/>
  <c i="12" r="J104"/>
  <c i="6" r="BK112"/>
  <c i="9" r="BK179"/>
  <c i="2" r="J94"/>
  <c i="6" r="J194"/>
  <c i="9" r="BK225"/>
  <c r="J156"/>
  <c i="2" r="J139"/>
  <c i="3" r="BK131"/>
  <c i="6" r="BK103"/>
  <c i="7" r="J106"/>
  <c i="9" r="J225"/>
  <c r="BK238"/>
  <c i="12" r="J100"/>
  <c i="6" r="J146"/>
  <c i="9" r="J145"/>
  <c i="2" r="BK226"/>
  <c i="3" r="J131"/>
  <c i="6" r="J210"/>
  <c i="7" r="J109"/>
  <c i="9" r="J228"/>
  <c i="2" r="J231"/>
  <c i="3" r="J140"/>
  <c r="J151"/>
  <c i="6" r="J120"/>
  <c i="8" r="BK151"/>
  <c i="9" r="BK95"/>
  <c i="12" r="J96"/>
  <c i="3" r="J111"/>
  <c i="9" r="BK102"/>
  <c i="1" r="AS55"/>
  <c i="3" r="BK136"/>
  <c i="6" r="BK214"/>
  <c i="8" r="BK106"/>
  <c i="3" r="J171"/>
  <c i="8" r="J170"/>
  <c i="2" r="J196"/>
  <c i="3" r="BK100"/>
  <c i="6" r="J180"/>
  <c i="8" r="J124"/>
  <c i="9" r="J109"/>
  <c i="10" r="J109"/>
  <c i="4" r="BK90"/>
  <c i="8" r="J98"/>
  <c i="3" r="J97"/>
  <c i="8" r="BK110"/>
  <c i="12" r="J122"/>
  <c i="3" r="J160"/>
  <c i="6" r="BK146"/>
  <c i="8" r="J148"/>
  <c i="9" r="BK105"/>
  <c i="11" r="J96"/>
  <c i="5" r="BK98"/>
  <c i="8" r="BK137"/>
  <c i="11" r="J105"/>
  <c i="3" r="J182"/>
  <c i="6" r="J223"/>
  <c i="8" r="J167"/>
  <c i="9" r="J141"/>
  <c i="3" r="BK119"/>
  <c r="J100"/>
  <c i="6" r="BK148"/>
  <c i="8" r="BK113"/>
  <c i="9" r="J117"/>
  <c i="10" r="BK105"/>
  <c i="1" r="AS59"/>
  <c i="7" r="BK144"/>
  <c i="9" r="J166"/>
  <c i="3" r="BK147"/>
  <c i="2" r="BK204"/>
  <c i="3" r="J127"/>
  <c i="6" r="J219"/>
  <c i="7" r="BK134"/>
  <c i="2" r="J186"/>
  <c i="5" r="BK101"/>
  <c i="8" r="J163"/>
  <c i="12" r="BK92"/>
  <c i="2" r="J132"/>
  <c i="3" r="BK140"/>
  <c i="5" r="BK108"/>
  <c i="7" r="BK159"/>
  <c i="9" r="BK202"/>
  <c r="J182"/>
  <c i="3" r="BK123"/>
  <c i="8" r="BK134"/>
  <c i="9" r="BK121"/>
  <c i="2" r="J246"/>
  <c i="5" r="BK136"/>
  <c i="7" r="J137"/>
  <c i="9" r="J134"/>
  <c i="2" r="J148"/>
  <c i="3" r="BK167"/>
  <c i="6" r="J112"/>
  <c i="7" r="BK174"/>
  <c i="8" r="J94"/>
  <c i="9" r="J242"/>
  <c i="12" r="BK118"/>
  <c i="5" r="J132"/>
  <c i="8" r="BK177"/>
  <c i="9" r="J125"/>
  <c r="BK189"/>
  <c i="2" r="J178"/>
  <c i="5" r="J136"/>
  <c i="7" r="BK137"/>
  <c i="8" r="J36"/>
  <c i="7" r="BK102"/>
  <c i="5" r="J127"/>
  <c i="7" r="BK98"/>
  <c i="9" r="BK109"/>
  <c i="2" r="J200"/>
  <c i="4" r="J97"/>
  <c i="6" r="BK234"/>
  <c i="8" r="J127"/>
  <c i="9" r="BK196"/>
  <c i="11" r="BK92"/>
  <c i="7" r="J170"/>
  <c i="9" r="BK242"/>
  <c i="2" r="J204"/>
  <c i="6" r="J172"/>
  <c i="7" r="BK122"/>
  <c i="8" r="BK124"/>
  <c i="9" r="BK221"/>
  <c i="2" r="BK190"/>
  <c i="3" r="J167"/>
  <c i="5" r="J116"/>
  <c i="6" r="J148"/>
  <c i="7" r="J155"/>
  <c i="8" r="BK102"/>
  <c i="9" r="BK199"/>
  <c i="11" r="J100"/>
  <c i="2" l="1" r="BK93"/>
  <c r="J93"/>
  <c r="J65"/>
  <c r="R230"/>
  <c r="R207"/>
  <c i="3" r="R150"/>
  <c i="5" r="R93"/>
  <c r="T145"/>
  <c i="6" r="T193"/>
  <c i="7" r="P158"/>
  <c i="8" r="P140"/>
  <c i="2" r="BK181"/>
  <c r="J181"/>
  <c r="J66"/>
  <c i="3" r="P92"/>
  <c r="T175"/>
  <c i="4" r="P89"/>
  <c r="P88"/>
  <c r="P87"/>
  <c i="1" r="AU58"/>
  <c i="5" r="BK93"/>
  <c r="P122"/>
  <c r="BK145"/>
  <c r="J145"/>
  <c r="J68"/>
  <c i="6" r="R93"/>
  <c r="P171"/>
  <c r="BK218"/>
  <c r="J218"/>
  <c r="J68"/>
  <c i="7" r="BK125"/>
  <c r="J125"/>
  <c r="J66"/>
  <c r="T158"/>
  <c i="8" r="T93"/>
  <c r="R140"/>
  <c i="9" r="P94"/>
  <c r="P188"/>
  <c i="10" r="T104"/>
  <c i="2" r="T181"/>
  <c i="3" r="R92"/>
  <c r="P175"/>
  <c i="5" r="P93"/>
  <c r="R122"/>
  <c r="R145"/>
  <c i="6" r="P93"/>
  <c r="R171"/>
  <c r="T218"/>
  <c i="7" r="R93"/>
  <c r="BK158"/>
  <c r="J158"/>
  <c r="J68"/>
  <c i="8" r="BK115"/>
  <c r="J115"/>
  <c r="J66"/>
  <c r="T158"/>
  <c i="9" r="T188"/>
  <c i="10" r="P104"/>
  <c i="11" r="R91"/>
  <c r="R90"/>
  <c r="R89"/>
  <c i="2" r="P181"/>
  <c i="3" r="T150"/>
  <c i="4" r="R89"/>
  <c r="R88"/>
  <c r="R87"/>
  <c i="6" r="BK193"/>
  <c r="J193"/>
  <c r="J67"/>
  <c i="7" r="P93"/>
  <c r="P150"/>
  <c i="8" r="T115"/>
  <c i="9" r="BK188"/>
  <c r="J188"/>
  <c r="J67"/>
  <c r="BK231"/>
  <c r="J231"/>
  <c r="J69"/>
  <c i="10" r="R104"/>
  <c i="11" r="P91"/>
  <c r="P90"/>
  <c r="P89"/>
  <c i="1" r="AU67"/>
  <c i="2" r="BK230"/>
  <c r="J230"/>
  <c r="J68"/>
  <c i="3" r="BK92"/>
  <c r="J92"/>
  <c r="J65"/>
  <c i="5" r="BK122"/>
  <c r="J122"/>
  <c r="J66"/>
  <c i="6" r="BK171"/>
  <c r="J171"/>
  <c r="J66"/>
  <c i="7" r="R158"/>
  <c i="8" r="R115"/>
  <c i="9" r="T155"/>
  <c r="T231"/>
  <c i="2" r="T93"/>
  <c i="3" r="BK150"/>
  <c r="J150"/>
  <c r="J66"/>
  <c i="5" r="R131"/>
  <c i="6" r="T171"/>
  <c i="7" r="R125"/>
  <c i="8" r="BK140"/>
  <c r="J140"/>
  <c r="J67"/>
  <c i="9" r="BK94"/>
  <c r="J94"/>
  <c r="J65"/>
  <c r="BK209"/>
  <c r="J209"/>
  <c r="J68"/>
  <c i="10" r="BK91"/>
  <c i="9" r="R155"/>
  <c r="R231"/>
  <c i="10" r="T91"/>
  <c r="T90"/>
  <c r="T89"/>
  <c i="2" r="R93"/>
  <c i="3" r="T92"/>
  <c r="T91"/>
  <c r="T90"/>
  <c i="5" r="P131"/>
  <c i="6" r="R193"/>
  <c i="7" r="BK93"/>
  <c r="J93"/>
  <c r="J65"/>
  <c r="BK150"/>
  <c r="J150"/>
  <c r="J67"/>
  <c i="8" r="BK93"/>
  <c r="P158"/>
  <c i="9" r="R94"/>
  <c r="R209"/>
  <c i="12" r="BK117"/>
  <c r="J117"/>
  <c r="J63"/>
  <c i="2" r="P230"/>
  <c r="P207"/>
  <c i="3" r="P150"/>
  <c i="4" r="BK89"/>
  <c r="BK88"/>
  <c r="J88"/>
  <c r="J64"/>
  <c i="5" r="T131"/>
  <c i="6" r="BK93"/>
  <c r="P193"/>
  <c i="7" r="T93"/>
  <c r="T150"/>
  <c i="8" r="R93"/>
  <c r="T140"/>
  <c i="9" r="P155"/>
  <c r="R188"/>
  <c r="P231"/>
  <c i="10" r="BK104"/>
  <c r="J104"/>
  <c r="J66"/>
  <c i="11" r="T91"/>
  <c r="T90"/>
  <c r="T89"/>
  <c i="12" r="T87"/>
  <c i="2" r="T230"/>
  <c r="T207"/>
  <c i="4" r="T89"/>
  <c r="T88"/>
  <c r="T87"/>
  <c i="5" r="T122"/>
  <c i="6" r="R218"/>
  <c i="7" r="T125"/>
  <c i="8" r="P115"/>
  <c i="11" r="BK91"/>
  <c r="J91"/>
  <c r="J65"/>
  <c i="12" r="P87"/>
  <c r="R117"/>
  <c i="2" r="R181"/>
  <c i="3" r="BK175"/>
  <c r="J175"/>
  <c r="J67"/>
  <c i="5" r="BK131"/>
  <c r="J131"/>
  <c r="J67"/>
  <c i="6" r="T93"/>
  <c r="T92"/>
  <c r="T91"/>
  <c r="P218"/>
  <c i="8" r="BK158"/>
  <c r="J158"/>
  <c r="J68"/>
  <c i="9" r="T94"/>
  <c r="T93"/>
  <c r="T92"/>
  <c r="T209"/>
  <c i="10" r="R91"/>
  <c r="R90"/>
  <c r="R89"/>
  <c i="12" r="R87"/>
  <c r="R86"/>
  <c r="R85"/>
  <c r="P117"/>
  <c i="2" r="P93"/>
  <c i="3" r="R175"/>
  <c i="5" r="T93"/>
  <c r="T92"/>
  <c r="T91"/>
  <c r="P145"/>
  <c i="7" r="P125"/>
  <c r="R150"/>
  <c i="8" r="P93"/>
  <c r="P92"/>
  <c r="P91"/>
  <c i="1" r="AU64"/>
  <c i="8" r="R158"/>
  <c i="9" r="BK155"/>
  <c r="J155"/>
  <c r="J66"/>
  <c r="P209"/>
  <c i="10" r="P91"/>
  <c r="P90"/>
  <c r="P89"/>
  <c i="1" r="AU66"/>
  <c i="12" r="BK87"/>
  <c r="J87"/>
  <c r="J61"/>
  <c r="T117"/>
  <c i="3" r="BK185"/>
  <c r="J185"/>
  <c r="J68"/>
  <c i="6" r="BK233"/>
  <c r="J233"/>
  <c r="J69"/>
  <c i="10" r="BK113"/>
  <c r="J113"/>
  <c r="J67"/>
  <c i="12" r="BK112"/>
  <c r="J112"/>
  <c r="J62"/>
  <c i="2" r="BK245"/>
  <c r="J245"/>
  <c r="J69"/>
  <c i="7" r="BK180"/>
  <c r="J180"/>
  <c r="J69"/>
  <c i="9" r="BK241"/>
  <c r="J241"/>
  <c r="J70"/>
  <c i="11" r="BK109"/>
  <c r="J109"/>
  <c r="J67"/>
  <c i="12" r="BK126"/>
  <c r="J126"/>
  <c r="J64"/>
  <c i="5" r="BK159"/>
  <c r="J159"/>
  <c r="J69"/>
  <c i="8" r="BK180"/>
  <c r="J180"/>
  <c r="J69"/>
  <c i="2" r="BK207"/>
  <c r="J207"/>
  <c r="J67"/>
  <c i="11" r="BK104"/>
  <c r="J104"/>
  <c r="J66"/>
  <c i="12" r="BK133"/>
  <c r="J133"/>
  <c r="J65"/>
  <c r="E48"/>
  <c r="BE104"/>
  <c r="F55"/>
  <c r="BE88"/>
  <c r="BE108"/>
  <c r="BE118"/>
  <c r="BE134"/>
  <c r="BE92"/>
  <c r="BE122"/>
  <c r="BE113"/>
  <c i="11" r="BK90"/>
  <c r="J90"/>
  <c r="J64"/>
  <c i="12" r="J52"/>
  <c r="BE96"/>
  <c r="BE100"/>
  <c r="F81"/>
  <c r="BE127"/>
  <c i="10" r="J91"/>
  <c r="J65"/>
  <c i="11" r="F58"/>
  <c r="F86"/>
  <c r="E50"/>
  <c r="BE96"/>
  <c r="BE100"/>
  <c r="BE105"/>
  <c r="BE110"/>
  <c r="J56"/>
  <c r="BE92"/>
  <c i="10" r="E50"/>
  <c r="J83"/>
  <c r="BE96"/>
  <c r="F58"/>
  <c i="9" r="BK93"/>
  <c r="BK92"/>
  <c r="J92"/>
  <c r="J63"/>
  <c i="10" r="F59"/>
  <c r="BE100"/>
  <c r="BE105"/>
  <c r="BE109"/>
  <c r="BE114"/>
  <c r="BE92"/>
  <c i="9" r="BE132"/>
  <c r="BE145"/>
  <c r="BE149"/>
  <c r="BE173"/>
  <c r="BE196"/>
  <c r="BE202"/>
  <c r="BE214"/>
  <c r="BE232"/>
  <c r="BE113"/>
  <c r="BE129"/>
  <c r="BE189"/>
  <c r="BE138"/>
  <c r="BE238"/>
  <c i="8" r="J93"/>
  <c r="J65"/>
  <c i="9" r="E50"/>
  <c r="BE169"/>
  <c r="BE234"/>
  <c r="BE162"/>
  <c r="BE199"/>
  <c r="BE218"/>
  <c r="BE228"/>
  <c r="BE242"/>
  <c r="J56"/>
  <c r="F88"/>
  <c r="BE102"/>
  <c r="BE95"/>
  <c r="F89"/>
  <c r="BE99"/>
  <c r="BE117"/>
  <c r="BE141"/>
  <c r="BE156"/>
  <c r="BE179"/>
  <c r="BE225"/>
  <c r="BE105"/>
  <c r="BE109"/>
  <c r="BE121"/>
  <c r="BE125"/>
  <c r="BE166"/>
  <c r="BE177"/>
  <c r="BE182"/>
  <c r="BE193"/>
  <c r="BE210"/>
  <c r="BE221"/>
  <c r="BE134"/>
  <c r="BE152"/>
  <c r="BE185"/>
  <c r="BE206"/>
  <c i="7" r="BK92"/>
  <c r="J92"/>
  <c r="J64"/>
  <c i="8" r="F58"/>
  <c r="BE94"/>
  <c r="BE102"/>
  <c r="BE110"/>
  <c r="BE127"/>
  <c r="BE130"/>
  <c r="BE106"/>
  <c r="BE116"/>
  <c r="BE134"/>
  <c r="F88"/>
  <c r="BE124"/>
  <c r="E50"/>
  <c r="BE120"/>
  <c r="BE181"/>
  <c i="1" r="AW64"/>
  <c i="8" r="BE163"/>
  <c r="BE167"/>
  <c r="BE177"/>
  <c r="J85"/>
  <c r="BE98"/>
  <c r="BE113"/>
  <c r="BE141"/>
  <c r="BE145"/>
  <c r="BE155"/>
  <c r="BE159"/>
  <c r="BE170"/>
  <c r="BE174"/>
  <c r="BE151"/>
  <c r="BE137"/>
  <c r="BE148"/>
  <c i="7" r="E79"/>
  <c i="6" r="J93"/>
  <c r="J65"/>
  <c i="7" r="F58"/>
  <c r="J85"/>
  <c r="BE98"/>
  <c r="F59"/>
  <c r="BE94"/>
  <c r="BE130"/>
  <c r="BE140"/>
  <c r="BE177"/>
  <c r="BE163"/>
  <c r="BE167"/>
  <c r="BE102"/>
  <c r="BE109"/>
  <c r="BE119"/>
  <c r="BE122"/>
  <c r="BE126"/>
  <c r="BE137"/>
  <c r="BE144"/>
  <c r="BE147"/>
  <c r="BE151"/>
  <c r="BE155"/>
  <c r="BE181"/>
  <c r="BE106"/>
  <c r="BE111"/>
  <c r="BE115"/>
  <c r="BE134"/>
  <c r="BE159"/>
  <c r="BE170"/>
  <c r="BE174"/>
  <c i="6" r="BE146"/>
  <c r="BE155"/>
  <c r="F87"/>
  <c r="BE234"/>
  <c i="5" r="J93"/>
  <c r="J65"/>
  <c i="6" r="F59"/>
  <c r="BE162"/>
  <c r="BE180"/>
  <c r="BE194"/>
  <c r="BE229"/>
  <c r="E50"/>
  <c r="BE129"/>
  <c r="BE120"/>
  <c r="BE190"/>
  <c r="BE223"/>
  <c r="BE94"/>
  <c r="BE210"/>
  <c r="BE112"/>
  <c r="BE168"/>
  <c r="BE176"/>
  <c r="BE202"/>
  <c r="BE164"/>
  <c r="BE103"/>
  <c r="BE172"/>
  <c r="BE182"/>
  <c r="BE186"/>
  <c r="BE219"/>
  <c r="BE226"/>
  <c r="J85"/>
  <c r="BE138"/>
  <c r="BE148"/>
  <c r="BE214"/>
  <c i="5" r="E50"/>
  <c r="F59"/>
  <c r="BE132"/>
  <c r="BE98"/>
  <c r="BE104"/>
  <c i="4" r="J89"/>
  <c r="J65"/>
  <c i="5" r="BE136"/>
  <c r="BE142"/>
  <c r="BE157"/>
  <c i="4" r="BK87"/>
  <c r="J87"/>
  <c r="J63"/>
  <c i="5" r="BE112"/>
  <c r="BE119"/>
  <c r="BE154"/>
  <c r="BE160"/>
  <c r="BE94"/>
  <c r="BE123"/>
  <c r="J85"/>
  <c r="BE139"/>
  <c r="BE150"/>
  <c r="F58"/>
  <c r="BE101"/>
  <c r="BE108"/>
  <c r="BE116"/>
  <c r="BE127"/>
  <c r="BE146"/>
  <c i="3" r="BK91"/>
  <c r="BK90"/>
  <c r="J90"/>
  <c i="4" r="F58"/>
  <c r="F59"/>
  <c r="E75"/>
  <c r="J81"/>
  <c r="BE90"/>
  <c r="BE97"/>
  <c r="BE94"/>
  <c i="3" r="J56"/>
  <c r="E78"/>
  <c r="BE103"/>
  <c r="F86"/>
  <c r="BE97"/>
  <c r="BE151"/>
  <c r="BE176"/>
  <c i="2" r="BK92"/>
  <c r="BK91"/>
  <c r="J91"/>
  <c i="3" r="BE140"/>
  <c r="BE164"/>
  <c r="BE111"/>
  <c r="BE127"/>
  <c r="BE147"/>
  <c r="F59"/>
  <c r="BE100"/>
  <c r="BE119"/>
  <c r="BE178"/>
  <c r="BE186"/>
  <c r="BE93"/>
  <c r="BE160"/>
  <c r="BE107"/>
  <c r="BE115"/>
  <c r="BE144"/>
  <c r="BE182"/>
  <c r="BE123"/>
  <c r="BE134"/>
  <c r="BE167"/>
  <c r="BE171"/>
  <c r="BE136"/>
  <c r="BE154"/>
  <c r="BE131"/>
  <c r="BE157"/>
  <c i="2" r="BE215"/>
  <c r="BE226"/>
  <c r="BE235"/>
  <c r="BE238"/>
  <c r="BE241"/>
  <c r="BE246"/>
  <c r="BE171"/>
  <c r="BE186"/>
  <c r="BE194"/>
  <c r="BE196"/>
  <c r="BE208"/>
  <c r="J85"/>
  <c r="BE163"/>
  <c r="BE175"/>
  <c r="BE190"/>
  <c r="F59"/>
  <c r="F87"/>
  <c r="BE141"/>
  <c r="BE156"/>
  <c r="BE160"/>
  <c r="BE204"/>
  <c r="E50"/>
  <c r="BE182"/>
  <c r="BE124"/>
  <c r="BE231"/>
  <c r="BE94"/>
  <c r="BE110"/>
  <c r="BE117"/>
  <c r="BE200"/>
  <c r="BE132"/>
  <c r="BE178"/>
  <c r="BE102"/>
  <c r="BE139"/>
  <c r="BE148"/>
  <c r="BE154"/>
  <c r="BE222"/>
  <c i="8" r="F37"/>
  <c i="1" r="BB64"/>
  <c i="9" r="F36"/>
  <c i="1" r="BA65"/>
  <c i="10" r="F37"/>
  <c i="1" r="BB66"/>
  <c i="2" r="J32"/>
  <c i="4" r="F37"/>
  <c i="1" r="BB58"/>
  <c i="11" r="F36"/>
  <c i="1" r="BA67"/>
  <c i="4" r="J36"/>
  <c i="1" r="AW58"/>
  <c i="12" r="F34"/>
  <c i="1" r="BA68"/>
  <c i="2" r="F37"/>
  <c i="1" r="BB56"/>
  <c i="7" r="F36"/>
  <c i="1" r="BA63"/>
  <c i="10" r="J36"/>
  <c i="1" r="AW66"/>
  <c i="8" r="F36"/>
  <c i="1" r="BA64"/>
  <c i="2" r="F39"/>
  <c i="1" r="BD56"/>
  <c r="AS54"/>
  <c i="7" r="F39"/>
  <c i="1" r="BD63"/>
  <c i="9" r="F37"/>
  <c i="1" r="BB65"/>
  <c i="5" r="F36"/>
  <c i="1" r="BA60"/>
  <c r="BA59"/>
  <c r="AW59"/>
  <c i="3" r="J32"/>
  <c i="6" r="F36"/>
  <c i="1" r="BA62"/>
  <c i="10" r="F38"/>
  <c i="1" r="BC66"/>
  <c i="2" r="F38"/>
  <c i="1" r="BC56"/>
  <c i="3" r="F38"/>
  <c i="1" r="BC57"/>
  <c i="4" r="F36"/>
  <c i="1" r="BA58"/>
  <c i="8" r="F38"/>
  <c i="1" r="BC64"/>
  <c i="7" r="F38"/>
  <c i="1" r="BC63"/>
  <c i="6" r="F38"/>
  <c i="1" r="BC62"/>
  <c i="7" r="J36"/>
  <c i="1" r="AW63"/>
  <c i="11" r="F38"/>
  <c i="1" r="BC67"/>
  <c i="4" r="F39"/>
  <c i="1" r="BD58"/>
  <c i="5" r="F37"/>
  <c i="1" r="BB60"/>
  <c r="BB59"/>
  <c r="AX59"/>
  <c i="9" r="J36"/>
  <c i="1" r="AW65"/>
  <c i="12" r="J34"/>
  <c i="1" r="AW68"/>
  <c i="12" r="F36"/>
  <c i="1" r="BC68"/>
  <c i="2" r="J36"/>
  <c i="1" r="AW56"/>
  <c i="10" r="F39"/>
  <c i="1" r="BD66"/>
  <c i="9" r="F39"/>
  <c i="1" r="BD65"/>
  <c i="2" r="F36"/>
  <c i="1" r="BA56"/>
  <c i="5" r="F39"/>
  <c i="1" r="BD60"/>
  <c r="BD59"/>
  <c i="11" r="J36"/>
  <c i="1" r="AW67"/>
  <c i="6" r="F39"/>
  <c i="1" r="BD62"/>
  <c i="8" r="F39"/>
  <c i="1" r="BD64"/>
  <c i="12" r="F37"/>
  <c i="1" r="BD68"/>
  <c i="4" r="F38"/>
  <c i="1" r="BC58"/>
  <c i="10" r="F36"/>
  <c i="1" r="BA66"/>
  <c i="3" r="F36"/>
  <c i="1" r="BA57"/>
  <c i="6" r="F37"/>
  <c i="1" r="BB62"/>
  <c i="11" r="F39"/>
  <c i="1" r="BD67"/>
  <c i="3" r="F37"/>
  <c i="1" r="BB57"/>
  <c i="7" r="F37"/>
  <c i="1" r="BB63"/>
  <c i="6" r="J36"/>
  <c i="1" r="AW62"/>
  <c i="11" r="F37"/>
  <c i="1" r="BB67"/>
  <c i="9" r="F38"/>
  <c i="1" r="BC65"/>
  <c i="5" r="J36"/>
  <c i="1" r="AW60"/>
  <c i="3" r="F39"/>
  <c i="1" r="BD57"/>
  <c i="3" r="J36"/>
  <c i="1" r="AW57"/>
  <c i="12" r="F35"/>
  <c i="1" r="BB68"/>
  <c i="5" r="F38"/>
  <c i="1" r="BC60"/>
  <c r="BC59"/>
  <c r="AY59"/>
  <c i="8" l="1" r="BK92"/>
  <c r="BK91"/>
  <c r="J91"/>
  <c r="J63"/>
  <c i="9" r="P93"/>
  <c r="P92"/>
  <c i="1" r="AU65"/>
  <c i="7" r="T92"/>
  <c r="T91"/>
  <c i="3" r="P91"/>
  <c r="P90"/>
  <c i="1" r="AU57"/>
  <c i="2" r="R92"/>
  <c r="R91"/>
  <c i="7" r="R92"/>
  <c r="R91"/>
  <c i="2" r="P92"/>
  <c r="P91"/>
  <c i="1" r="AU56"/>
  <c i="10" r="BK90"/>
  <c r="J90"/>
  <c r="J64"/>
  <c i="6" r="P92"/>
  <c r="P91"/>
  <c i="1" r="AU62"/>
  <c i="8" r="R92"/>
  <c r="R91"/>
  <c i="7" r="P92"/>
  <c r="P91"/>
  <c i="1" r="AU63"/>
  <c i="12" r="P86"/>
  <c r="P85"/>
  <c i="1" r="AU68"/>
  <c i="9" r="R93"/>
  <c r="R92"/>
  <c i="5" r="P92"/>
  <c r="P91"/>
  <c i="1" r="AU60"/>
  <c i="8" r="T92"/>
  <c r="T91"/>
  <c i="6" r="BK92"/>
  <c r="BK91"/>
  <c r="J91"/>
  <c i="2" r="T92"/>
  <c r="T91"/>
  <c i="6" r="R92"/>
  <c r="R91"/>
  <c i="12" r="T86"/>
  <c r="T85"/>
  <c i="3" r="R91"/>
  <c r="R90"/>
  <c i="5" r="BK92"/>
  <c r="J92"/>
  <c r="J64"/>
  <c r="R92"/>
  <c r="R91"/>
  <c i="12" r="BK86"/>
  <c r="BK85"/>
  <c r="J85"/>
  <c r="J59"/>
  <c i="11" r="BK89"/>
  <c r="J89"/>
  <c r="J63"/>
  <c i="9" r="J93"/>
  <c r="J64"/>
  <c i="7" r="BK91"/>
  <c r="J91"/>
  <c i="1" r="AG57"/>
  <c i="3" r="J91"/>
  <c r="J64"/>
  <c r="J63"/>
  <c i="1" r="AG56"/>
  <c i="2" r="J92"/>
  <c r="J64"/>
  <c r="J63"/>
  <c i="1" r="BB61"/>
  <c r="AX61"/>
  <c i="4" r="J35"/>
  <c i="1" r="AV58"/>
  <c r="AT58"/>
  <c i="4" r="F35"/>
  <c i="1" r="AZ58"/>
  <c i="11" r="F35"/>
  <c i="1" r="AZ67"/>
  <c i="10" r="F35"/>
  <c i="1" r="AZ66"/>
  <c i="9" r="F35"/>
  <c i="1" r="AZ65"/>
  <c r="BD55"/>
  <c i="12" r="F33"/>
  <c i="1" r="AZ68"/>
  <c i="3" r="F35"/>
  <c i="1" r="AZ57"/>
  <c i="2" r="J35"/>
  <c i="1" r="AV56"/>
  <c r="AT56"/>
  <c r="AN56"/>
  <c i="7" r="F35"/>
  <c i="1" r="AZ63"/>
  <c i="6" r="F35"/>
  <c i="1" r="AZ62"/>
  <c i="4" r="J32"/>
  <c i="1" r="AG58"/>
  <c r="AG55"/>
  <c i="2" r="F35"/>
  <c i="1" r="AZ56"/>
  <c i="6" r="J32"/>
  <c i="1" r="AG62"/>
  <c i="8" r="J35"/>
  <c i="1" r="AV64"/>
  <c r="AT64"/>
  <c i="12" r="J33"/>
  <c i="1" r="AV68"/>
  <c r="AT68"/>
  <c r="BA61"/>
  <c r="AW61"/>
  <c r="AU59"/>
  <c i="10" r="J35"/>
  <c i="1" r="AV66"/>
  <c r="AT66"/>
  <c r="BD61"/>
  <c i="6" r="J35"/>
  <c i="1" r="AV62"/>
  <c r="AT62"/>
  <c r="AN62"/>
  <c r="BB55"/>
  <c i="7" r="J32"/>
  <c i="1" r="AG63"/>
  <c i="11" r="J35"/>
  <c i="1" r="AV67"/>
  <c r="AT67"/>
  <c i="9" r="J32"/>
  <c i="1" r="AG65"/>
  <c i="3" r="J35"/>
  <c i="1" r="AV57"/>
  <c r="AT57"/>
  <c r="AN57"/>
  <c i="5" r="J35"/>
  <c i="1" r="AV60"/>
  <c r="AT60"/>
  <c r="BC55"/>
  <c r="AY55"/>
  <c r="BC61"/>
  <c r="AY61"/>
  <c i="9" r="J35"/>
  <c i="1" r="AV65"/>
  <c r="AT65"/>
  <c i="8" r="F35"/>
  <c i="1" r="AZ64"/>
  <c r="BA55"/>
  <c r="AW55"/>
  <c i="7" r="J35"/>
  <c i="1" r="AV63"/>
  <c r="AT63"/>
  <c i="5" r="F35"/>
  <c i="1" r="AZ60"/>
  <c r="AZ59"/>
  <c r="AV59"/>
  <c r="AT59"/>
  <c i="5" l="1" r="BK91"/>
  <c r="J91"/>
  <c r="J63"/>
  <c i="6" r="J92"/>
  <c r="J64"/>
  <c i="10" r="BK89"/>
  <c r="J89"/>
  <c r="J63"/>
  <c i="8" r="J92"/>
  <c r="J64"/>
  <c i="12" r="J86"/>
  <c r="J60"/>
  <c i="6" r="J63"/>
  <c i="1" r="AN65"/>
  <c i="9" r="J41"/>
  <c i="1" r="AN63"/>
  <c i="7" r="J63"/>
  <c r="J41"/>
  <c i="6" r="J41"/>
  <c i="1" r="AN58"/>
  <c i="4" r="J41"/>
  <c i="3" r="J41"/>
  <c i="2" r="J41"/>
  <c i="8" r="J32"/>
  <c i="1" r="AG64"/>
  <c r="AU61"/>
  <c r="BC54"/>
  <c r="W32"/>
  <c r="BA54"/>
  <c r="W30"/>
  <c r="BD54"/>
  <c r="W33"/>
  <c r="AX55"/>
  <c r="AZ61"/>
  <c r="AV61"/>
  <c r="AT61"/>
  <c i="11" r="J32"/>
  <c i="1" r="AG67"/>
  <c r="AN67"/>
  <c r="AZ55"/>
  <c r="AV55"/>
  <c r="AT55"/>
  <c r="AN55"/>
  <c r="AU55"/>
  <c r="BB54"/>
  <c r="AX54"/>
  <c i="12" r="J30"/>
  <c i="1" r="AG68"/>
  <c i="12" l="1" r="J39"/>
  <c i="8" r="J41"/>
  <c i="11" r="J41"/>
  <c i="1" r="AN64"/>
  <c r="AN68"/>
  <c i="5" r="J32"/>
  <c i="1" r="AG60"/>
  <c r="AG59"/>
  <c r="AN59"/>
  <c r="AW54"/>
  <c r="AK30"/>
  <c r="AY54"/>
  <c r="W31"/>
  <c r="AU54"/>
  <c r="AZ54"/>
  <c r="AV54"/>
  <c r="AK29"/>
  <c i="10" r="J32"/>
  <c i="1" r="AG66"/>
  <c r="AN66"/>
  <c l="1" r="AN60"/>
  <c i="5" r="J41"/>
  <c i="10" r="J41"/>
  <c i="1" r="AG61"/>
  <c r="W29"/>
  <c r="AT54"/>
  <c l="1" r="AN61"/>
  <c r="AG54"/>
  <c l="1" r="AN54"/>
  <c r="AK26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<sst xmlns="http://schemas.openxmlformats.org/spreadsheetml/2006/main">
  <si>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</si>
  <si>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</si>
  <si>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</si>
  <si>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</si>
  <si>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</si>
  <si>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{50333d17-aaa1-44a2-ade0-03008b482378}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</si>
  <si>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</si>
  <si>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</si>
  <si>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</si>
  <si>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</si>
  <si>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</si>
  <si>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</si>
  <si>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</si>
  <si>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</si>
  <si>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06/25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</si>
  <si>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</si>
  <si>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</si>
  <si>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Opavice, Holčovice, Hejnov km 20,900 - 21,700 PŠ 2024 - stavba č. 8848</t>
  </si>
  <si>
    <t>KSO:</t>
  </si>
  <si>
    <t/>
  </si>
  <si>
    <t>CC-CZ:</t>
  </si>
  <si>
    <t>Místo:</t>
  </si>
  <si>
    <t>Holčovice</t>
  </si>
  <si>
    <t>Datum:</t>
  </si>
  <si>
    <t>9. 7. 2025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</si>
  <si>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</si>
  <si>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</si>
  <si>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</si>
  <si>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</si>
  <si>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</si>
  <si>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</si>
  <si>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</si>
  <si>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 Dalibor Rajnoch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</si>
  <si>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</si>
  <si>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</si>
  <si>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</si>
  <si>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</si>
  <si>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</si>
  <si>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</si>
  <si>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</si>
  <si>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</si>
  <si>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</si>
  <si>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</si>
  <si>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</si>
  <si>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</si>
  <si>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</si>
  <si>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</si>
  <si>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</si>
  <si>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</si>
  <si>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</si>
  <si>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</si>
  <si>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</si>
  <si>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</si>
  <si>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</si>
  <si>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</si>
  <si>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</si>
  <si>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</si>
  <si>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</si>
  <si>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</si>
  <si>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</si>
  <si>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</si>
  <si>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</si>
  <si>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</si>
  <si>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</si>
  <si>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</si>
  <si>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</si>
  <si>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</si>
  <si>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</si>
  <si>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</si>
  <si>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</si>
  <si>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</si>
  <si>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</si>
  <si>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</si>
  <si>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</si>
  <si>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</si>
  <si>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SO-01.</t>
  </si>
  <si>
    <t>Úprava Opavice km 20,900 - 21,200</t>
  </si>
  <si>
    <t>STA</t>
  </si>
  <si>
    <t>1</t>
  </si>
  <si>
    <t>{d9e7faa6-4118-4f6e-8cfe-d3596e136524}</t>
  </si>
  <si>
    <t>2</t>
  </si>
  <si>
    <t>/</t>
  </si>
  <si>
    <t>SO-01-01.</t>
  </si>
  <si>
    <t>Úprava km 20,900 - 21,200</t>
  </si>
  <si>
    <t>Soupis</t>
  </si>
  <si>
    <t>{cd21f594-3153-4a7d-b990-06ee2512bb95}</t>
  </si>
  <si>
    <t>SO-01-02.</t>
  </si>
  <si>
    <t>Brod km 20,926 (20,930)</t>
  </si>
  <si>
    <t>{6c5e4146-adf4-4d81-a0e6-40607d322574}</t>
  </si>
  <si>
    <t>SO-01-03.</t>
  </si>
  <si>
    <t>Práh km 21,084 (21,080)</t>
  </si>
  <si>
    <t>{6d8ee651-e594-4c9f-b780-25ee37e6b85c}</t>
  </si>
  <si>
    <t>SO-02.</t>
  </si>
  <si>
    <t>Stupně na Opavici km 20,948 (20,943)</t>
  </si>
  <si>
    <t>{49de866c-b264-47de-b812-b674c096fd15}</t>
  </si>
  <si>
    <t>SO-02-01.</t>
  </si>
  <si>
    <t>Stupeň km 20,948 (20,943)</t>
  </si>
  <si>
    <t>{95c70e3e-d09b-4573-835b-d33b97757c34}</t>
  </si>
  <si>
    <t>SO-03.</t>
  </si>
  <si>
    <t>Úprava Opavice km 21,200 - 21,700</t>
  </si>
  <si>
    <t>{d1909d31-4b26-47b0-944e-6bc62bcd0aa7}</t>
  </si>
  <si>
    <t>SO-03-01.</t>
  </si>
  <si>
    <t>Úprava km 21,200 - 21,700</t>
  </si>
  <si>
    <t>{3b3bc836-f4b1-469b-9693-68557757159f}</t>
  </si>
  <si>
    <t>SO-03-02.</t>
  </si>
  <si>
    <t>Stupeň km 21,242 (21,200)</t>
  </si>
  <si>
    <t>{3190cac0-c10e-4069-aa12-f3a3408749dc}</t>
  </si>
  <si>
    <t>SO-03-03.</t>
  </si>
  <si>
    <t>Stupeň km 21,343 (21,340)</t>
  </si>
  <si>
    <t>{711cdf8a-f1ee-464f-bd3f-b0336ff4eef1}</t>
  </si>
  <si>
    <t>SO-03-04.</t>
  </si>
  <si>
    <t>Stupeň km 21,377 (21,377)</t>
  </si>
  <si>
    <t>{b50031a6-8dbe-4149-a942-92cb90201683}</t>
  </si>
  <si>
    <t>SO-03-05.</t>
  </si>
  <si>
    <t>Práh km 21,605 (21,605)</t>
  </si>
  <si>
    <t>{c905a454-63c8-4942-9529-2053f8a7793e}</t>
  </si>
  <si>
    <t>SO-03-06.</t>
  </si>
  <si>
    <t>Práh km 21,662 (21,661)</t>
  </si>
  <si>
    <t>{7f32737a-cf27-4206-aee7-8fbdb93904b8}</t>
  </si>
  <si>
    <t>VON</t>
  </si>
  <si>
    <t>Vedlejší a ostatní náklady</t>
  </si>
  <si>
    <t>{9df203f7-b487-4cc1-9ec6-9ca1928a6cd8}</t>
  </si>
  <si>
    <t>KRYCÍ LIST SOUPISU PRACÍ</t>
  </si>
  <si>
    <t>Objekt:</t>
  </si>
  <si>
    <t>SO-01. - Úprava Opavice km 20,900 - 21,200</t>
  </si>
  <si>
    <t>Soupis:</t>
  </si>
  <si>
    <t>SO-01-01. - Úprava km 20,900 - 21,200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</si>
  <si>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</si>
  <si>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</si>
  <si>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</si>
  <si>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</si>
  <si>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</si>
  <si>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</si>
  <si>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</si>
  <si>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</si>
  <si>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</si>
  <si>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</si>
  <si>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</si>
  <si>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</si>
  <si>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</si>
  <si>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</si>
  <si>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</si>
  <si>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</si>
  <si>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</si>
  <si>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</si>
  <si>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</si>
  <si>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</si>
  <si>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</si>
  <si>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</si>
  <si>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</si>
  <si>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</si>
  <si>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</si>
  <si>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</si>
  <si>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</si>
  <si>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</si>
  <si>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127751112</t>
  </si>
  <si>
    <t>Vykopávky pod vodou strojně na hloubku do 5 m pod projektem stanovenou hladinou vody v horninách třídy těžitelnosti I a II skupiny 1 až 4, průměrné tloušťky projektované vrstvy přes 0,50 m přes 1 000 do 5 000 m3</t>
  </si>
  <si>
    <t>m3</t>
  </si>
  <si>
    <t>CS ÚRS 2025 02</t>
  </si>
  <si>
    <t>4</t>
  </si>
  <si>
    <t>1503514229</t>
  </si>
  <si>
    <t>Online PSC</t>
  </si>
  <si>
    <t>https://podminky.urs.cz/item/CS_URS_2025_02/127751112</t>
  </si>
  <si>
    <t>P</t>
  </si>
  <si>
    <t>Poznámka k položce:_x000d_
Vykopávky pro úpravu nivelety koryta a břehů. _x000d_
LB a PB km 20,900 - 20,920 - 85 m3_x000d_
PB km 20,960 - 21,004 - 35.2 m3_x000d_
PB km 21,094 - 21,200 - 1334,7 m3_x000d_
PB km 21,084 - 21,094 - 35,8 m3</t>
  </si>
  <si>
    <t>VV</t>
  </si>
  <si>
    <t>((4,5+2,3)/2)*25</t>
  </si>
  <si>
    <t>(0,4*44)*2</t>
  </si>
  <si>
    <t>((9+11,3+8,3)/3)*140</t>
  </si>
  <si>
    <t>(6,5*5,5)</t>
  </si>
  <si>
    <t>Součet</t>
  </si>
  <si>
    <t>132251401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</si>
  <si>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3</t>
  </si>
  <si>
    <t>1329929168</t>
  </si>
  <si>
    <t>https://podminky.urs.cz/item/CS_URS_2025_02/132251401</t>
  </si>
  <si>
    <t>Poznámka k položce:_x000d_
Hloubení rýh pro záhozové patky._x000d_
LB a PB km 20,900 - 20,920 - 106,3 m3_x000d_
PB km 20,960 - 21,004 - 44,0 m3_x000d_
PB km 21,094 - 21,200 - 500,6 m3_x000d_
PB km 21,084 - 21,094 - 22,82 m3</t>
  </si>
  <si>
    <t>(((1,5+1,2)/2)+((3,2+2,6)/2))*25</t>
  </si>
  <si>
    <t>(1*44)</t>
  </si>
  <si>
    <t>(37*3.6)+(31*4.5)+(43*5.3)</t>
  </si>
  <si>
    <t>(2,4*6)+(0,9*1,7*5,5)</t>
  </si>
  <si>
    <t>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</si>
  <si>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</si>
  <si>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</si>
  <si>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37171368</t>
  </si>
  <si>
    <t>https://podminky.urs.cz/item/CS_URS_2025_02/162251102</t>
  </si>
  <si>
    <t>Poznámka k položce:_x000d_
Přemístění výkopku v rámcí tohoto SO pro zásyp nátrží._x000d_
LB a PB km 20,900 - 20,920 - 92,5 m3_x000d_
PB km 20,960 - 21,004 - 48,4 m3_x000d_
PB km 21,084 - 21,094 - 25,3 m3</t>
  </si>
  <si>
    <t>(((0.5+3.3)/2)+1,8)*25</t>
  </si>
  <si>
    <t>1.1*44</t>
  </si>
  <si>
    <t>4.6*5.5</t>
  </si>
  <si>
    <t>171151103</t>
  </si>
  <si>
    <t>Uložení sypanin do násypů strojně s rozprostřením sypaniny ve vrstvách a s hrubým urovnáním zhutněných z hornin soudržných jakékoliv třídy těžitelnosti</t>
  </si>
  <si>
    <t>CS ÚRS 2025 01</t>
  </si>
  <si>
    <t>-905260481</t>
  </si>
  <si>
    <t>https://podminky.urs.cz/item/CS_URS_2025_01/171151103</t>
  </si>
  <si>
    <t>Poznámka k položce:_x000d_
Zásyp nátrží materiálem z vykopávek v tomto SO._x000d_
LB a PB km 20,900 - 20,920 - 92,5 m3_x000d_
PB km 20,960 - 21,004 - 48,4 m3_x000d_
PB km 21,084 - 21,094 - 25,3 m3</t>
  </si>
  <si>
    <t>5</t>
  </si>
  <si>
    <t>181951111</t>
  </si>
  <si>
    <t>Úprava pláně vyrovnáním výškových rozdílů strojně v hornině třídy těžitelnosti I, skupiny 1 až 3 bez zhutnění</t>
  </si>
  <si>
    <t>m2</t>
  </si>
  <si>
    <t>1673817211</t>
  </si>
  <si>
    <t>https://podminky.urs.cz/item/CS_URS_2025_02/181951111</t>
  </si>
  <si>
    <t>Poznámka k položce:_x000d_
Úprava pláně v místech zásypů nátrží a kolem objektů._x000d_
LB a PB km 20,900 - 20,920 - 291,25 m2_x000d_
PB km 20,960 - 21,004 - 22,0 m2_x000d_
PB km 21,094 - 21,200 - 280,0 m2_x000d_
PB km 21,084 - 21,094 - 20,0 m2</t>
  </si>
  <si>
    <t>(((4+7.4)/2)+((7.5+4.4)/2))*25</t>
  </si>
  <si>
    <t>0,5*44</t>
  </si>
  <si>
    <t>2*140</t>
  </si>
  <si>
    <t>20</t>
  </si>
  <si>
    <t>6</t>
  </si>
  <si>
    <t>181411121</t>
  </si>
  <si>
    <t>Založení trávníku na půdě předem připravené plochy do 1000 m2 výsevem včetně utažení lučního v rovině nebo na svahu do 1:5</t>
  </si>
  <si>
    <t>1725311272</t>
  </si>
  <si>
    <t>https://podminky.urs.cz/item/CS_URS_2025_02/181411121</t>
  </si>
  <si>
    <t>291,25</t>
  </si>
  <si>
    <t>22</t>
  </si>
  <si>
    <t>280</t>
  </si>
  <si>
    <t>7</t>
  </si>
  <si>
    <t>M</t>
  </si>
  <si>
    <t>00572472</t>
  </si>
  <si>
    <t>osivo směs travní krajinná-rovinná</t>
  </si>
  <si>
    <t>kg</t>
  </si>
  <si>
    <t>8</t>
  </si>
  <si>
    <t>1135816275</t>
  </si>
  <si>
    <t>613,25*0,02 'Přepočtené koeficientem množství</t>
  </si>
  <si>
    <t>182151111</t>
  </si>
  <si>
    <t>Svahování trvalých svahů do projektovaných profilů strojně s potřebným přemístěním výkopku při svahování v zářezech v hornině třídy těžitelnosti I, skupiny 1 až 3</t>
  </si>
  <si>
    <t>273194126</t>
  </si>
  <si>
    <t>https://podminky.urs.cz/item/CS_URS_2025_02/182151111</t>
  </si>
  <si>
    <t>Poznámka k položce:_x000d_
Svahování břehů nad záhozem._x000d_
LB a PB km 20,900 - 20,920 - 62,5 m2_x000d_
PB km 20,960 - 21,004 - 44,0 m2_x000d_
PB km 21,084 - 21,094 - 2,0 m2</t>
  </si>
  <si>
    <t>(1,4*25)+(1,1*25)</t>
  </si>
  <si>
    <t>1*44</t>
  </si>
  <si>
    <t>9</t>
  </si>
  <si>
    <t>181411123</t>
  </si>
  <si>
    <t>Založení trávníku na půdě předem připravené plochy do 1000 m2 výsevem včetně utažení lučního na svahu přes 1:2 do 1:1</t>
  </si>
  <si>
    <t>532207645</t>
  </si>
  <si>
    <t>https://podminky.urs.cz/item/CS_URS_2025_02/181411123</t>
  </si>
  <si>
    <t>62,5</t>
  </si>
  <si>
    <t>44</t>
  </si>
  <si>
    <t>10</t>
  </si>
  <si>
    <t>00572474</t>
  </si>
  <si>
    <t>osivo směs travní krajinná-svahová</t>
  </si>
  <si>
    <t>-1962013623</t>
  </si>
  <si>
    <t>108,5*0,02 'Přepočtené koeficientem množství</t>
  </si>
  <si>
    <t>11</t>
  </si>
  <si>
    <t>115101201</t>
  </si>
  <si>
    <t>Čerpání vody na dopravní výšku do 10 m s uvažovaným průměrným přítokem do 500 l/min</t>
  </si>
  <si>
    <t>hod</t>
  </si>
  <si>
    <t>878901005</t>
  </si>
  <si>
    <t>https://podminky.urs.cz/item/CS_URS_2025_02/115101201</t>
  </si>
  <si>
    <t>Poznámka k položce:_x000d_
Čerpání vody z jímky během budování zavázání opěrné zdi do břehu._x000d_
Předpoklad 7 dní x 10 hodin.</t>
  </si>
  <si>
    <t>10*7</t>
  </si>
  <si>
    <t>115101301</t>
  </si>
  <si>
    <t>Pohotovost záložní čerpací soupravy pro dopravní výšku do 10 m s uvažovaným průměrným přítokem do 500 l/min</t>
  </si>
  <si>
    <t>den</t>
  </si>
  <si>
    <t>77960747</t>
  </si>
  <si>
    <t>https://podminky.urs.cz/item/CS_URS_2025_02/115101301</t>
  </si>
  <si>
    <t>13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</si>
  <si>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</si>
  <si>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</si>
  <si>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1963218854</t>
  </si>
  <si>
    <t>https://podminky.urs.cz/item/CS_URS_2025_02/162751117</t>
  </si>
  <si>
    <t>Poznámka k položce:_x000d_
Přemístění přebytečného materiálu z vykopávek na skládku._x000d_
LB a PB km 20,900 - 20,920 - 98,75 m3_x000d_
PB km 20,960 - 21,004 - 30,8 m3_x000d_
PB km 21,094 - 21,200 - 1835,3 m3_x000d_
PB km 21,084 - 21,094 - 33,3 m3</t>
  </si>
  <si>
    <t>98,75</t>
  </si>
  <si>
    <t>30,8</t>
  </si>
  <si>
    <t>1835,3</t>
  </si>
  <si>
    <t>33,3</t>
  </si>
  <si>
    <t>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</si>
  <si>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</si>
  <si>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</si>
  <si>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839128633</t>
  </si>
  <si>
    <t>https://podminky.urs.cz/item/CS_URS_2025_02/162751119</t>
  </si>
  <si>
    <t>Poznámka k položce:_x000d_
Do 15 km.</t>
  </si>
  <si>
    <t>1998,15*5</t>
  </si>
  <si>
    <t>15</t>
  </si>
  <si>
    <t>171251201</t>
  </si>
  <si>
    <t>Uložení sypaniny na skládky nebo meziskládky bez hutnění s upravením uložené sypaniny do předepsaného tvaru</t>
  </si>
  <si>
    <t>-1248173560</t>
  </si>
  <si>
    <t>https://podminky.urs.cz/item/CS_URS_2025_02/171251201</t>
  </si>
  <si>
    <t>1998,15</t>
  </si>
  <si>
    <t>16</t>
  </si>
  <si>
    <t>171201231</t>
  </si>
  <si>
    <t>Poplatek za uložení stavebního odpadu na recyklační skládce (skládkovné) zeminy a kamení zatříděného do Katalogu odpadů pod kódem 17 05 04</t>
  </si>
  <si>
    <t>t</t>
  </si>
  <si>
    <t>1971758418</t>
  </si>
  <si>
    <t>https://podminky.urs.cz/item/CS_URS_2025_02/171201231</t>
  </si>
  <si>
    <t>1998,15*1,8</t>
  </si>
  <si>
    <t>Svislé a kompletní konstrukce</t>
  </si>
  <si>
    <t>17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</si>
  <si>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</si>
  <si>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</si>
  <si>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-1355806824</t>
  </si>
  <si>
    <t>https://podminky.urs.cz/item/CS_URS_2025_02/321321115</t>
  </si>
  <si>
    <t>Poznámka k položce:_x000d_
Zavázání betonové opěrné zdi do břehu s obkladem z lomového kamene._x000d_
PB km 21,084 - 21,094 - 19,1 m3</t>
  </si>
  <si>
    <t>((0.9*1.7)+(1.8*1)+(0.15*0.9))*5.5</t>
  </si>
  <si>
    <t>18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</si>
  <si>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</si>
  <si>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</si>
  <si>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1618082172</t>
  </si>
  <si>
    <t>https://podminky.urs.cz/item/CS_URS_2025_02/321213345</t>
  </si>
  <si>
    <t>Poznámka k položce:_x000d_
Obklad líce zdi lomovým kamenem._x000d_
PB km 21,084 - 21,094 - 1,5 m3</t>
  </si>
  <si>
    <t>0,2*0,15*5,5</t>
  </si>
  <si>
    <t>31</t>
  </si>
  <si>
    <t>320101111</t>
  </si>
  <si>
    <t>Osazení betonových a železobetonových prefabrikátů hmotnosti jednotlivě do 1 000 kg</t>
  </si>
  <si>
    <t>1369159495</t>
  </si>
  <si>
    <t>https://podminky.urs.cz/item/CS_URS_2025_01/320101111</t>
  </si>
  <si>
    <t>Poznámka k položce:_x000d_
Obklad líce zdi kamenobloky._x000d_
PB km 21,084 - 21,094 - 3,36 m3_x000d_
je možné provést obklad zdi i lomovým kamenem s vyspárováním.</t>
  </si>
  <si>
    <t>(1,2*0,8*0,35)*10</t>
  </si>
  <si>
    <t>32</t>
  </si>
  <si>
    <t>593_R02_01</t>
  </si>
  <si>
    <t>Kamenoblok K1 - 400/300 x 800 x 1200</t>
  </si>
  <si>
    <t>kus</t>
  </si>
  <si>
    <t>-1314983075</t>
  </si>
  <si>
    <t>19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</si>
  <si>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</si>
  <si>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</si>
  <si>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2116695911</t>
  </si>
  <si>
    <t>https://podminky.urs.cz/item/CS_URS_2025_02/321351010</t>
  </si>
  <si>
    <t>Poznámka k položce:_x000d_
PB km 21,084 - 21,094 - 30,2 m2</t>
  </si>
  <si>
    <t>(5.5*2.9)+(3.7*2.9)+(0.9*1.7)+(1*1.95)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</si>
  <si>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</si>
  <si>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</si>
  <si>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-1711333430</t>
  </si>
  <si>
    <t>https://podminky.urs.cz/item/CS_URS_2025_02/321352010</t>
  </si>
  <si>
    <t>31316008</t>
  </si>
  <si>
    <t>síť výztužná svařovaná DIN 488 jakost B500A 100x100mm drát D 8mm</t>
  </si>
  <si>
    <t>844537828</t>
  </si>
  <si>
    <t>Poznámka k položce:_x000d_
PB km 21,084 - 21,094 - 14,9 m2</t>
  </si>
  <si>
    <t>2.7*5.5</t>
  </si>
  <si>
    <t>Vodorovné konstrukce</t>
  </si>
  <si>
    <t>462512270</t>
  </si>
  <si>
    <t>Zához z lomového kamene neupraveného záhozového s proštěrkováním z terénu, hmotnosti jednotlivých kamenů do 200 kg</t>
  </si>
  <si>
    <t>-1335991200</t>
  </si>
  <si>
    <t>https://podminky.urs.cz/item/CS_URS_2025_02/462512270</t>
  </si>
  <si>
    <t xml:space="preserve">Poznámka k položce:_x000d_
Záhozové patky._x000d_
LB a PB km 20,900 - 20,920 - 125,5 m3_x000d_
PB km 20,960 - 21,004 - 85,8 m3_x000d_
PB km 21,094 - 21,200 - 500,6 m3_x000d_
</t>
  </si>
  <si>
    <t>(((2.14+2)/2)*25)+(((3.3+2.6)/2)*25)</t>
  </si>
  <si>
    <t>(1.95*44)</t>
  </si>
  <si>
    <t>23</t>
  </si>
  <si>
    <t>462519002</t>
  </si>
  <si>
    <t>Zához z lomového kamene neupraveného záhozového Příplatek k cenám za urovnání viditelných ploch záhozu z kamene, hmotnosti jednotlivých kamenů do 200 kg</t>
  </si>
  <si>
    <t>-1882617674</t>
  </si>
  <si>
    <t>https://podminky.urs.cz/item/CS_URS_2025_02/462519002</t>
  </si>
  <si>
    <t>Poznámka k položce:_x000d_
Urovnání viditelného líce záhozové patky._x000d_
LB a PB km 20,900 - 20,920 - 142,5 m3_x000d_
PB km 20,960 - 21,004 - 99,0 m3_x000d_
PB km 21,094 - 21,200 - 672,1 m3</t>
  </si>
  <si>
    <t>(((2.65+2.35)/2)*25)+(((3.7+2.7)/2)*25)</t>
  </si>
  <si>
    <t>2.25*44</t>
  </si>
  <si>
    <t>(5.1*37)+(6.3*31)+(6.7*43)</t>
  </si>
  <si>
    <t>24</t>
  </si>
  <si>
    <t>463212111</t>
  </si>
  <si>
    <t>Rovnanina z lomového kamene upraveného, tříděného jakékoliv tloušťky rovnaniny s vyklínováním spár a dutin úlomky kamene</t>
  </si>
  <si>
    <t>-710226773</t>
  </si>
  <si>
    <t>https://podminky.urs.cz/item/CS_URS_2025_02/463212111</t>
  </si>
  <si>
    <t>Poznámka k položce:_x000d_
Rovnanina z lomového kamene na přechodu mezi zavázáním opěrné zdi do břehu a svahem koryta._x000d_
PB km 21,084 - 21,094 - 22,8 m3</t>
  </si>
  <si>
    <t>(2.4*6)+(0.9*1.7*5.5)</t>
  </si>
  <si>
    <t>25</t>
  </si>
  <si>
    <t>463212191</t>
  </si>
  <si>
    <t>Rovnanina z lomového kamene upraveného, tříděného Příplatek k cenám za vypracování líce</t>
  </si>
  <si>
    <t>1330717768</t>
  </si>
  <si>
    <t>https://podminky.urs.cz/item/CS_URS_2025_02/463212191</t>
  </si>
  <si>
    <t>Poznámka k položce:_x000d_
Urovnání viditelného líce přechodové rovnaniny._x000d_
PB km 21,084 - 21,094 - 15,0 m2</t>
  </si>
  <si>
    <t>2.5*6</t>
  </si>
  <si>
    <t>Ostatní konstrukce a práce, bourání</t>
  </si>
  <si>
    <t>26</t>
  </si>
  <si>
    <t>977131110</t>
  </si>
  <si>
    <t>Vrty příklepovými vrtáky do cihelného zdiva nebo prostého betonu průměru do 16 mm</t>
  </si>
  <si>
    <t>m</t>
  </si>
  <si>
    <t>-647908774</t>
  </si>
  <si>
    <t>https://podminky.urs.cz/item/CS_URS_2025_02/977131110</t>
  </si>
  <si>
    <t>Poznámka k položce:_x000d_
Pro kotvení zavázání opěrné zdi do stávající opěrné zdi._x000d_
10 děr x 300 mm_x000d_
PB km 21,084 - 21,094 - 3,0 m</t>
  </si>
  <si>
    <t>0,3*10</t>
  </si>
  <si>
    <t>27</t>
  </si>
  <si>
    <t>13021013</t>
  </si>
  <si>
    <t>tyč ocelová kruhová žebírková DIN 488 jakost B500B (10 505) výztuž do betonu D 12mm</t>
  </si>
  <si>
    <t>-1522263246</t>
  </si>
  <si>
    <t>Poznámka k položce:_x000d_
tyč pro kotvení_x000d_
PB km 21,084 - 21,094 - 0,005 t</t>
  </si>
  <si>
    <t>0,6*10*0,888/1000</t>
  </si>
  <si>
    <t>28</t>
  </si>
  <si>
    <t>54879087</t>
  </si>
  <si>
    <t>kotva chemická do zdiva a betonu</t>
  </si>
  <si>
    <t>-1504242886</t>
  </si>
  <si>
    <t>Poznámka k položce:_x000d_
PB km 21,084 - 21,094 - 3,0 ks</t>
  </si>
  <si>
    <t>29</t>
  </si>
  <si>
    <t>953334312</t>
  </si>
  <si>
    <t>Kombinovaný těsnící pás do pracovních spar betonových konstrukcí PVC pás s bobtnavým kruhovým profilem šířky 125 mm</t>
  </si>
  <si>
    <t>1218467726</t>
  </si>
  <si>
    <t>https://podminky.urs.cz/item/CS_URS_2025_02/953334312</t>
  </si>
  <si>
    <t>Poznámka k položce:_x000d_
Těsnění na přechodu ze stávající zdi do zavázání opěrné zdi._x000d_
PB km 21,084 - 21,094 - 6,0 m</t>
  </si>
  <si>
    <t>998</t>
  </si>
  <si>
    <t>Přesun hmot</t>
  </si>
  <si>
    <t>30</t>
  </si>
  <si>
    <t>998332011</t>
  </si>
  <si>
    <t>Přesun hmot pro úpravy vodních toků a kanály, hráze rybníků apod. dopravní vzdálenost do 500 m</t>
  </si>
  <si>
    <t>-1333719728</t>
  </si>
  <si>
    <t>https://podminky.urs.cz/item/CS_URS_2025_02/998332011</t>
  </si>
  <si>
    <t>SO-01-02. - Brod km 20,926 (20,930)</t>
  </si>
  <si>
    <t xml:space="preserve">    997 - Doprava suti a vybouraných hmot</t>
  </si>
  <si>
    <t>114203103</t>
  </si>
  <si>
    <t>Rozebrání dlažeb nebo záhozů s naložením na dopravní prostředek dlažeb z lomového kamene nebo betonových tvárnic do cementové malty se spárami zalitými cementovou maltou</t>
  </si>
  <si>
    <t>1342993102</t>
  </si>
  <si>
    <t>https://podminky.urs.cz/item/CS_URS_2025_02/114203103</t>
  </si>
  <si>
    <t>Poznámka k položce:_x000d_
Rozebrání stávající poškozené dlažby na levém a pravém břehu. Kámen z rozebrané dlažby bude očištěn, vytříděn a znovu použit. - NEVZNIKNE SUŤ</t>
  </si>
  <si>
    <t>(25+20)*0.2</t>
  </si>
  <si>
    <t>114203202</t>
  </si>
  <si>
    <t>Očištění lomového kamene nebo betonových tvárnic získaných při rozebrání dlažeb, záhozů, rovnanin a soustřeďovacích staveb od malty</t>
  </si>
  <si>
    <t>467883599</t>
  </si>
  <si>
    <t>https://podminky.urs.cz/item/CS_URS_2025_02/114203202</t>
  </si>
  <si>
    <t>114253301</t>
  </si>
  <si>
    <t>Třídění lomového kamene nebo betonových tvárnic strojně získaných při rozebrání dlažeb, záhozů, rovnanin a soustřeďovacích staveb podle druhu, velikosti nebo tvaru</t>
  </si>
  <si>
    <t>1320646283</t>
  </si>
  <si>
    <t>https://podminky.urs.cz/item/CS_URS_2025_02/114253301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</si>
  <si>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</si>
  <si>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</si>
  <si>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-577270232</t>
  </si>
  <si>
    <t>https://podminky.urs.cz/item/CS_URS_2025_02/113107331</t>
  </si>
  <si>
    <t>Poznámka k položce:_x000d_
Odstranění podkladu stávající dlažby na levém a pravém břehu.</t>
  </si>
  <si>
    <t>25+15</t>
  </si>
  <si>
    <t>124253100</t>
  </si>
  <si>
    <t>Vykopávky pro koryta vodotečí strojně v hornině třídy těžitelnosti I skupiny 3 do 100 m3</t>
  </si>
  <si>
    <t>-125313132</t>
  </si>
  <si>
    <t>https://podminky.urs.cz/item/CS_URS_2025_02/124253100</t>
  </si>
  <si>
    <t>Poznámka k položce:_x000d_
Vykopávky pro brod na březích.</t>
  </si>
  <si>
    <t>(3.4*14.4*0.4)</t>
  </si>
  <si>
    <t>127751111</t>
  </si>
  <si>
    <t>Vykopávky pod vodou strojně na hloubku do 5 m pod projektem stanovenou hladinou vody v horninách třídy těžitelnosti I a II skupiny 1 až 4, průměrné tloušťky projektované vrstvy přes 0,50 m do 1 000 m3</t>
  </si>
  <si>
    <t>-2105246946</t>
  </si>
  <si>
    <t>https://podminky.urs.cz/item/CS_URS_2025_02/127751111</t>
  </si>
  <si>
    <t xml:space="preserve">Poznámka k položce:_x000d_
Vykopávky pro brod ve dně koryta._x000d_
</t>
  </si>
  <si>
    <t>(11.4*4*0.4*2)+((8.5+6.5+6.5+6.5)*0.4)+((18.2+27.3)*0.8*0.4)</t>
  </si>
  <si>
    <t>-226108296</t>
  </si>
  <si>
    <t xml:space="preserve">Poznámka k položce:_x000d_
Hloubení rýh pro záhozové patky._x000d_
</t>
  </si>
  <si>
    <t>1.3*0.8*14.5*2</t>
  </si>
  <si>
    <t>-83211654</t>
  </si>
  <si>
    <t xml:space="preserve">Poznámka k položce:_x000d_
Přemístění výkopku v rámcí tohoto SO pro zásyp nátrží._x000d_
</t>
  </si>
  <si>
    <t>1694167784</t>
  </si>
  <si>
    <t xml:space="preserve">Poznámka k položce:_x000d_
Zásyp nátrží materiálem z vykopávek v tomto SO._x000d_
</t>
  </si>
  <si>
    <t>646737583</t>
  </si>
  <si>
    <t xml:space="preserve">Poznámka k položce:_x000d_
Úprava pláně v místech zásypů nátrží a kolem objektů._x000d_
</t>
  </si>
  <si>
    <t>100</t>
  </si>
  <si>
    <t>-1469589359</t>
  </si>
  <si>
    <t>-1725738528</t>
  </si>
  <si>
    <t>100*0,02 'Přepočtené koeficientem množství</t>
  </si>
  <si>
    <t>-574770646</t>
  </si>
  <si>
    <t>Poznámka k položce:_x000d_
Přemístění přebytečného materiálu z vykopávek na skládku.</t>
  </si>
  <si>
    <t>92</t>
  </si>
  <si>
    <t>584187574</t>
  </si>
  <si>
    <t>Poznámka k položce:_x000d_
do 15 km</t>
  </si>
  <si>
    <t>92*5</t>
  </si>
  <si>
    <t>-1044608647</t>
  </si>
  <si>
    <t>-2100801061</t>
  </si>
  <si>
    <t>92*1,8</t>
  </si>
  <si>
    <t>465513127_R</t>
  </si>
  <si>
    <t>Dlažba z lomového kamene lomařsky upraveného na cementovou maltu, s vyspárováním cementovou maltou, tl. kamene 200 mm-BEZ DODÁVKY KAMENE</t>
  </si>
  <si>
    <t>-376313825</t>
  </si>
  <si>
    <t>Poznámka k položce:_x000d_
Nová dlažba na levém břehu v místě příkopu._x000d_
Bude použit lomový kámen ze stávající poškozené dlažby. - BEZ DODÁVKY KAMENE</t>
  </si>
  <si>
    <t>45</t>
  </si>
  <si>
    <t>451313521</t>
  </si>
  <si>
    <t>Podkladní vrstva z betonu prostého pod dlažbu se zvýšenými nároky na prostředí tl. přes 100 do 150 mm</t>
  </si>
  <si>
    <t>-1750312657</t>
  </si>
  <si>
    <t>https://podminky.urs.cz/item/CS_URS_2025_02/451313521</t>
  </si>
  <si>
    <t>451571111</t>
  </si>
  <si>
    <t>Lože pod dlažby ze štěrkopísků, tl. vrstvy do 100 mm</t>
  </si>
  <si>
    <t>-658302549</t>
  </si>
  <si>
    <t>https://podminky.urs.cz/item/CS_URS_2025_02/451571111</t>
  </si>
  <si>
    <t>462512370</t>
  </si>
  <si>
    <t>Zához z lomového kamene neupraveného záhozového s proštěrkováním z terénu, hmotnosti jednotlivých kamenů přes 200 do 500 kg</t>
  </si>
  <si>
    <t>1274986245</t>
  </si>
  <si>
    <t>https://podminky.urs.cz/item/CS_URS_2025_02/462512370</t>
  </si>
  <si>
    <t>Poznámka k položce:_x000d_
Záhozové patky do dna v místě brodu.</t>
  </si>
  <si>
    <t>462519003</t>
  </si>
  <si>
    <t>Zához z lomového kamene neupraveného záhozového Příplatek k cenám za urovnání viditelných ploch záhozu z kamene, hmotnosti jednotlivých kamenů přes 200 do 500 kg</t>
  </si>
  <si>
    <t>292141333</t>
  </si>
  <si>
    <t>https://podminky.urs.cz/item/CS_URS_2025_02/462519003</t>
  </si>
  <si>
    <t>1.3*14.5*2</t>
  </si>
  <si>
    <t>-1397029996</t>
  </si>
  <si>
    <t>Poznámka k položce:_x000d_
Opevnění brodu a navazujícíh břehů.</t>
  </si>
  <si>
    <t>(3.4*14.4*0.4)+(11.4*4*0.4*2)+((8.5+6.5+6.5+6.5)*0.4)+((18.2+27.3)*0.8*0.4)</t>
  </si>
  <si>
    <t>1584271638</t>
  </si>
  <si>
    <t>Poznámka k položce:_x000d_
Urovnání viditelného líce přechodové rovnaniny.</t>
  </si>
  <si>
    <t>(3.4*14.4)+(11.4*4*2)+(8.5+6.5+6.5+6.5)+(20+12.5+12)+((18.2+27.3)*0.8)</t>
  </si>
  <si>
    <t>997</t>
  </si>
  <si>
    <t>Doprava suti a vybouraných hmot</t>
  </si>
  <si>
    <t>997321511</t>
  </si>
  <si>
    <t>Vodorovná doprava suti a vybouraných hmot bez naložení, s vyložením a hrubým urovnáním po suchu, na vzdálenost do 1 km</t>
  </si>
  <si>
    <t>-867597475</t>
  </si>
  <si>
    <t>https://podminky.urs.cz/item/CS_URS_2025_02/997321511</t>
  </si>
  <si>
    <t>997321519</t>
  </si>
  <si>
    <t>Vodorovná doprava suti a vybouraných hmot bez naložení, s vyložením a hrubým urovnáním po suchu, na vzdálenost Příplatek k cenám za každý další započatý 1 km přes 1 km</t>
  </si>
  <si>
    <t>-322978263</t>
  </si>
  <si>
    <t>https://podminky.urs.cz/item/CS_URS_2025_02/997321519</t>
  </si>
  <si>
    <t>13*14</t>
  </si>
  <si>
    <t>997013861</t>
  </si>
  <si>
    <t>Poplatek za uložení stavebního odpadu na recyklační skládce (skládkovné) z prostého betonu zatříděného do Katalogu odpadů pod kódem 17 01 01</t>
  </si>
  <si>
    <t>-1567704260</t>
  </si>
  <si>
    <t>https://podminky.urs.cz/item/CS_URS_2025_02/997013861</t>
  </si>
  <si>
    <t>-1493836982</t>
  </si>
  <si>
    <t>SO-01-03. - Práh km 21,084 (21,080)</t>
  </si>
  <si>
    <t>2018319967</t>
  </si>
  <si>
    <t xml:space="preserve">Poznámka k položce:_x000d_
Odstranění nánosů z prahu._x000d_
</t>
  </si>
  <si>
    <t>6,3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</si>
  <si>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</si>
  <si>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</si>
  <si>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1138155827</t>
  </si>
  <si>
    <t>https://podminky.urs.cz/item/CS_URS_2025_02/162251101</t>
  </si>
  <si>
    <t>855965241</t>
  </si>
  <si>
    <t>Poznámka k položce:_x000d_
Rozprostření do koryta pod práh.</t>
  </si>
  <si>
    <t>SO-02. - Stupně na Opavici km 20,948 (20,943)</t>
  </si>
  <si>
    <t>SO-02-01. - Stupeň km 20,948 (20,943)</t>
  </si>
  <si>
    <t xml:space="preserve">    9 - Ostatní konstrukce a práce, bourání</t>
  </si>
  <si>
    <t>835935174</t>
  </si>
  <si>
    <t>Poznámka k položce:_x000d_
Rozebrání levobřežní rovnaniny prolité betonem na levém břehu nad stupněm. Kameny budou očištěny, roztřízeny a použity s doplněním na stejném místě. NEVZNIKNE SUŤ.</t>
  </si>
  <si>
    <t>711735942</t>
  </si>
  <si>
    <t>-1591291593</t>
  </si>
  <si>
    <t>1638323498</t>
  </si>
  <si>
    <t>Poznámka k položce:_x000d_
Odstranění nánosů z vývaru stupně.</t>
  </si>
  <si>
    <t>64*0,7</t>
  </si>
  <si>
    <t>1094200509</t>
  </si>
  <si>
    <t>44,8</t>
  </si>
  <si>
    <t>1339498880</t>
  </si>
  <si>
    <t>44,8*5</t>
  </si>
  <si>
    <t>1593055768</t>
  </si>
  <si>
    <t>44,80</t>
  </si>
  <si>
    <t>-357714907</t>
  </si>
  <si>
    <t>44,8*1,8</t>
  </si>
  <si>
    <t>-2115330672</t>
  </si>
  <si>
    <t>Poznámka k položce:_x000d_
Doplnění obkladu do levobřežního křídla stupně.</t>
  </si>
  <si>
    <t>0,25</t>
  </si>
  <si>
    <t>321222111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</si>
  <si>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cementovou tl. od 250 do 450 mm</t>
  </si>
  <si>
    <t>887335412</t>
  </si>
  <si>
    <t>https://podminky.urs.cz/item/CS_URS_2025_02/321222111</t>
  </si>
  <si>
    <t>Poznámka k položce:_x000d_
Opětovné usazení stávajících posunutých kamenných kvádrů do přelivné hrany stupně s ukotvením.</t>
  </si>
  <si>
    <t>0,2</t>
  </si>
  <si>
    <t>1287944052</t>
  </si>
  <si>
    <t>Poznámka k položce:_x000d_
Rovnanina na levý břeh nad stupněm.</t>
  </si>
  <si>
    <t>463212111_R</t>
  </si>
  <si>
    <t>Rovnanina z lomového kamene upraveného, tříděného jakékoliv tloušťky rovnaniny s vyklínováním spár a dutin úlomky kamene-BEZ DODÁNÍ KAMENE</t>
  </si>
  <si>
    <t>2135079703</t>
  </si>
  <si>
    <t>Poznámka k položce:_x000d_
Rovnanina na levý břeh nad stupněm. Využití stávajícího kamene.</t>
  </si>
  <si>
    <t>1592067233</t>
  </si>
  <si>
    <t>463451114</t>
  </si>
  <si>
    <t>Prolití konstrukce z kamene rovnaniny cementovou maltou MC-25</t>
  </si>
  <si>
    <t>-818391599</t>
  </si>
  <si>
    <t>https://podminky.urs.cz/item/CS_URS_2025_02/463451114</t>
  </si>
  <si>
    <t>960191241</t>
  </si>
  <si>
    <t>Bourání konstrukcí vodních staveb z hladiny, s naložením vybouraných hmot a suti na dopravní prostředek nebo s odklizením na hromady do vzdálenosti 20 m z kamenných kvádrů</t>
  </si>
  <si>
    <t>619642250</t>
  </si>
  <si>
    <t>https://podminky.urs.cz/item/CS_URS_2025_02/960191241</t>
  </si>
  <si>
    <t>Poznámka k položce:_x000d_
Rozebrání stávajících kamenných kvádrů na přelivné hraně stupně, kvádry budou nově ukotveny na stávající místo. NEVZNIKNE SUŤ.</t>
  </si>
  <si>
    <t>0.2</t>
  </si>
  <si>
    <t>977131119</t>
  </si>
  <si>
    <t>Vrty příklepovými vrtáky do cihelného zdiva nebo prostého betonu průměru přes 28 do 32 mm</t>
  </si>
  <si>
    <t>223695679</t>
  </si>
  <si>
    <t>https://podminky.urs.cz/item/CS_URS_2025_02/977131119</t>
  </si>
  <si>
    <t>Poznámka k položce:_x000d_
Vrty Ø29 mm, pro kotvení kamenných kvádrů do přelivné hrany.</t>
  </si>
  <si>
    <t>0,6*2</t>
  </si>
  <si>
    <t>13021019</t>
  </si>
  <si>
    <t>tyč ocelová kruhová žebírková DIN 488 jakost B500B (10 505) výztuž do betonu D 25mm</t>
  </si>
  <si>
    <t>37893802</t>
  </si>
  <si>
    <t>Poznámka k položce:_x000d_
Tyč Ø25 mm pro kotvení kamenných kvádrů do přelivné hrany.</t>
  </si>
  <si>
    <t>(0,85*3,85*2)/1000</t>
  </si>
  <si>
    <t>-530453853</t>
  </si>
  <si>
    <t>998323011</t>
  </si>
  <si>
    <t>Přesun hmot pro jezy a stupně dopravní vzdálenost do 500 m</t>
  </si>
  <si>
    <t>-1059320253</t>
  </si>
  <si>
    <t>https://podminky.urs.cz/item/CS_URS_2025_02/998323011</t>
  </si>
  <si>
    <t>SO-03. - Úprava Opavice km 21,200 - 21,700</t>
  </si>
  <si>
    <t>SO-03-01. - Úprava km 21,200 - 21,700</t>
  </si>
  <si>
    <t>-393970924</t>
  </si>
  <si>
    <t xml:space="preserve">Poznámka k položce:_x000d_
Vykopávky pro úpravu nivelety koryta a břehů. _x000d_
PB km 21,200 - 21,230 - 231,0 m3_x000d_
PB km 21,242 - 21,283 - 184,5 m3_x000d_
PB km 21,343 - 21,360 - 27,2 m3_x000d_
PB km 21,377 - 21,526 - 382,4 m3_x000d_
PB km 21,526 - 21,536 - 40,8 m3_x000d_
</t>
  </si>
  <si>
    <t>7,7*30</t>
  </si>
  <si>
    <t>4.5*41</t>
  </si>
  <si>
    <t>1.6*17</t>
  </si>
  <si>
    <t>(2.6+3.2+1.9)/3*149</t>
  </si>
  <si>
    <t>(5.6*5.5)+(2*5)</t>
  </si>
  <si>
    <t>-971981193</t>
  </si>
  <si>
    <t xml:space="preserve">Poznámka k položce:_x000d_
Hloubení rýh pro záhozové patky._x000d_
PB km 21,200 - 21,230 - 57,0 m3_x000d_
PB km 21,242 - 21,283 - 77,9 m3_x000d_
PB km 21,343 - 21,360 - 25,5 m3_x000d_
PB km 21,377 - 21,526 - 233,4 m3_x000d_
PB km 21,526 - 21,536 - 19,9 m3_x000d_
</t>
  </si>
  <si>
    <t>1.9*30</t>
  </si>
  <si>
    <t>1.9*41</t>
  </si>
  <si>
    <t>1.5*17</t>
  </si>
  <si>
    <t>(1.2+1.7+1.8)/3*149</t>
  </si>
  <si>
    <t>(2.3*0.9*5.5)+(1.7*5)</t>
  </si>
  <si>
    <t>-806269537</t>
  </si>
  <si>
    <t xml:space="preserve">Poznámka k položce:_x000d_
Přemístění výkopku v rámcí tohoto SO pro zásyp nátrží._x000d_
PB km 21,200 - 21,230 - 98,4 m3_x000d_
PB km 21,377 - 21,526 - 740,1 m3_x000d_
PB km 21,526 - 21,536 - 21,5 m3_x000d_
PB km 21,541 - 21,551 - 25,5 m3_x000d_
</t>
  </si>
  <si>
    <t>4.1*24</t>
  </si>
  <si>
    <t>(4+6+4.9)/3*149</t>
  </si>
  <si>
    <t>3.9*5.5</t>
  </si>
  <si>
    <t>17*1.5</t>
  </si>
  <si>
    <t>-625516181</t>
  </si>
  <si>
    <t>Poznámka k položce:_x000d_
Zásyp nátrží materiálem z vykopávek v tomto SO._x000d_
PB km 21,200 - 21,230 - 98,4 m3_x000d_
PB km 21,377 - 21,526 - 740,1 m3_x000d_
PB km 21,526 - 21,536 - 21,5 m3_x000d_
PB km 21,541 - 21,551 - 25,5 m3_x000d_
dosyp dna - 466,7 m3_x000d_
Pro chybějící materiál pro zásypy budou použity přebytky z jiných SO v rámci této stavby. Přesuny jsou započítány v těchto SO.</t>
  </si>
  <si>
    <t>98,4</t>
  </si>
  <si>
    <t>740,1</t>
  </si>
  <si>
    <t>21,5</t>
  </si>
  <si>
    <t>25,5</t>
  </si>
  <si>
    <t>((3.5+3.1+1.4)/3*175)</t>
  </si>
  <si>
    <t>-1398498566</t>
  </si>
  <si>
    <t xml:space="preserve">Poznámka k položce:_x000d_
Úprava pláně v místech zásypů nátrží a kolem objektů._x000d_
PB km 21,200 - 21,230 - 90,0 m3_x000d_
PB km 21,242 - 21,283 - 123,0 m3_x000d_
PB km 21,343 - 21,360 - 92,0 m3_x000d_
PB km 21,526 - 21,536 - 15,0 m3_x000d_
PB km 21,541 - 21,551 - 10,0 m3_x000d_
</t>
  </si>
  <si>
    <t>3*30</t>
  </si>
  <si>
    <t>3*41</t>
  </si>
  <si>
    <t>296836521</t>
  </si>
  <si>
    <t>90</t>
  </si>
  <si>
    <t>123</t>
  </si>
  <si>
    <t>685128977</t>
  </si>
  <si>
    <t>330*0,02 'Přepočtené koeficientem množství</t>
  </si>
  <si>
    <t>-1114519350</t>
  </si>
  <si>
    <t xml:space="preserve">Poznámka k položce:_x000d_
Svahování břehů nad záhozem._x000d_
PB km 21,200 - 21,230 - 120,0 m3_x000d_
PB km 21,242 - 21,283 - 164,0 m3_x000d_
PB km 21,541 - 21,551 - 17,0 m3_x000d_
</t>
  </si>
  <si>
    <t>4*30</t>
  </si>
  <si>
    <t>4*41</t>
  </si>
  <si>
    <t>709398368</t>
  </si>
  <si>
    <t xml:space="preserve">Poznámka k položce:_x000d_
PB km 21,200 - 21,230 - 120,0 m3_x000d_
PB km 21,242 - 21,283 - 164,0 m3_x000d_
PB km 21,541 - 21,551 - 17,0 m3_x000d_
</t>
  </si>
  <si>
    <t>120</t>
  </si>
  <si>
    <t>164</t>
  </si>
  <si>
    <t>781477062</t>
  </si>
  <si>
    <t>301*0,02 'Přepočtené koeficientem množství</t>
  </si>
  <si>
    <t>427262351</t>
  </si>
  <si>
    <t>1000890550</t>
  </si>
  <si>
    <t>-573333457</t>
  </si>
  <si>
    <t>Poznámka k položce:_x000d_
Zavázání betonové opěrné zdi do břehu s obkladem z lomového kamene._x000d_
PB km 21,526 - 21,536 - 17,9 m3</t>
  </si>
  <si>
    <t>((1.7*0.9)+(1.6*1)+(0.9*0.15))*5.5</t>
  </si>
  <si>
    <t>935179986</t>
  </si>
  <si>
    <t>Poznámka k položce:_x000d_
Obklad líce zdi kamenobloky._x000d_
PB km 21,526 - 21,536 - 3,36 m3_x000d_
je možné provést obklad zdi i lomovým kamenem s vyspárováním.</t>
  </si>
  <si>
    <t>614366997</t>
  </si>
  <si>
    <t>1435380926</t>
  </si>
  <si>
    <t>Poznámka k položce:_x000d_
PB km 21,526 - 21,536 - 30,8 m2</t>
  </si>
  <si>
    <t>(5.5*2.7)+(4.7*2.7)+(1.7*0.9)+(1.7*1)</t>
  </si>
  <si>
    <t>496826593</t>
  </si>
  <si>
    <t>-1329433991</t>
  </si>
  <si>
    <t>Poznámka k položce:_x000d_
PB km 21,526 - 21,536 - 13,7 m2</t>
  </si>
  <si>
    <t>2.5*5.5</t>
  </si>
  <si>
    <t>-1202176546</t>
  </si>
  <si>
    <t xml:space="preserve">Poznámka k položce:_x000d_
Záhozové patky._x000d_
PB km 21,200 - 21,230 - 57,0 m3_x000d_
PB km 21,242 - 21,283 - 77,9 m3_x000d_
PB km 21,343 - 21,360 - 52,7 m3_x000d_
PB km 21,377 - 21,526 - 486,74 m3_x000d_
</t>
  </si>
  <si>
    <t>(1.6*17)+(1.5*17)</t>
  </si>
  <si>
    <t>(2.6+3.3+3.9)/3*149</t>
  </si>
  <si>
    <t>1962918600</t>
  </si>
  <si>
    <t xml:space="preserve">Poznámka k položce:_x000d_
Urovnání viditelného líce záhozové patky._x000d_
PB km 21,200 - 21,230 - 66,0 m2_x000d_
PB km 21,242 - 21,283 - 90,2 m2_x000d_
PB km 21,343 - 21,360 - 79,9 m2_x000d_
PB km 21,377 - 21,526 - 690,4 m2_x000d_
</t>
  </si>
  <si>
    <t>2.2*30</t>
  </si>
  <si>
    <t>2.2*41</t>
  </si>
  <si>
    <t>4.7*17</t>
  </si>
  <si>
    <t>(3.8+4.6+5.5)/3*149</t>
  </si>
  <si>
    <t>-2093184799</t>
  </si>
  <si>
    <t>Poznámka k položce:_x000d_
Rovnanina z lomového kamene na přechodu mezi zavázáním opěrné zdi do břehu a svahem koryta._x000d_
PB km 21,526 - 21,536 - 31,2 m3</t>
  </si>
  <si>
    <t>3.9*8</t>
  </si>
  <si>
    <t>92680309</t>
  </si>
  <si>
    <t>Poznámka k položce:_x000d_
Urovnání viditelného líce přechodové rovnaniny._x000d_
PB km 21,526 - 21,536 - 33,0 m3</t>
  </si>
  <si>
    <t>33</t>
  </si>
  <si>
    <t>1489023735</t>
  </si>
  <si>
    <t>Poznámka k položce:_x000d_
Pro kotvení zavázání opěrné zdi do stávající opěrné zdi._x000d_
10 děr x 300 mm_x000d_
PB km 21,526 - 21,536 - 3,0 m</t>
  </si>
  <si>
    <t>2576092</t>
  </si>
  <si>
    <t>Poznámka k položce:_x000d_
tyč pro kotvení_x000d_
PB km 21,526 - 21,536 - 0,005 t</t>
  </si>
  <si>
    <t>768112160</t>
  </si>
  <si>
    <t>Poznámka k položce:_x000d_
PB km 21,526 - 21,536 - 3,0 ks</t>
  </si>
  <si>
    <t>915486522</t>
  </si>
  <si>
    <t>Poznámka k položce:_x000d_
Těsnění na přechodu ze stávající zdi do zavázání opěrné zdi._x000d_
PB km 21,526 - 21,536 - 6,0 m</t>
  </si>
  <si>
    <t>-860511514</t>
  </si>
  <si>
    <t>SO-03-02. - Stupeň km 21,242 (21,200)</t>
  </si>
  <si>
    <t>-912789002</t>
  </si>
  <si>
    <t>Poznámka k položce:_x000d_
Odstranění nánosů ze dna pod a nad stupněm a z vývaru stupně.</t>
  </si>
  <si>
    <t>150*1</t>
  </si>
  <si>
    <t>127326128</t>
  </si>
  <si>
    <t>Poznámka k položce:_x000d_
Hloubení rýh pro PB rovnaninu z lomového kamene pod a nad stupněm.</t>
  </si>
  <si>
    <t>4.5*6</t>
  </si>
  <si>
    <t>1402271467</t>
  </si>
  <si>
    <t>95</t>
  </si>
  <si>
    <t>141400197</t>
  </si>
  <si>
    <t>1072952858</t>
  </si>
  <si>
    <t>95*0,02 'Přepočtené koeficientem množství</t>
  </si>
  <si>
    <t>-1826412580</t>
  </si>
  <si>
    <t>150+27</t>
  </si>
  <si>
    <t>-1226441818</t>
  </si>
  <si>
    <t>177*5</t>
  </si>
  <si>
    <t>-1798654370</t>
  </si>
  <si>
    <t>177</t>
  </si>
  <si>
    <t>1884605552</t>
  </si>
  <si>
    <t>177*1,8</t>
  </si>
  <si>
    <t>-774205870</t>
  </si>
  <si>
    <t>Poznámka k položce:_x000d_
Doplnění obkladu do pravobřežního křídla stupně.</t>
  </si>
  <si>
    <t>0,1</t>
  </si>
  <si>
    <t>175198789</t>
  </si>
  <si>
    <t>Poznámka k položce:_x000d_
Usazení šablonových kamenných kvádrů do přelivné hrany stupně s ukotvením.</t>
  </si>
  <si>
    <t>(0.8*0.643*0.25)+(0.8*0.5*0.25)</t>
  </si>
  <si>
    <t>583_R01_01</t>
  </si>
  <si>
    <t>Šablonový kvádr - typ 1</t>
  </si>
  <si>
    <t>ks</t>
  </si>
  <si>
    <t>1610487855</t>
  </si>
  <si>
    <t>Poznámka k položce:_x000d_
Viz. Příloha č. D.1.1.3.3.11 - Detail opěrné zdi a šablonových kvádrů.</t>
  </si>
  <si>
    <t>583_R01_02</t>
  </si>
  <si>
    <t>Šablonový kvádr - typ 2</t>
  </si>
  <si>
    <t>-4914342</t>
  </si>
  <si>
    <t>-804676234</t>
  </si>
  <si>
    <t>Poznámka k položce:_x000d_
Dobetonování PB křídla stupně.</t>
  </si>
  <si>
    <t>0.4*0.8</t>
  </si>
  <si>
    <t>-2020284335</t>
  </si>
  <si>
    <t>0,9</t>
  </si>
  <si>
    <t>416232712</t>
  </si>
  <si>
    <t>1279696338</t>
  </si>
  <si>
    <t>Poznámka k položce:_x000d_
Rovnanina na pravý břeh pod a nad stupněm.</t>
  </si>
  <si>
    <t>579041134</t>
  </si>
  <si>
    <t>15+16</t>
  </si>
  <si>
    <t>1674280918</t>
  </si>
  <si>
    <t>Poznámka k položce:_x000d_
Na styku dobetonávky pravobřežního křídla stupně.</t>
  </si>
  <si>
    <t>2,5*2</t>
  </si>
  <si>
    <t>-129016681</t>
  </si>
  <si>
    <t>Poznámka k položce:_x000d_
Pro kotvení dobetonávky do stávajícího pravobřežního křídla stupně.</t>
  </si>
  <si>
    <t>6*0,3</t>
  </si>
  <si>
    <t>377548573</t>
  </si>
  <si>
    <t>0,6*6*0,888/1000</t>
  </si>
  <si>
    <t>-2091716115</t>
  </si>
  <si>
    <t>Poznámka k položce:_x000d_
Pro kotvení šablonových kvádrů.</t>
  </si>
  <si>
    <t>2*0,6</t>
  </si>
  <si>
    <t>1312510121</t>
  </si>
  <si>
    <t>Poznámka k položce:_x000d_
Tyč Ø25 mm pro kotvení šablonových kamenných kvádrů do přelivné hrany.</t>
  </si>
  <si>
    <t>985761186</t>
  </si>
  <si>
    <t>Poznámka k položce:_x000d_
Pro kotvení šablonových kvádrů + dobetonávky.</t>
  </si>
  <si>
    <t>2+3</t>
  </si>
  <si>
    <t>-210275644</t>
  </si>
  <si>
    <t>SO-03-03. - Stupeň km 21,343 (21,340)</t>
  </si>
  <si>
    <t>411637165</t>
  </si>
  <si>
    <t>80*0,8</t>
  </si>
  <si>
    <t>-1766566088</t>
  </si>
  <si>
    <t>Poznámka k položce:_x000d_
Hloubení rýh pro PB rovnaninu z lomového kamene nad stupněm.</t>
  </si>
  <si>
    <t>13*0.8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</si>
  <si>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</si>
  <si>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</si>
  <si>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-1541549990</t>
  </si>
  <si>
    <t>https://podminky.urs.cz/item/CS_URS_2025_02/162351104</t>
  </si>
  <si>
    <t xml:space="preserve">Poznámka k položce:_x000d_
Přemístění přebytečného materiálu z vykopávek do jiného úseku a SO._x000d_
</t>
  </si>
  <si>
    <t>64+10,4</t>
  </si>
  <si>
    <t>792469885</t>
  </si>
  <si>
    <t>95406239</t>
  </si>
  <si>
    <t>94433229</t>
  </si>
  <si>
    <t>1262352178</t>
  </si>
  <si>
    <t>(5.8*0.15*0.9)+(2*0.15*2)</t>
  </si>
  <si>
    <t>1925132190</t>
  </si>
  <si>
    <t>-1849780144</t>
  </si>
  <si>
    <t>302019996</t>
  </si>
  <si>
    <t>12526624</t>
  </si>
  <si>
    <t>2*0.8</t>
  </si>
  <si>
    <t>987898683</t>
  </si>
  <si>
    <t>-1823145794</t>
  </si>
  <si>
    <t>465513127</t>
  </si>
  <si>
    <t>Dlažba z lomového kamene lomařsky upraveného na cementovou maltu, s vyspárováním cementovou maltou, tl. kamene 200 mm</t>
  </si>
  <si>
    <t>-1120420951</t>
  </si>
  <si>
    <t>https://podminky.urs.cz/item/CS_URS_2025_02/465513127</t>
  </si>
  <si>
    <t>Poznámka k položce:_x000d_
Doplnění dlažby na LB svah v místě vývaru stupně.</t>
  </si>
  <si>
    <t>3*1.5</t>
  </si>
  <si>
    <t>1488033139</t>
  </si>
  <si>
    <t>-1100071919</t>
  </si>
  <si>
    <t>-703467332</t>
  </si>
  <si>
    <t>Poznámka k položce:_x000d_
Rovnanina na pravý břeh nad stupněm.</t>
  </si>
  <si>
    <t>792360150</t>
  </si>
  <si>
    <t>-1307954108</t>
  </si>
  <si>
    <t>6*2</t>
  </si>
  <si>
    <t>1141464945</t>
  </si>
  <si>
    <t>20*0,3</t>
  </si>
  <si>
    <t>1119152526</t>
  </si>
  <si>
    <t>0,6*20*0,888/1000</t>
  </si>
  <si>
    <t>-415348584</t>
  </si>
  <si>
    <t>-83057375</t>
  </si>
  <si>
    <t>-1144932084</t>
  </si>
  <si>
    <t>2+5</t>
  </si>
  <si>
    <t>-505475989</t>
  </si>
  <si>
    <t>SO-03-04. - Stupeň km 21,377 (21,377)</t>
  </si>
  <si>
    <t>-2112695129</t>
  </si>
  <si>
    <t>Poznámka k položce:_x000d_
Rozebrání stávající poškozené dlažby na pravém břehu. Lomový kámen bude očištěn, vytřízen a bude použit pro novou dlažbu. - NEVZNIKNE SUŤ</t>
  </si>
  <si>
    <t>55*0.2*0.25</t>
  </si>
  <si>
    <t>1607443710</t>
  </si>
  <si>
    <t>2,75</t>
  </si>
  <si>
    <t>1740205687</t>
  </si>
  <si>
    <t>1075157578</t>
  </si>
  <si>
    <t>55*0,25</t>
  </si>
  <si>
    <t>-725844164</t>
  </si>
  <si>
    <t>100*0,5</t>
  </si>
  <si>
    <t>-556126219</t>
  </si>
  <si>
    <t>(28*0.5)+(2.7*(4+5))</t>
  </si>
  <si>
    <t>-1241039559</t>
  </si>
  <si>
    <t>2.5*3.8</t>
  </si>
  <si>
    <t>-919481402</t>
  </si>
  <si>
    <t>1692423055</t>
  </si>
  <si>
    <t>108</t>
  </si>
  <si>
    <t>784868443</t>
  </si>
  <si>
    <t>-929352344</t>
  </si>
  <si>
    <t>108*0,02 'Přepočtené koeficientem množství</t>
  </si>
  <si>
    <t>617274726</t>
  </si>
  <si>
    <t>-443269503</t>
  </si>
  <si>
    <t>862679847</t>
  </si>
  <si>
    <t>(50+38,3)-9,5</t>
  </si>
  <si>
    <t>-536476543</t>
  </si>
  <si>
    <t>78,8*5</t>
  </si>
  <si>
    <t>41</t>
  </si>
  <si>
    <t>-1826743865</t>
  </si>
  <si>
    <t>78,8</t>
  </si>
  <si>
    <t>42</t>
  </si>
  <si>
    <t>-537037127</t>
  </si>
  <si>
    <t>78,8*1,8</t>
  </si>
  <si>
    <t>1131749916</t>
  </si>
  <si>
    <t>Poznámka k položce:_x000d_
Doplnění obkladu do pravobřežního křídla stupně+obklad zavazání zdi.</t>
  </si>
  <si>
    <t>(2.5*0.7*0.3)+(0.75*0.3*1.3)</t>
  </si>
  <si>
    <t>(0,35*0,15*4)</t>
  </si>
  <si>
    <t>-1449576865</t>
  </si>
  <si>
    <t>(0.8*0.5*0.25)*6</t>
  </si>
  <si>
    <t>513630002</t>
  </si>
  <si>
    <t>-744550744</t>
  </si>
  <si>
    <t>Poznámka k položce:_x000d_
Zavázání pravobřežní zdi do břehu.</t>
  </si>
  <si>
    <t>((0.8*1.1)+(0.75*1.3))*3.8</t>
  </si>
  <si>
    <t>39</t>
  </si>
  <si>
    <t>639742349</t>
  </si>
  <si>
    <t>Poznámka k položce:_x000d_
Obklad líce zdi kamenobloky._x000d_
_x000d_
je možné provést obklad zdi i lomovým kamenem s vyspárováním.</t>
  </si>
  <si>
    <t>(1,2*0,8*0,35)*3</t>
  </si>
  <si>
    <t>40</t>
  </si>
  <si>
    <t>-525589834</t>
  </si>
  <si>
    <t>983592021</t>
  </si>
  <si>
    <t>(2.1*3.8*2)+(0.8*1.1)+(1.3*7.5)</t>
  </si>
  <si>
    <t>987647089</t>
  </si>
  <si>
    <t>443868794</t>
  </si>
  <si>
    <t>1.8*3.8</t>
  </si>
  <si>
    <t>267687720</t>
  </si>
  <si>
    <t>Poznámka k položce:_x000d_
Doplnění dlažby na PB svah v místě vývaru stupně.</t>
  </si>
  <si>
    <t>55*0.75</t>
  </si>
  <si>
    <t>1788273960</t>
  </si>
  <si>
    <t>Poznámka k položce:_x000d_
Doplnění dlažby na PB svah v místě vývaru stupně. Částečně bude použit lomový kámen z rozebraných dlažeb.</t>
  </si>
  <si>
    <t>55*0.25</t>
  </si>
  <si>
    <t>1236481888</t>
  </si>
  <si>
    <t>55</t>
  </si>
  <si>
    <t>-975677320</t>
  </si>
  <si>
    <t>1214319071</t>
  </si>
  <si>
    <t>1206223921</t>
  </si>
  <si>
    <t>13+11+28</t>
  </si>
  <si>
    <t>451808616</t>
  </si>
  <si>
    <t>2*2</t>
  </si>
  <si>
    <t>865338896</t>
  </si>
  <si>
    <t>10*0,3</t>
  </si>
  <si>
    <t>-2011599535</t>
  </si>
  <si>
    <t>-1245443615</t>
  </si>
  <si>
    <t>6*0,6</t>
  </si>
  <si>
    <t>-458013839</t>
  </si>
  <si>
    <t>(0,85*3,85*6)/1000</t>
  </si>
  <si>
    <t>34</t>
  </si>
  <si>
    <t>-976299549</t>
  </si>
  <si>
    <t>6+10</t>
  </si>
  <si>
    <t>35</t>
  </si>
  <si>
    <t>1325414693</t>
  </si>
  <si>
    <t>36</t>
  </si>
  <si>
    <t>226347994</t>
  </si>
  <si>
    <t>4,483*14</t>
  </si>
  <si>
    <t>37</t>
  </si>
  <si>
    <t>1970235833</t>
  </si>
  <si>
    <t>4,469+0,014</t>
  </si>
  <si>
    <t>38</t>
  </si>
  <si>
    <t>344062345</t>
  </si>
  <si>
    <t>SO-03-05. - Práh km 21,605 (21,605)</t>
  </si>
  <si>
    <t>-711099288</t>
  </si>
  <si>
    <t>Poznámka k položce:_x000d_
Vykopávky pro zához do dna.</t>
  </si>
  <si>
    <t>3,7*7</t>
  </si>
  <si>
    <t>-1014661292</t>
  </si>
  <si>
    <t xml:space="preserve">Poznámka k položce:_x000d_
Přemístění výkopku v rámcí tohoto SO pro zásyp dna pod prahem._x000d_
</t>
  </si>
  <si>
    <t>25,9</t>
  </si>
  <si>
    <t>1671878449</t>
  </si>
  <si>
    <t xml:space="preserve">Poznámka k položce:_x000d_
Zásyp dna materiálem z vykopávek v tomto SO._x000d_
</t>
  </si>
  <si>
    <t>1860108369</t>
  </si>
  <si>
    <t xml:space="preserve">Poznámka k položce:_x000d_
Zához do dna pod prahem._x000d_
</t>
  </si>
  <si>
    <t>1774290014</t>
  </si>
  <si>
    <t>Poznámka k položce:_x000d_
Prolití záhozu v délce 1m.</t>
  </si>
  <si>
    <t>1*0,8*0,3</t>
  </si>
  <si>
    <t>329006553</t>
  </si>
  <si>
    <t>SO-03-06. - Práh km 21,662 (21,661)</t>
  </si>
  <si>
    <t>-1754885644</t>
  </si>
  <si>
    <t>2,9*7</t>
  </si>
  <si>
    <t>852869249</t>
  </si>
  <si>
    <t>20,3</t>
  </si>
  <si>
    <t>1163982226</t>
  </si>
  <si>
    <t>732648911</t>
  </si>
  <si>
    <t>874038156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</si>
  <si>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</si>
  <si>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</si>
  <si>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</si>
  <si>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</si>
  <si>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</si>
  <si>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</si>
  <si>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</si>
  <si>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</si>
  <si>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</si>
  <si>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</si>
  <si>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</si>
  <si>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</si>
  <si>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</si>
  <si>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kpl.</t>
  </si>
  <si>
    <t>CS ÚRS 2024 01</t>
  </si>
  <si>
    <t>1024</t>
  </si>
  <si>
    <t>-279489846</t>
  </si>
  <si>
    <t>https://podminky.urs.cz/item/CS_URS_2024_01/012103000</t>
  </si>
  <si>
    <t xml:space="preserve">Poznámka k položce:_x000d_
Geodetické vytyčení stavby._x000d_
_x000d_
</t>
  </si>
  <si>
    <t>012203000</t>
  </si>
  <si>
    <t>Geodetické práce při provádění stavby</t>
  </si>
  <si>
    <t>-146451684</t>
  </si>
  <si>
    <t>https://podminky.urs.cz/item/CS_URS_2024_01/012203000</t>
  </si>
  <si>
    <t xml:space="preserve">Poznámka k položce:_x000d_
Geodetické práce v průběhu provádění stavby, průběžná kontrolní měření během provádění stavby._x000d_
_x000d_
_x000d_
</t>
  </si>
  <si>
    <t>012303000</t>
  </si>
  <si>
    <t>Geodetické práce po výstavbě</t>
  </si>
  <si>
    <t>883986014</t>
  </si>
  <si>
    <t>https://podminky.urs.cz/item/CS_URS_2024_01/012303000</t>
  </si>
  <si>
    <t xml:space="preserve">Poznámka k položce:_x000d_
Geodetické zaměření skutečného provedení stavby zpracované v tištěné a elektronické podobě odpovědným geodetem zhotovitele ve 3 vyhotoveních včetně ověření dle zákona č. 200/1994 Sb., o zeměměřictví (zaměření skutečného provedení díla bude provedeno zejména v příčných profilech dle PD)._x000d_
_x000d_
</t>
  </si>
  <si>
    <t>013254000</t>
  </si>
  <si>
    <t>Dokumentace skutečného provedení stavby</t>
  </si>
  <si>
    <t>-1730012938</t>
  </si>
  <si>
    <t>https://podminky.urs.cz/item/CS_URS_2024_01/013254000</t>
  </si>
  <si>
    <t xml:space="preserve">Poznámka k položce:_x000d_
Zpracování dokumentace skutečného provedení stavby v rozsahu dokumentace pro provádění stavby vtištěné a elektronické podobě vypracované v souladu s přílohou č. 8 vyhlášky č. 131/2024 Sb., o dokumentaci staveb. _x000d_
Tištěná podoba ve 3 vyhotoveních._x000d_
Digitálně ve formátu DWG, PDF._x000d_
_x000d_
</t>
  </si>
  <si>
    <t>013274000</t>
  </si>
  <si>
    <t>Pasportizace objektu před započetím prací</t>
  </si>
  <si>
    <t>325799144</t>
  </si>
  <si>
    <t>https://podminky.urs.cz/item/CS_URS_2024_01/013274000</t>
  </si>
  <si>
    <t xml:space="preserve">Poznámka k položce:_x000d_
Provedení podrobné pasportizace (včetně fotodokumentace) okolních nemovitostí, komunikací a objektů, které mohou být ovlivněny stavební činností zhotovitele a zajištění takových opatření, které zamezí poškození těchto objektů během provádění stavebních prací._x000d_
</t>
  </si>
  <si>
    <t>013284000</t>
  </si>
  <si>
    <t>Pasportizace objektu po provedení prací</t>
  </si>
  <si>
    <t>1827802958</t>
  </si>
  <si>
    <t>https://podminky.urs.cz/item/CS_URS_2024_01/013284000</t>
  </si>
  <si>
    <t xml:space="preserve">Poznámka k položce:_x000d_
Provedení podrobné pasportizace (včetně fotodokumentace) okolních nemovitostí, komunikací a objektů, které mohou být ovlivněny stavební činností zhotovitele._x000d_
</t>
  </si>
  <si>
    <t>VRN2</t>
  </si>
  <si>
    <t>Příprava staveniště</t>
  </si>
  <si>
    <t>021203000</t>
  </si>
  <si>
    <t>Stěhování přírodních hodnot</t>
  </si>
  <si>
    <t>CS ÚRS 2024 02</t>
  </si>
  <si>
    <t>448348561</t>
  </si>
  <si>
    <t>https://podminky.urs.cz/item/CS_URS_2024_02/021203000</t>
  </si>
  <si>
    <t>Poznámka k položce:_x000d_
Slovení rybí obsádky.</t>
  </si>
  <si>
    <t>VRN3</t>
  </si>
  <si>
    <t>Zařízení staveniště</t>
  </si>
  <si>
    <t>030001000</t>
  </si>
  <si>
    <t>-1474951320</t>
  </si>
  <si>
    <t>https://podminky.urs.cz/item/CS_URS_2024_01/030001000</t>
  </si>
  <si>
    <t xml:space="preserve">Poznámka k položce:_x000d_
Zařízení staveniště včetně všech nákladů spojených s jeho provozem a odstraněním._x000d_
_x000d_
</t>
  </si>
  <si>
    <t>035103001</t>
  </si>
  <si>
    <t>Pronájem ploch</t>
  </si>
  <si>
    <t>-747943577</t>
  </si>
  <si>
    <t>https://podminky.urs.cz/item/CS_URS_2024_01/035103001</t>
  </si>
  <si>
    <t xml:space="preserve">Poznámka k položce:_x000d_
Projednání a pronájem všech ploch pro přístup na staveniště, pro staveniště, pro případně mezideponie, skládky materiálu apod._x000d_
</t>
  </si>
  <si>
    <t>VRN4</t>
  </si>
  <si>
    <t>Inženýrská činnost</t>
  </si>
  <si>
    <t>042903000</t>
  </si>
  <si>
    <t>Ostatní posudky</t>
  </si>
  <si>
    <t>2143220398</t>
  </si>
  <si>
    <t>https://podminky.urs.cz/item/CS_URS_2024_01/042903000</t>
  </si>
  <si>
    <t xml:space="preserve">Poznámka k položce:_x000d_
Schválený havarijní plán stavby podle § 39 odst. 2, písm. a) zákona č. 254/2001 Sb., o vodách a o změně některých zákonů (vodní zákon), ve znění pozdějších předpisů, po dobu výstavby s potvrzením příslušného úřadu, je - li příslušným úřadem vyžadován._x000d_
Schválený povodňový plán stavby podle § 71 zákona č. 254/2001 Sb., o vodách a o změně některých zákonů (vodní zákon), ve znění pozdějších předpisů._x000d_
</t>
  </si>
  <si>
    <t>VRN9</t>
  </si>
  <si>
    <t>Ostatní náklady</t>
  </si>
  <si>
    <t>091704000</t>
  </si>
  <si>
    <t>Náklady na údržbu</t>
  </si>
  <si>
    <t>120721516</t>
  </si>
  <si>
    <t>https://podminky.urs.cz/item/CS_URS_2024_01/091704000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</si>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</sst>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1" TargetMode="External" /><Relationship Id="rId2" Type="http://schemas.openxmlformats.org/officeDocument/2006/relationships/hyperlink" Target="https://podminky.urs.cz/item/CS_URS_2025_02/162251102" TargetMode="External" /><Relationship Id="rId3" Type="http://schemas.openxmlformats.org/officeDocument/2006/relationships/hyperlink" Target="https://podminky.urs.cz/item/CS_URS_2025_01/171151103" TargetMode="External" /><Relationship Id="rId4" Type="http://schemas.openxmlformats.org/officeDocument/2006/relationships/hyperlink" Target="https://podminky.urs.cz/item/CS_URS_2025_02/462512270" TargetMode="External" /><Relationship Id="rId5" Type="http://schemas.openxmlformats.org/officeDocument/2006/relationships/hyperlink" Target="https://podminky.urs.cz/item/CS_URS_2025_02/463451114" TargetMode="External" /><Relationship Id="rId6" Type="http://schemas.openxmlformats.org/officeDocument/2006/relationships/hyperlink" Target="https://podminky.urs.cz/item/CS_URS_2025_02/998323011" TargetMode="External" /><Relationship Id="rId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1" TargetMode="External" /><Relationship Id="rId2" Type="http://schemas.openxmlformats.org/officeDocument/2006/relationships/hyperlink" Target="https://podminky.urs.cz/item/CS_URS_2025_02/162251102" TargetMode="External" /><Relationship Id="rId3" Type="http://schemas.openxmlformats.org/officeDocument/2006/relationships/hyperlink" Target="https://podminky.urs.cz/item/CS_URS_2025_01/171151103" TargetMode="External" /><Relationship Id="rId4" Type="http://schemas.openxmlformats.org/officeDocument/2006/relationships/hyperlink" Target="https://podminky.urs.cz/item/CS_URS_2025_02/462512270" TargetMode="External" /><Relationship Id="rId5" Type="http://schemas.openxmlformats.org/officeDocument/2006/relationships/hyperlink" Target="https://podminky.urs.cz/item/CS_URS_2025_02/998323011" TargetMode="External" /><Relationship Id="rId6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103000" TargetMode="External" /><Relationship Id="rId2" Type="http://schemas.openxmlformats.org/officeDocument/2006/relationships/hyperlink" Target="https://podminky.urs.cz/item/CS_URS_2024_01/0122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13274000" TargetMode="External" /><Relationship Id="rId6" Type="http://schemas.openxmlformats.org/officeDocument/2006/relationships/hyperlink" Target="https://podminky.urs.cz/item/CS_URS_2024_01/013284000" TargetMode="External" /><Relationship Id="rId7" Type="http://schemas.openxmlformats.org/officeDocument/2006/relationships/hyperlink" Target="https://podminky.urs.cz/item/CS_URS_2024_02/021203000" TargetMode="External" /><Relationship Id="rId8" Type="http://schemas.openxmlformats.org/officeDocument/2006/relationships/hyperlink" Target="https://podminky.urs.cz/item/CS_URS_2024_01/030001000" TargetMode="External" /><Relationship Id="rId9" Type="http://schemas.openxmlformats.org/officeDocument/2006/relationships/hyperlink" Target="https://podminky.urs.cz/item/CS_URS_2024_01/035103001" TargetMode="External" /><Relationship Id="rId10" Type="http://schemas.openxmlformats.org/officeDocument/2006/relationships/hyperlink" Target="https://podminky.urs.cz/item/CS_URS_2024_01/042903000" TargetMode="External" /><Relationship Id="rId11" Type="http://schemas.openxmlformats.org/officeDocument/2006/relationships/hyperlink" Target="https://podminky.urs.cz/item/CS_URS_2024_01/091704000" TargetMode="External" /><Relationship Id="rId12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2" TargetMode="External" /><Relationship Id="rId2" Type="http://schemas.openxmlformats.org/officeDocument/2006/relationships/hyperlink" Target="https://podminky.urs.cz/item/CS_URS_2025_02/132251401" TargetMode="External" /><Relationship Id="rId3" Type="http://schemas.openxmlformats.org/officeDocument/2006/relationships/hyperlink" Target="https://podminky.urs.cz/item/CS_URS_2025_02/162251102" TargetMode="External" /><Relationship Id="rId4" Type="http://schemas.openxmlformats.org/officeDocument/2006/relationships/hyperlink" Target="https://podminky.urs.cz/item/CS_URS_2025_01/171151103" TargetMode="External" /><Relationship Id="rId5" Type="http://schemas.openxmlformats.org/officeDocument/2006/relationships/hyperlink" Target="https://podminky.urs.cz/item/CS_URS_2025_02/181951111" TargetMode="External" /><Relationship Id="rId6" Type="http://schemas.openxmlformats.org/officeDocument/2006/relationships/hyperlink" Target="https://podminky.urs.cz/item/CS_URS_2025_02/181411121" TargetMode="External" /><Relationship Id="rId7" Type="http://schemas.openxmlformats.org/officeDocument/2006/relationships/hyperlink" Target="https://podminky.urs.cz/item/CS_URS_2025_02/182151111" TargetMode="External" /><Relationship Id="rId8" Type="http://schemas.openxmlformats.org/officeDocument/2006/relationships/hyperlink" Target="https://podminky.urs.cz/item/CS_URS_2025_02/181411123" TargetMode="External" /><Relationship Id="rId9" Type="http://schemas.openxmlformats.org/officeDocument/2006/relationships/hyperlink" Target="https://podminky.urs.cz/item/CS_URS_2025_02/115101201" TargetMode="External" /><Relationship Id="rId10" Type="http://schemas.openxmlformats.org/officeDocument/2006/relationships/hyperlink" Target="https://podminky.urs.cz/item/CS_URS_2025_02/115101301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5120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321321115" TargetMode="External" /><Relationship Id="rId16" Type="http://schemas.openxmlformats.org/officeDocument/2006/relationships/hyperlink" Target="https://podminky.urs.cz/item/CS_URS_2025_02/321213345" TargetMode="External" /><Relationship Id="rId17" Type="http://schemas.openxmlformats.org/officeDocument/2006/relationships/hyperlink" Target="https://podminky.urs.cz/item/CS_URS_2025_01/320101111" TargetMode="External" /><Relationship Id="rId18" Type="http://schemas.openxmlformats.org/officeDocument/2006/relationships/hyperlink" Target="https://podminky.urs.cz/item/CS_URS_2025_02/321351010" TargetMode="External" /><Relationship Id="rId19" Type="http://schemas.openxmlformats.org/officeDocument/2006/relationships/hyperlink" Target="https://podminky.urs.cz/item/CS_URS_2025_02/321352010" TargetMode="External" /><Relationship Id="rId20" Type="http://schemas.openxmlformats.org/officeDocument/2006/relationships/hyperlink" Target="https://podminky.urs.cz/item/CS_URS_2025_02/462512270" TargetMode="External" /><Relationship Id="rId21" Type="http://schemas.openxmlformats.org/officeDocument/2006/relationships/hyperlink" Target="https://podminky.urs.cz/item/CS_URS_2025_02/462519002" TargetMode="External" /><Relationship Id="rId22" Type="http://schemas.openxmlformats.org/officeDocument/2006/relationships/hyperlink" Target="https://podminky.urs.cz/item/CS_URS_2025_02/463212111" TargetMode="External" /><Relationship Id="rId23" Type="http://schemas.openxmlformats.org/officeDocument/2006/relationships/hyperlink" Target="https://podminky.urs.cz/item/CS_URS_2025_02/463212191" TargetMode="External" /><Relationship Id="rId24" Type="http://schemas.openxmlformats.org/officeDocument/2006/relationships/hyperlink" Target="https://podminky.urs.cz/item/CS_URS_2025_02/977131110" TargetMode="External" /><Relationship Id="rId25" Type="http://schemas.openxmlformats.org/officeDocument/2006/relationships/hyperlink" Target="https://podminky.urs.cz/item/CS_URS_2025_02/953334312" TargetMode="External" /><Relationship Id="rId26" Type="http://schemas.openxmlformats.org/officeDocument/2006/relationships/hyperlink" Target="https://podminky.urs.cz/item/CS_URS_2025_02/99833201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4203103" TargetMode="External" /><Relationship Id="rId2" Type="http://schemas.openxmlformats.org/officeDocument/2006/relationships/hyperlink" Target="https://podminky.urs.cz/item/CS_URS_2025_02/114203202" TargetMode="External" /><Relationship Id="rId3" Type="http://schemas.openxmlformats.org/officeDocument/2006/relationships/hyperlink" Target="https://podminky.urs.cz/item/CS_URS_2025_02/114253301" TargetMode="External" /><Relationship Id="rId4" Type="http://schemas.openxmlformats.org/officeDocument/2006/relationships/hyperlink" Target="https://podminky.urs.cz/item/CS_URS_2025_02/113107331" TargetMode="External" /><Relationship Id="rId5" Type="http://schemas.openxmlformats.org/officeDocument/2006/relationships/hyperlink" Target="https://podminky.urs.cz/item/CS_URS_2025_02/124253100" TargetMode="External" /><Relationship Id="rId6" Type="http://schemas.openxmlformats.org/officeDocument/2006/relationships/hyperlink" Target="https://podminky.urs.cz/item/CS_URS_2025_02/127751111" TargetMode="External" /><Relationship Id="rId7" Type="http://schemas.openxmlformats.org/officeDocument/2006/relationships/hyperlink" Target="https://podminky.urs.cz/item/CS_URS_2025_02/132251401" TargetMode="External" /><Relationship Id="rId8" Type="http://schemas.openxmlformats.org/officeDocument/2006/relationships/hyperlink" Target="https://podminky.urs.cz/item/CS_URS_2025_02/162251102" TargetMode="External" /><Relationship Id="rId9" Type="http://schemas.openxmlformats.org/officeDocument/2006/relationships/hyperlink" Target="https://podminky.urs.cz/item/CS_URS_2025_01/171151103" TargetMode="External" /><Relationship Id="rId10" Type="http://schemas.openxmlformats.org/officeDocument/2006/relationships/hyperlink" Target="https://podminky.urs.cz/item/CS_URS_2025_02/181951111" TargetMode="External" /><Relationship Id="rId11" Type="http://schemas.openxmlformats.org/officeDocument/2006/relationships/hyperlink" Target="https://podminky.urs.cz/item/CS_URS_2025_02/181411121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451313521" TargetMode="External" /><Relationship Id="rId17" Type="http://schemas.openxmlformats.org/officeDocument/2006/relationships/hyperlink" Target="https://podminky.urs.cz/item/CS_URS_2025_02/451571111" TargetMode="External" /><Relationship Id="rId18" Type="http://schemas.openxmlformats.org/officeDocument/2006/relationships/hyperlink" Target="https://podminky.urs.cz/item/CS_URS_2025_02/462512370" TargetMode="External" /><Relationship Id="rId19" Type="http://schemas.openxmlformats.org/officeDocument/2006/relationships/hyperlink" Target="https://podminky.urs.cz/item/CS_URS_2025_02/462519003" TargetMode="External" /><Relationship Id="rId20" Type="http://schemas.openxmlformats.org/officeDocument/2006/relationships/hyperlink" Target="https://podminky.urs.cz/item/CS_URS_2025_02/463212111" TargetMode="External" /><Relationship Id="rId21" Type="http://schemas.openxmlformats.org/officeDocument/2006/relationships/hyperlink" Target="https://podminky.urs.cz/item/CS_URS_2025_02/463212191" TargetMode="External" /><Relationship Id="rId22" Type="http://schemas.openxmlformats.org/officeDocument/2006/relationships/hyperlink" Target="https://podminky.urs.cz/item/CS_URS_2025_02/997321511" TargetMode="External" /><Relationship Id="rId23" Type="http://schemas.openxmlformats.org/officeDocument/2006/relationships/hyperlink" Target="https://podminky.urs.cz/item/CS_URS_2025_02/997321519" TargetMode="External" /><Relationship Id="rId24" Type="http://schemas.openxmlformats.org/officeDocument/2006/relationships/hyperlink" Target="https://podminky.urs.cz/item/CS_URS_2025_02/997013861" TargetMode="External" /><Relationship Id="rId25" Type="http://schemas.openxmlformats.org/officeDocument/2006/relationships/hyperlink" Target="https://podminky.urs.cz/item/CS_URS_2025_02/9983320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2" TargetMode="External" /><Relationship Id="rId2" Type="http://schemas.openxmlformats.org/officeDocument/2006/relationships/hyperlink" Target="https://podminky.urs.cz/item/CS_URS_2025_02/162251101" TargetMode="External" /><Relationship Id="rId3" Type="http://schemas.openxmlformats.org/officeDocument/2006/relationships/hyperlink" Target="https://podminky.urs.cz/item/CS_URS_2025_01/171151103" TargetMode="External" /><Relationship Id="rId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4203103" TargetMode="External" /><Relationship Id="rId2" Type="http://schemas.openxmlformats.org/officeDocument/2006/relationships/hyperlink" Target="https://podminky.urs.cz/item/CS_URS_2025_02/114203202" TargetMode="External" /><Relationship Id="rId3" Type="http://schemas.openxmlformats.org/officeDocument/2006/relationships/hyperlink" Target="https://podminky.urs.cz/item/CS_URS_2025_02/114253301" TargetMode="External" /><Relationship Id="rId4" Type="http://schemas.openxmlformats.org/officeDocument/2006/relationships/hyperlink" Target="https://podminky.urs.cz/item/CS_URS_2025_02/127751111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712512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321213345" TargetMode="External" /><Relationship Id="rId10" Type="http://schemas.openxmlformats.org/officeDocument/2006/relationships/hyperlink" Target="https://podminky.urs.cz/item/CS_URS_2025_02/321222111" TargetMode="External" /><Relationship Id="rId11" Type="http://schemas.openxmlformats.org/officeDocument/2006/relationships/hyperlink" Target="https://podminky.urs.cz/item/CS_URS_2025_02/463212111" TargetMode="External" /><Relationship Id="rId12" Type="http://schemas.openxmlformats.org/officeDocument/2006/relationships/hyperlink" Target="https://podminky.urs.cz/item/CS_URS_2025_02/463212191" TargetMode="External" /><Relationship Id="rId13" Type="http://schemas.openxmlformats.org/officeDocument/2006/relationships/hyperlink" Target="https://podminky.urs.cz/item/CS_URS_2025_02/463451114" TargetMode="External" /><Relationship Id="rId14" Type="http://schemas.openxmlformats.org/officeDocument/2006/relationships/hyperlink" Target="https://podminky.urs.cz/item/CS_URS_2025_02/960191241" TargetMode="External" /><Relationship Id="rId15" Type="http://schemas.openxmlformats.org/officeDocument/2006/relationships/hyperlink" Target="https://podminky.urs.cz/item/CS_URS_2025_02/977131119" TargetMode="External" /><Relationship Id="rId16" Type="http://schemas.openxmlformats.org/officeDocument/2006/relationships/hyperlink" Target="https://podminky.urs.cz/item/CS_URS_2025_02/998323011" TargetMode="External" /><Relationship Id="rId1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2" TargetMode="External" /><Relationship Id="rId2" Type="http://schemas.openxmlformats.org/officeDocument/2006/relationships/hyperlink" Target="https://podminky.urs.cz/item/CS_URS_2025_02/132251401" TargetMode="External" /><Relationship Id="rId3" Type="http://schemas.openxmlformats.org/officeDocument/2006/relationships/hyperlink" Target="https://podminky.urs.cz/item/CS_URS_2025_02/162251102" TargetMode="External" /><Relationship Id="rId4" Type="http://schemas.openxmlformats.org/officeDocument/2006/relationships/hyperlink" Target="https://podminky.urs.cz/item/CS_URS_2025_01/171151103" TargetMode="External" /><Relationship Id="rId5" Type="http://schemas.openxmlformats.org/officeDocument/2006/relationships/hyperlink" Target="https://podminky.urs.cz/item/CS_URS_2025_02/181951111" TargetMode="External" /><Relationship Id="rId6" Type="http://schemas.openxmlformats.org/officeDocument/2006/relationships/hyperlink" Target="https://podminky.urs.cz/item/CS_URS_2025_02/181411121" TargetMode="External" /><Relationship Id="rId7" Type="http://schemas.openxmlformats.org/officeDocument/2006/relationships/hyperlink" Target="https://podminky.urs.cz/item/CS_URS_2025_02/182151111" TargetMode="External" /><Relationship Id="rId8" Type="http://schemas.openxmlformats.org/officeDocument/2006/relationships/hyperlink" Target="https://podminky.urs.cz/item/CS_URS_2025_02/181411123" TargetMode="External" /><Relationship Id="rId9" Type="http://schemas.openxmlformats.org/officeDocument/2006/relationships/hyperlink" Target="https://podminky.urs.cz/item/CS_URS_2025_02/115101201" TargetMode="External" /><Relationship Id="rId10" Type="http://schemas.openxmlformats.org/officeDocument/2006/relationships/hyperlink" Target="https://podminky.urs.cz/item/CS_URS_2025_02/115101301" TargetMode="External" /><Relationship Id="rId11" Type="http://schemas.openxmlformats.org/officeDocument/2006/relationships/hyperlink" Target="https://podminky.urs.cz/item/CS_URS_2025_02/321321115" TargetMode="External" /><Relationship Id="rId12" Type="http://schemas.openxmlformats.org/officeDocument/2006/relationships/hyperlink" Target="https://podminky.urs.cz/item/CS_URS_2025_01/320101111" TargetMode="External" /><Relationship Id="rId13" Type="http://schemas.openxmlformats.org/officeDocument/2006/relationships/hyperlink" Target="https://podminky.urs.cz/item/CS_URS_2025_02/321351010" TargetMode="External" /><Relationship Id="rId14" Type="http://schemas.openxmlformats.org/officeDocument/2006/relationships/hyperlink" Target="https://podminky.urs.cz/item/CS_URS_2025_02/321352010" TargetMode="External" /><Relationship Id="rId15" Type="http://schemas.openxmlformats.org/officeDocument/2006/relationships/hyperlink" Target="https://podminky.urs.cz/item/CS_URS_2025_02/462512270" TargetMode="External" /><Relationship Id="rId16" Type="http://schemas.openxmlformats.org/officeDocument/2006/relationships/hyperlink" Target="https://podminky.urs.cz/item/CS_URS_2025_02/462519002" TargetMode="External" /><Relationship Id="rId17" Type="http://schemas.openxmlformats.org/officeDocument/2006/relationships/hyperlink" Target="https://podminky.urs.cz/item/CS_URS_2025_02/463212111" TargetMode="External" /><Relationship Id="rId18" Type="http://schemas.openxmlformats.org/officeDocument/2006/relationships/hyperlink" Target="https://podminky.urs.cz/item/CS_URS_2025_02/463212191" TargetMode="External" /><Relationship Id="rId19" Type="http://schemas.openxmlformats.org/officeDocument/2006/relationships/hyperlink" Target="https://podminky.urs.cz/item/CS_URS_2025_02/977131110" TargetMode="External" /><Relationship Id="rId20" Type="http://schemas.openxmlformats.org/officeDocument/2006/relationships/hyperlink" Target="https://podminky.urs.cz/item/CS_URS_2025_02/953334312" TargetMode="External" /><Relationship Id="rId21" Type="http://schemas.openxmlformats.org/officeDocument/2006/relationships/hyperlink" Target="https://podminky.urs.cz/item/CS_URS_2025_02/998332011" TargetMode="External" /><Relationship Id="rId2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1" TargetMode="External" /><Relationship Id="rId2" Type="http://schemas.openxmlformats.org/officeDocument/2006/relationships/hyperlink" Target="https://podminky.urs.cz/item/CS_URS_2025_02/132251401" TargetMode="External" /><Relationship Id="rId3" Type="http://schemas.openxmlformats.org/officeDocument/2006/relationships/hyperlink" Target="https://podminky.urs.cz/item/CS_URS_2025_02/181951111" TargetMode="External" /><Relationship Id="rId4" Type="http://schemas.openxmlformats.org/officeDocument/2006/relationships/hyperlink" Target="https://podminky.urs.cz/item/CS_URS_2025_02/181411121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712512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321213345" TargetMode="External" /><Relationship Id="rId10" Type="http://schemas.openxmlformats.org/officeDocument/2006/relationships/hyperlink" Target="https://podminky.urs.cz/item/CS_URS_2025_02/321222111" TargetMode="External" /><Relationship Id="rId11" Type="http://schemas.openxmlformats.org/officeDocument/2006/relationships/hyperlink" Target="https://podminky.urs.cz/item/CS_URS_2025_02/321321115" TargetMode="External" /><Relationship Id="rId12" Type="http://schemas.openxmlformats.org/officeDocument/2006/relationships/hyperlink" Target="https://podminky.urs.cz/item/CS_URS_2025_02/321351010" TargetMode="External" /><Relationship Id="rId13" Type="http://schemas.openxmlformats.org/officeDocument/2006/relationships/hyperlink" Target="https://podminky.urs.cz/item/CS_URS_2025_02/321352010" TargetMode="External" /><Relationship Id="rId14" Type="http://schemas.openxmlformats.org/officeDocument/2006/relationships/hyperlink" Target="https://podminky.urs.cz/item/CS_URS_2025_02/463212111" TargetMode="External" /><Relationship Id="rId15" Type="http://schemas.openxmlformats.org/officeDocument/2006/relationships/hyperlink" Target="https://podminky.urs.cz/item/CS_URS_2025_02/463212191" TargetMode="External" /><Relationship Id="rId16" Type="http://schemas.openxmlformats.org/officeDocument/2006/relationships/hyperlink" Target="https://podminky.urs.cz/item/CS_URS_2025_02/953334312" TargetMode="External" /><Relationship Id="rId17" Type="http://schemas.openxmlformats.org/officeDocument/2006/relationships/hyperlink" Target="https://podminky.urs.cz/item/CS_URS_2025_02/977131110" TargetMode="External" /><Relationship Id="rId18" Type="http://schemas.openxmlformats.org/officeDocument/2006/relationships/hyperlink" Target="https://podminky.urs.cz/item/CS_URS_2025_02/977131119" TargetMode="External" /><Relationship Id="rId19" Type="http://schemas.openxmlformats.org/officeDocument/2006/relationships/hyperlink" Target="https://podminky.urs.cz/item/CS_URS_2025_02/998323011" TargetMode="External" /><Relationship Id="rId2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1" TargetMode="External" /><Relationship Id="rId2" Type="http://schemas.openxmlformats.org/officeDocument/2006/relationships/hyperlink" Target="https://podminky.urs.cz/item/CS_URS_2025_02/132251401" TargetMode="External" /><Relationship Id="rId3" Type="http://schemas.openxmlformats.org/officeDocument/2006/relationships/hyperlink" Target="https://podminky.urs.cz/item/CS_URS_2025_02/162351104" TargetMode="External" /><Relationship Id="rId4" Type="http://schemas.openxmlformats.org/officeDocument/2006/relationships/hyperlink" Target="https://podminky.urs.cz/item/CS_URS_2025_02/181951111" TargetMode="External" /><Relationship Id="rId5" Type="http://schemas.openxmlformats.org/officeDocument/2006/relationships/hyperlink" Target="https://podminky.urs.cz/item/CS_URS_2025_02/181411121" TargetMode="External" /><Relationship Id="rId6" Type="http://schemas.openxmlformats.org/officeDocument/2006/relationships/hyperlink" Target="https://podminky.urs.cz/item/CS_URS_2025_02/321213345" TargetMode="External" /><Relationship Id="rId7" Type="http://schemas.openxmlformats.org/officeDocument/2006/relationships/hyperlink" Target="https://podminky.urs.cz/item/CS_URS_2025_02/321222111" TargetMode="External" /><Relationship Id="rId8" Type="http://schemas.openxmlformats.org/officeDocument/2006/relationships/hyperlink" Target="https://podminky.urs.cz/item/CS_URS_2025_02/321321115" TargetMode="External" /><Relationship Id="rId9" Type="http://schemas.openxmlformats.org/officeDocument/2006/relationships/hyperlink" Target="https://podminky.urs.cz/item/CS_URS_2025_02/321351010" TargetMode="External" /><Relationship Id="rId10" Type="http://schemas.openxmlformats.org/officeDocument/2006/relationships/hyperlink" Target="https://podminky.urs.cz/item/CS_URS_2025_02/321352010" TargetMode="External" /><Relationship Id="rId11" Type="http://schemas.openxmlformats.org/officeDocument/2006/relationships/hyperlink" Target="https://podminky.urs.cz/item/CS_URS_2025_02/465513127" TargetMode="External" /><Relationship Id="rId12" Type="http://schemas.openxmlformats.org/officeDocument/2006/relationships/hyperlink" Target="https://podminky.urs.cz/item/CS_URS_2025_02/451313521" TargetMode="External" /><Relationship Id="rId13" Type="http://schemas.openxmlformats.org/officeDocument/2006/relationships/hyperlink" Target="https://podminky.urs.cz/item/CS_URS_2025_02/451571111" TargetMode="External" /><Relationship Id="rId14" Type="http://schemas.openxmlformats.org/officeDocument/2006/relationships/hyperlink" Target="https://podminky.urs.cz/item/CS_URS_2025_02/463212111" TargetMode="External" /><Relationship Id="rId15" Type="http://schemas.openxmlformats.org/officeDocument/2006/relationships/hyperlink" Target="https://podminky.urs.cz/item/CS_URS_2025_02/463212191" TargetMode="External" /><Relationship Id="rId16" Type="http://schemas.openxmlformats.org/officeDocument/2006/relationships/hyperlink" Target="https://podminky.urs.cz/item/CS_URS_2025_02/953334312" TargetMode="External" /><Relationship Id="rId17" Type="http://schemas.openxmlformats.org/officeDocument/2006/relationships/hyperlink" Target="https://podminky.urs.cz/item/CS_URS_2025_02/977131110" TargetMode="External" /><Relationship Id="rId18" Type="http://schemas.openxmlformats.org/officeDocument/2006/relationships/hyperlink" Target="https://podminky.urs.cz/item/CS_URS_2025_02/977131119" TargetMode="External" /><Relationship Id="rId19" Type="http://schemas.openxmlformats.org/officeDocument/2006/relationships/hyperlink" Target="https://podminky.urs.cz/item/CS_URS_2025_02/998323011" TargetMode="External" /><Relationship Id="rId2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4203103" TargetMode="External" /><Relationship Id="rId2" Type="http://schemas.openxmlformats.org/officeDocument/2006/relationships/hyperlink" Target="https://podminky.urs.cz/item/CS_URS_2025_02/114203202" TargetMode="External" /><Relationship Id="rId3" Type="http://schemas.openxmlformats.org/officeDocument/2006/relationships/hyperlink" Target="https://podminky.urs.cz/item/CS_URS_2025_02/114253301" TargetMode="External" /><Relationship Id="rId4" Type="http://schemas.openxmlformats.org/officeDocument/2006/relationships/hyperlink" Target="https://podminky.urs.cz/item/CS_URS_2025_02/113107331" TargetMode="External" /><Relationship Id="rId5" Type="http://schemas.openxmlformats.org/officeDocument/2006/relationships/hyperlink" Target="https://podminky.urs.cz/item/CS_URS_2025_02/127751111" TargetMode="External" /><Relationship Id="rId6" Type="http://schemas.openxmlformats.org/officeDocument/2006/relationships/hyperlink" Target="https://podminky.urs.cz/item/CS_URS_2025_02/132251401" TargetMode="External" /><Relationship Id="rId7" Type="http://schemas.openxmlformats.org/officeDocument/2006/relationships/hyperlink" Target="https://podminky.urs.cz/item/CS_URS_2025_02/162251102" TargetMode="External" /><Relationship Id="rId8" Type="http://schemas.openxmlformats.org/officeDocument/2006/relationships/hyperlink" Target="https://podminky.urs.cz/item/CS_URS_2025_01/171151103" TargetMode="External" /><Relationship Id="rId9" Type="http://schemas.openxmlformats.org/officeDocument/2006/relationships/hyperlink" Target="https://podminky.urs.cz/item/CS_URS_2025_02/181951111" TargetMode="External" /><Relationship Id="rId10" Type="http://schemas.openxmlformats.org/officeDocument/2006/relationships/hyperlink" Target="https://podminky.urs.cz/item/CS_URS_2025_02/181411121" TargetMode="External" /><Relationship Id="rId11" Type="http://schemas.openxmlformats.org/officeDocument/2006/relationships/hyperlink" Target="https://podminky.urs.cz/item/CS_URS_2025_02/115101201" TargetMode="External" /><Relationship Id="rId12" Type="http://schemas.openxmlformats.org/officeDocument/2006/relationships/hyperlink" Target="https://podminky.urs.cz/item/CS_URS_2025_02/115101301" TargetMode="External" /><Relationship Id="rId13" Type="http://schemas.openxmlformats.org/officeDocument/2006/relationships/hyperlink" Target="https://podminky.urs.cz/item/CS_URS_2025_02/162751117" TargetMode="External" /><Relationship Id="rId14" Type="http://schemas.openxmlformats.org/officeDocument/2006/relationships/hyperlink" Target="https://podminky.urs.cz/item/CS_URS_2025_02/162751119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321213345" TargetMode="External" /><Relationship Id="rId18" Type="http://schemas.openxmlformats.org/officeDocument/2006/relationships/hyperlink" Target="https://podminky.urs.cz/item/CS_URS_2025_02/321222111" TargetMode="External" /><Relationship Id="rId19" Type="http://schemas.openxmlformats.org/officeDocument/2006/relationships/hyperlink" Target="https://podminky.urs.cz/item/CS_URS_2025_02/321321115" TargetMode="External" /><Relationship Id="rId20" Type="http://schemas.openxmlformats.org/officeDocument/2006/relationships/hyperlink" Target="https://podminky.urs.cz/item/CS_URS_2025_01/320101111" TargetMode="External" /><Relationship Id="rId21" Type="http://schemas.openxmlformats.org/officeDocument/2006/relationships/hyperlink" Target="https://podminky.urs.cz/item/CS_URS_2025_02/321351010" TargetMode="External" /><Relationship Id="rId22" Type="http://schemas.openxmlformats.org/officeDocument/2006/relationships/hyperlink" Target="https://podminky.urs.cz/item/CS_URS_2025_02/321352010" TargetMode="External" /><Relationship Id="rId23" Type="http://schemas.openxmlformats.org/officeDocument/2006/relationships/hyperlink" Target="https://podminky.urs.cz/item/CS_URS_2025_02/465513127" TargetMode="External" /><Relationship Id="rId24" Type="http://schemas.openxmlformats.org/officeDocument/2006/relationships/hyperlink" Target="https://podminky.urs.cz/item/CS_URS_2025_02/451313521" TargetMode="External" /><Relationship Id="rId25" Type="http://schemas.openxmlformats.org/officeDocument/2006/relationships/hyperlink" Target="https://podminky.urs.cz/item/CS_URS_2025_02/451571111" TargetMode="External" /><Relationship Id="rId26" Type="http://schemas.openxmlformats.org/officeDocument/2006/relationships/hyperlink" Target="https://podminky.urs.cz/item/CS_URS_2025_02/463212111" TargetMode="External" /><Relationship Id="rId27" Type="http://schemas.openxmlformats.org/officeDocument/2006/relationships/hyperlink" Target="https://podminky.urs.cz/item/CS_URS_2025_02/463212191" TargetMode="External" /><Relationship Id="rId28" Type="http://schemas.openxmlformats.org/officeDocument/2006/relationships/hyperlink" Target="https://podminky.urs.cz/item/CS_URS_2025_02/953334312" TargetMode="External" /><Relationship Id="rId29" Type="http://schemas.openxmlformats.org/officeDocument/2006/relationships/hyperlink" Target="https://podminky.urs.cz/item/CS_URS_2025_02/977131110" TargetMode="External" /><Relationship Id="rId30" Type="http://schemas.openxmlformats.org/officeDocument/2006/relationships/hyperlink" Target="https://podminky.urs.cz/item/CS_URS_2025_02/977131119" TargetMode="External" /><Relationship Id="rId31" Type="http://schemas.openxmlformats.org/officeDocument/2006/relationships/hyperlink" Target="https://podminky.urs.cz/item/CS_URS_2025_02/997321511" TargetMode="External" /><Relationship Id="rId32" Type="http://schemas.openxmlformats.org/officeDocument/2006/relationships/hyperlink" Target="https://podminky.urs.cz/item/CS_URS_2025_02/997321519" TargetMode="External" /><Relationship Id="rId33" Type="http://schemas.openxmlformats.org/officeDocument/2006/relationships/hyperlink" Target="https://podminky.urs.cz/item/CS_URS_2025_02/997013861" TargetMode="External" /><Relationship Id="rId34" Type="http://schemas.openxmlformats.org/officeDocument/2006/relationships/hyperlink" Target="https://podminky.urs.cz/item/CS_URS_2025_02/998323011" TargetMode="External" /><Relationship Id="rId3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06/25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VT Opavice, Holčovice, Hejnov km 20,900 - 21,700 PŠ 2024 - stavba č. 8848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Holčovice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Dalibor Rajnoch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Dalibor Rajnoch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ROUND(AG55+AG59+AG61+AG68,2)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ROUND(AS55+AS59+AS61+AS68,2)</f>
        <v>0</v>
      </c>
      <c r="AT54" s="107">
        <f>ROUND(SUM(AV54:AW54),2)</f>
        <v>0</v>
      </c>
      <c r="AU54" s="108">
        <f>ROUND(AU55+AU59+AU61+AU68,5)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ROUND(AZ55+AZ59+AZ61+AZ68,2)</f>
        <v>0</v>
      </c>
      <c r="BA54" s="107">
        <f>ROUND(BA55+BA59+BA61+BA68,2)</f>
        <v>0</v>
      </c>
      <c r="BB54" s="107">
        <f>ROUND(BB55+BB59+BB61+BB68,2)</f>
        <v>0</v>
      </c>
      <c r="BC54" s="107">
        <f>ROUND(BC55+BC59+BC61+BC68,2)</f>
        <v>0</v>
      </c>
      <c r="BD54" s="109">
        <f>ROUND(BD55+BD59+BD61+BD68,2)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7"/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77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70</v>
      </c>
      <c r="BT55" s="124" t="s">
        <v>78</v>
      </c>
      <c r="BU55" s="124" t="s">
        <v>72</v>
      </c>
      <c r="BV55" s="124" t="s">
        <v>73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4" customFormat="1" ht="23.25" customHeight="1">
      <c r="A56" s="125" t="s">
        <v>81</v>
      </c>
      <c r="B56" s="64"/>
      <c r="C56" s="126"/>
      <c r="D56" s="126"/>
      <c r="E56" s="127" t="s">
        <v>82</v>
      </c>
      <c r="F56" s="127"/>
      <c r="G56" s="127"/>
      <c r="H56" s="127"/>
      <c r="I56" s="127"/>
      <c r="J56" s="126"/>
      <c r="K56" s="127" t="s">
        <v>83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'SO-01-01. - Úprava km 20,...'!J32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84</v>
      </c>
      <c r="AR56" s="66"/>
      <c r="AS56" s="130">
        <v>0</v>
      </c>
      <c r="AT56" s="131">
        <f>ROUND(SUM(AV56:AW56),2)</f>
        <v>0</v>
      </c>
      <c r="AU56" s="132">
        <f>'SO-01-01. - Úprava km 20,...'!P91</f>
        <v>0</v>
      </c>
      <c r="AV56" s="131">
        <f>'SO-01-01. - Úprava km 20,...'!J35</f>
        <v>0</v>
      </c>
      <c r="AW56" s="131">
        <f>'SO-01-01. - Úprava km 20,...'!J36</f>
        <v>0</v>
      </c>
      <c r="AX56" s="131">
        <f>'SO-01-01. - Úprava km 20,...'!J37</f>
        <v>0</v>
      </c>
      <c r="AY56" s="131">
        <f>'SO-01-01. - Úprava km 20,...'!J38</f>
        <v>0</v>
      </c>
      <c r="AZ56" s="131">
        <f>'SO-01-01. - Úprava km 20,...'!F35</f>
        <v>0</v>
      </c>
      <c r="BA56" s="131">
        <f>'SO-01-01. - Úprava km 20,...'!F36</f>
        <v>0</v>
      </c>
      <c r="BB56" s="131">
        <f>'SO-01-01. - Úprava km 20,...'!F37</f>
        <v>0</v>
      </c>
      <c r="BC56" s="131">
        <f>'SO-01-01. - Úprava km 20,...'!F38</f>
        <v>0</v>
      </c>
      <c r="BD56" s="133">
        <f>'SO-01-01. - Úprava km 20,...'!F39</f>
        <v>0</v>
      </c>
      <c r="BE56" s="4"/>
      <c r="BT56" s="134" t="s">
        <v>80</v>
      </c>
      <c r="BV56" s="134" t="s">
        <v>73</v>
      </c>
      <c r="BW56" s="134" t="s">
        <v>85</v>
      </c>
      <c r="BX56" s="134" t="s">
        <v>79</v>
      </c>
      <c r="CL56" s="134" t="s">
        <v>19</v>
      </c>
    </row>
    <row r="57" s="4" customFormat="1" ht="23.25" customHeight="1">
      <c r="A57" s="125" t="s">
        <v>81</v>
      </c>
      <c r="B57" s="64"/>
      <c r="C57" s="126"/>
      <c r="D57" s="126"/>
      <c r="E57" s="127" t="s">
        <v>86</v>
      </c>
      <c r="F57" s="127"/>
      <c r="G57" s="127"/>
      <c r="H57" s="127"/>
      <c r="I57" s="127"/>
      <c r="J57" s="126"/>
      <c r="K57" s="127" t="s">
        <v>87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'SO-01-02. - Brod km 20,92...'!J32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84</v>
      </c>
      <c r="AR57" s="66"/>
      <c r="AS57" s="130">
        <v>0</v>
      </c>
      <c r="AT57" s="131">
        <f>ROUND(SUM(AV57:AW57),2)</f>
        <v>0</v>
      </c>
      <c r="AU57" s="132">
        <f>'SO-01-02. - Brod km 20,92...'!P90</f>
        <v>0</v>
      </c>
      <c r="AV57" s="131">
        <f>'SO-01-02. - Brod km 20,92...'!J35</f>
        <v>0</v>
      </c>
      <c r="AW57" s="131">
        <f>'SO-01-02. - Brod km 20,92...'!J36</f>
        <v>0</v>
      </c>
      <c r="AX57" s="131">
        <f>'SO-01-02. - Brod km 20,92...'!J37</f>
        <v>0</v>
      </c>
      <c r="AY57" s="131">
        <f>'SO-01-02. - Brod km 20,92...'!J38</f>
        <v>0</v>
      </c>
      <c r="AZ57" s="131">
        <f>'SO-01-02. - Brod km 20,92...'!F35</f>
        <v>0</v>
      </c>
      <c r="BA57" s="131">
        <f>'SO-01-02. - Brod km 20,92...'!F36</f>
        <v>0</v>
      </c>
      <c r="BB57" s="131">
        <f>'SO-01-02. - Brod km 20,92...'!F37</f>
        <v>0</v>
      </c>
      <c r="BC57" s="131">
        <f>'SO-01-02. - Brod km 20,92...'!F38</f>
        <v>0</v>
      </c>
      <c r="BD57" s="133">
        <f>'SO-01-02. - Brod km 20,92...'!F39</f>
        <v>0</v>
      </c>
      <c r="BE57" s="4"/>
      <c r="BT57" s="134" t="s">
        <v>80</v>
      </c>
      <c r="BV57" s="134" t="s">
        <v>73</v>
      </c>
      <c r="BW57" s="134" t="s">
        <v>88</v>
      </c>
      <c r="BX57" s="134" t="s">
        <v>79</v>
      </c>
      <c r="CL57" s="134" t="s">
        <v>19</v>
      </c>
    </row>
    <row r="58" s="4" customFormat="1" ht="23.25" customHeight="1">
      <c r="A58" s="125" t="s">
        <v>81</v>
      </c>
      <c r="B58" s="64"/>
      <c r="C58" s="126"/>
      <c r="D58" s="126"/>
      <c r="E58" s="127" t="s">
        <v>89</v>
      </c>
      <c r="F58" s="127"/>
      <c r="G58" s="127"/>
      <c r="H58" s="127"/>
      <c r="I58" s="127"/>
      <c r="J58" s="126"/>
      <c r="K58" s="127" t="s">
        <v>90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'SO-01-03. - Práh km 21,08...'!J32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84</v>
      </c>
      <c r="AR58" s="66"/>
      <c r="AS58" s="130">
        <v>0</v>
      </c>
      <c r="AT58" s="131">
        <f>ROUND(SUM(AV58:AW58),2)</f>
        <v>0</v>
      </c>
      <c r="AU58" s="132">
        <f>'SO-01-03. - Práh km 21,08...'!P87</f>
        <v>0</v>
      </c>
      <c r="AV58" s="131">
        <f>'SO-01-03. - Práh km 21,08...'!J35</f>
        <v>0</v>
      </c>
      <c r="AW58" s="131">
        <f>'SO-01-03. - Práh km 21,08...'!J36</f>
        <v>0</v>
      </c>
      <c r="AX58" s="131">
        <f>'SO-01-03. - Práh km 21,08...'!J37</f>
        <v>0</v>
      </c>
      <c r="AY58" s="131">
        <f>'SO-01-03. - Práh km 21,08...'!J38</f>
        <v>0</v>
      </c>
      <c r="AZ58" s="131">
        <f>'SO-01-03. - Práh km 21,08...'!F35</f>
        <v>0</v>
      </c>
      <c r="BA58" s="131">
        <f>'SO-01-03. - Práh km 21,08...'!F36</f>
        <v>0</v>
      </c>
      <c r="BB58" s="131">
        <f>'SO-01-03. - Práh km 21,08...'!F37</f>
        <v>0</v>
      </c>
      <c r="BC58" s="131">
        <f>'SO-01-03. - Práh km 21,08...'!F38</f>
        <v>0</v>
      </c>
      <c r="BD58" s="133">
        <f>'SO-01-03. - Práh km 21,08...'!F39</f>
        <v>0</v>
      </c>
      <c r="BE58" s="4"/>
      <c r="BT58" s="134" t="s">
        <v>80</v>
      </c>
      <c r="BV58" s="134" t="s">
        <v>73</v>
      </c>
      <c r="BW58" s="134" t="s">
        <v>91</v>
      </c>
      <c r="BX58" s="134" t="s">
        <v>79</v>
      </c>
      <c r="CL58" s="134" t="s">
        <v>19</v>
      </c>
    </row>
    <row r="59" s="7" customFormat="1" ht="16.5" customHeight="1">
      <c r="A59" s="7"/>
      <c r="B59" s="112"/>
      <c r="C59" s="113"/>
      <c r="D59" s="114" t="s">
        <v>92</v>
      </c>
      <c r="E59" s="114"/>
      <c r="F59" s="114"/>
      <c r="G59" s="114"/>
      <c r="H59" s="114"/>
      <c r="I59" s="115"/>
      <c r="J59" s="114" t="s">
        <v>93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ROUND(AG60,2)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77</v>
      </c>
      <c r="AR59" s="119"/>
      <c r="AS59" s="120">
        <f>ROUND(AS60,2)</f>
        <v>0</v>
      </c>
      <c r="AT59" s="121">
        <f>ROUND(SUM(AV59:AW59),2)</f>
        <v>0</v>
      </c>
      <c r="AU59" s="122">
        <f>ROUND(AU60,5)</f>
        <v>0</v>
      </c>
      <c r="AV59" s="121">
        <f>ROUND(AZ59*L29,2)</f>
        <v>0</v>
      </c>
      <c r="AW59" s="121">
        <f>ROUND(BA59*L30,2)</f>
        <v>0</v>
      </c>
      <c r="AX59" s="121">
        <f>ROUND(BB59*L29,2)</f>
        <v>0</v>
      </c>
      <c r="AY59" s="121">
        <f>ROUND(BC59*L30,2)</f>
        <v>0</v>
      </c>
      <c r="AZ59" s="121">
        <f>ROUND(AZ60,2)</f>
        <v>0</v>
      </c>
      <c r="BA59" s="121">
        <f>ROUND(BA60,2)</f>
        <v>0</v>
      </c>
      <c r="BB59" s="121">
        <f>ROUND(BB60,2)</f>
        <v>0</v>
      </c>
      <c r="BC59" s="121">
        <f>ROUND(BC60,2)</f>
        <v>0</v>
      </c>
      <c r="BD59" s="123">
        <f>ROUND(BD60,2)</f>
        <v>0</v>
      </c>
      <c r="BE59" s="7"/>
      <c r="BS59" s="124" t="s">
        <v>70</v>
      </c>
      <c r="BT59" s="124" t="s">
        <v>78</v>
      </c>
      <c r="BU59" s="124" t="s">
        <v>72</v>
      </c>
      <c r="BV59" s="124" t="s">
        <v>73</v>
      </c>
      <c r="BW59" s="124" t="s">
        <v>94</v>
      </c>
      <c r="BX59" s="124" t="s">
        <v>5</v>
      </c>
      <c r="CL59" s="124" t="s">
        <v>19</v>
      </c>
      <c r="CM59" s="124" t="s">
        <v>80</v>
      </c>
    </row>
    <row r="60" s="4" customFormat="1" ht="23.25" customHeight="1">
      <c r="A60" s="125" t="s">
        <v>81</v>
      </c>
      <c r="B60" s="64"/>
      <c r="C60" s="126"/>
      <c r="D60" s="126"/>
      <c r="E60" s="127" t="s">
        <v>95</v>
      </c>
      <c r="F60" s="127"/>
      <c r="G60" s="127"/>
      <c r="H60" s="127"/>
      <c r="I60" s="127"/>
      <c r="J60" s="126"/>
      <c r="K60" s="127" t="s">
        <v>96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'SO-02-01. - Stupeň km 20,...'!J32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84</v>
      </c>
      <c r="AR60" s="66"/>
      <c r="AS60" s="130">
        <v>0</v>
      </c>
      <c r="AT60" s="131">
        <f>ROUND(SUM(AV60:AW60),2)</f>
        <v>0</v>
      </c>
      <c r="AU60" s="132">
        <f>'SO-02-01. - Stupeň km 20,...'!P91</f>
        <v>0</v>
      </c>
      <c r="AV60" s="131">
        <f>'SO-02-01. - Stupeň km 20,...'!J35</f>
        <v>0</v>
      </c>
      <c r="AW60" s="131">
        <f>'SO-02-01. - Stupeň km 20,...'!J36</f>
        <v>0</v>
      </c>
      <c r="AX60" s="131">
        <f>'SO-02-01. - Stupeň km 20,...'!J37</f>
        <v>0</v>
      </c>
      <c r="AY60" s="131">
        <f>'SO-02-01. - Stupeň km 20,...'!J38</f>
        <v>0</v>
      </c>
      <c r="AZ60" s="131">
        <f>'SO-02-01. - Stupeň km 20,...'!F35</f>
        <v>0</v>
      </c>
      <c r="BA60" s="131">
        <f>'SO-02-01. - Stupeň km 20,...'!F36</f>
        <v>0</v>
      </c>
      <c r="BB60" s="131">
        <f>'SO-02-01. - Stupeň km 20,...'!F37</f>
        <v>0</v>
      </c>
      <c r="BC60" s="131">
        <f>'SO-02-01. - Stupeň km 20,...'!F38</f>
        <v>0</v>
      </c>
      <c r="BD60" s="133">
        <f>'SO-02-01. - Stupeň km 20,...'!F39</f>
        <v>0</v>
      </c>
      <c r="BE60" s="4"/>
      <c r="BT60" s="134" t="s">
        <v>80</v>
      </c>
      <c r="BV60" s="134" t="s">
        <v>73</v>
      </c>
      <c r="BW60" s="134" t="s">
        <v>97</v>
      </c>
      <c r="BX60" s="134" t="s">
        <v>94</v>
      </c>
      <c r="CL60" s="134" t="s">
        <v>19</v>
      </c>
    </row>
    <row r="61" s="7" customFormat="1" ht="16.5" customHeight="1">
      <c r="A61" s="7"/>
      <c r="B61" s="112"/>
      <c r="C61" s="113"/>
      <c r="D61" s="114" t="s">
        <v>98</v>
      </c>
      <c r="E61" s="114"/>
      <c r="F61" s="114"/>
      <c r="G61" s="114"/>
      <c r="H61" s="114"/>
      <c r="I61" s="115"/>
      <c r="J61" s="114" t="s">
        <v>99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ROUND(SUM(AG62:AG67),2)</f>
        <v>0</v>
      </c>
      <c r="AH61" s="115"/>
      <c r="AI61" s="115"/>
      <c r="AJ61" s="115"/>
      <c r="AK61" s="115"/>
      <c r="AL61" s="115"/>
      <c r="AM61" s="115"/>
      <c r="AN61" s="117">
        <f>SUM(AG61,AT61)</f>
        <v>0</v>
      </c>
      <c r="AO61" s="115"/>
      <c r="AP61" s="115"/>
      <c r="AQ61" s="118" t="s">
        <v>77</v>
      </c>
      <c r="AR61" s="119"/>
      <c r="AS61" s="120">
        <f>ROUND(SUM(AS62:AS67),2)</f>
        <v>0</v>
      </c>
      <c r="AT61" s="121">
        <f>ROUND(SUM(AV61:AW61),2)</f>
        <v>0</v>
      </c>
      <c r="AU61" s="122">
        <f>ROUND(SUM(AU62:AU67),5)</f>
        <v>0</v>
      </c>
      <c r="AV61" s="121">
        <f>ROUND(AZ61*L29,2)</f>
        <v>0</v>
      </c>
      <c r="AW61" s="121">
        <f>ROUND(BA61*L30,2)</f>
        <v>0</v>
      </c>
      <c r="AX61" s="121">
        <f>ROUND(BB61*L29,2)</f>
        <v>0</v>
      </c>
      <c r="AY61" s="121">
        <f>ROUND(BC61*L30,2)</f>
        <v>0</v>
      </c>
      <c r="AZ61" s="121">
        <f>ROUND(SUM(AZ62:AZ67),2)</f>
        <v>0</v>
      </c>
      <c r="BA61" s="121">
        <f>ROUND(SUM(BA62:BA67),2)</f>
        <v>0</v>
      </c>
      <c r="BB61" s="121">
        <f>ROUND(SUM(BB62:BB67),2)</f>
        <v>0</v>
      </c>
      <c r="BC61" s="121">
        <f>ROUND(SUM(BC62:BC67),2)</f>
        <v>0</v>
      </c>
      <c r="BD61" s="123">
        <f>ROUND(SUM(BD62:BD67),2)</f>
        <v>0</v>
      </c>
      <c r="BE61" s="7"/>
      <c r="BS61" s="124" t="s">
        <v>70</v>
      </c>
      <c r="BT61" s="124" t="s">
        <v>78</v>
      </c>
      <c r="BU61" s="124" t="s">
        <v>72</v>
      </c>
      <c r="BV61" s="124" t="s">
        <v>73</v>
      </c>
      <c r="BW61" s="124" t="s">
        <v>100</v>
      </c>
      <c r="BX61" s="124" t="s">
        <v>5</v>
      </c>
      <c r="CL61" s="124" t="s">
        <v>19</v>
      </c>
      <c r="CM61" s="124" t="s">
        <v>80</v>
      </c>
    </row>
    <row r="62" s="4" customFormat="1" ht="23.25" customHeight="1">
      <c r="A62" s="125" t="s">
        <v>81</v>
      </c>
      <c r="B62" s="64"/>
      <c r="C62" s="126"/>
      <c r="D62" s="126"/>
      <c r="E62" s="127" t="s">
        <v>101</v>
      </c>
      <c r="F62" s="127"/>
      <c r="G62" s="127"/>
      <c r="H62" s="127"/>
      <c r="I62" s="127"/>
      <c r="J62" s="126"/>
      <c r="K62" s="127" t="s">
        <v>102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'SO-03-01. - Úprava km 21,...'!J32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84</v>
      </c>
      <c r="AR62" s="66"/>
      <c r="AS62" s="130">
        <v>0</v>
      </c>
      <c r="AT62" s="131">
        <f>ROUND(SUM(AV62:AW62),2)</f>
        <v>0</v>
      </c>
      <c r="AU62" s="132">
        <f>'SO-03-01. - Úprava km 21,...'!P91</f>
        <v>0</v>
      </c>
      <c r="AV62" s="131">
        <f>'SO-03-01. - Úprava km 21,...'!J35</f>
        <v>0</v>
      </c>
      <c r="AW62" s="131">
        <f>'SO-03-01. - Úprava km 21,...'!J36</f>
        <v>0</v>
      </c>
      <c r="AX62" s="131">
        <f>'SO-03-01. - Úprava km 21,...'!J37</f>
        <v>0</v>
      </c>
      <c r="AY62" s="131">
        <f>'SO-03-01. - Úprava km 21,...'!J38</f>
        <v>0</v>
      </c>
      <c r="AZ62" s="131">
        <f>'SO-03-01. - Úprava km 21,...'!F35</f>
        <v>0</v>
      </c>
      <c r="BA62" s="131">
        <f>'SO-03-01. - Úprava km 21,...'!F36</f>
        <v>0</v>
      </c>
      <c r="BB62" s="131">
        <f>'SO-03-01. - Úprava km 21,...'!F37</f>
        <v>0</v>
      </c>
      <c r="BC62" s="131">
        <f>'SO-03-01. - Úprava km 21,...'!F38</f>
        <v>0</v>
      </c>
      <c r="BD62" s="133">
        <f>'SO-03-01. - Úprava km 21,...'!F39</f>
        <v>0</v>
      </c>
      <c r="BE62" s="4"/>
      <c r="BT62" s="134" t="s">
        <v>80</v>
      </c>
      <c r="BV62" s="134" t="s">
        <v>73</v>
      </c>
      <c r="BW62" s="134" t="s">
        <v>103</v>
      </c>
      <c r="BX62" s="134" t="s">
        <v>100</v>
      </c>
      <c r="CL62" s="134" t="s">
        <v>19</v>
      </c>
    </row>
    <row r="63" s="4" customFormat="1" ht="23.25" customHeight="1">
      <c r="A63" s="125" t="s">
        <v>81</v>
      </c>
      <c r="B63" s="64"/>
      <c r="C63" s="126"/>
      <c r="D63" s="126"/>
      <c r="E63" s="127" t="s">
        <v>104</v>
      </c>
      <c r="F63" s="127"/>
      <c r="G63" s="127"/>
      <c r="H63" s="127"/>
      <c r="I63" s="127"/>
      <c r="J63" s="126"/>
      <c r="K63" s="127" t="s">
        <v>105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'SO-03-02. - Stupeň km 21,...'!J32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84</v>
      </c>
      <c r="AR63" s="66"/>
      <c r="AS63" s="130">
        <v>0</v>
      </c>
      <c r="AT63" s="131">
        <f>ROUND(SUM(AV63:AW63),2)</f>
        <v>0</v>
      </c>
      <c r="AU63" s="132">
        <f>'SO-03-02. - Stupeň km 21,...'!P91</f>
        <v>0</v>
      </c>
      <c r="AV63" s="131">
        <f>'SO-03-02. - Stupeň km 21,...'!J35</f>
        <v>0</v>
      </c>
      <c r="AW63" s="131">
        <f>'SO-03-02. - Stupeň km 21,...'!J36</f>
        <v>0</v>
      </c>
      <c r="AX63" s="131">
        <f>'SO-03-02. - Stupeň km 21,...'!J37</f>
        <v>0</v>
      </c>
      <c r="AY63" s="131">
        <f>'SO-03-02. - Stupeň km 21,...'!J38</f>
        <v>0</v>
      </c>
      <c r="AZ63" s="131">
        <f>'SO-03-02. - Stupeň km 21,...'!F35</f>
        <v>0</v>
      </c>
      <c r="BA63" s="131">
        <f>'SO-03-02. - Stupeň km 21,...'!F36</f>
        <v>0</v>
      </c>
      <c r="BB63" s="131">
        <f>'SO-03-02. - Stupeň km 21,...'!F37</f>
        <v>0</v>
      </c>
      <c r="BC63" s="131">
        <f>'SO-03-02. - Stupeň km 21,...'!F38</f>
        <v>0</v>
      </c>
      <c r="BD63" s="133">
        <f>'SO-03-02. - Stupeň km 21,...'!F39</f>
        <v>0</v>
      </c>
      <c r="BE63" s="4"/>
      <c r="BT63" s="134" t="s">
        <v>80</v>
      </c>
      <c r="BV63" s="134" t="s">
        <v>73</v>
      </c>
      <c r="BW63" s="134" t="s">
        <v>106</v>
      </c>
      <c r="BX63" s="134" t="s">
        <v>100</v>
      </c>
      <c r="CL63" s="134" t="s">
        <v>19</v>
      </c>
    </row>
    <row r="64" s="4" customFormat="1" ht="23.25" customHeight="1">
      <c r="A64" s="125" t="s">
        <v>81</v>
      </c>
      <c r="B64" s="64"/>
      <c r="C64" s="126"/>
      <c r="D64" s="126"/>
      <c r="E64" s="127" t="s">
        <v>107</v>
      </c>
      <c r="F64" s="127"/>
      <c r="G64" s="127"/>
      <c r="H64" s="127"/>
      <c r="I64" s="127"/>
      <c r="J64" s="126"/>
      <c r="K64" s="127" t="s">
        <v>108</v>
      </c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8">
        <f>'SO-03-03. - Stupeň km 21,...'!J32</f>
        <v>0</v>
      </c>
      <c r="AH64" s="126"/>
      <c r="AI64" s="126"/>
      <c r="AJ64" s="126"/>
      <c r="AK64" s="126"/>
      <c r="AL64" s="126"/>
      <c r="AM64" s="126"/>
      <c r="AN64" s="128">
        <f>SUM(AG64,AT64)</f>
        <v>0</v>
      </c>
      <c r="AO64" s="126"/>
      <c r="AP64" s="126"/>
      <c r="AQ64" s="129" t="s">
        <v>84</v>
      </c>
      <c r="AR64" s="66"/>
      <c r="AS64" s="130">
        <v>0</v>
      </c>
      <c r="AT64" s="131">
        <f>ROUND(SUM(AV64:AW64),2)</f>
        <v>0</v>
      </c>
      <c r="AU64" s="132">
        <f>'SO-03-03. - Stupeň km 21,...'!P91</f>
        <v>0</v>
      </c>
      <c r="AV64" s="131">
        <f>'SO-03-03. - Stupeň km 21,...'!J35</f>
        <v>0</v>
      </c>
      <c r="AW64" s="131">
        <f>'SO-03-03. - Stupeň km 21,...'!J36</f>
        <v>0</v>
      </c>
      <c r="AX64" s="131">
        <f>'SO-03-03. - Stupeň km 21,...'!J37</f>
        <v>0</v>
      </c>
      <c r="AY64" s="131">
        <f>'SO-03-03. - Stupeň km 21,...'!J38</f>
        <v>0</v>
      </c>
      <c r="AZ64" s="131">
        <f>'SO-03-03. - Stupeň km 21,...'!F35</f>
        <v>0</v>
      </c>
      <c r="BA64" s="131">
        <f>'SO-03-03. - Stupeň km 21,...'!F36</f>
        <v>0</v>
      </c>
      <c r="BB64" s="131">
        <f>'SO-03-03. - Stupeň km 21,...'!F37</f>
        <v>0</v>
      </c>
      <c r="BC64" s="131">
        <f>'SO-03-03. - Stupeň km 21,...'!F38</f>
        <v>0</v>
      </c>
      <c r="BD64" s="133">
        <f>'SO-03-03. - Stupeň km 21,...'!F39</f>
        <v>0</v>
      </c>
      <c r="BE64" s="4"/>
      <c r="BT64" s="134" t="s">
        <v>80</v>
      </c>
      <c r="BV64" s="134" t="s">
        <v>73</v>
      </c>
      <c r="BW64" s="134" t="s">
        <v>109</v>
      </c>
      <c r="BX64" s="134" t="s">
        <v>100</v>
      </c>
      <c r="CL64" s="134" t="s">
        <v>19</v>
      </c>
    </row>
    <row r="65" s="4" customFormat="1" ht="23.25" customHeight="1">
      <c r="A65" s="125" t="s">
        <v>81</v>
      </c>
      <c r="B65" s="64"/>
      <c r="C65" s="126"/>
      <c r="D65" s="126"/>
      <c r="E65" s="127" t="s">
        <v>110</v>
      </c>
      <c r="F65" s="127"/>
      <c r="G65" s="127"/>
      <c r="H65" s="127"/>
      <c r="I65" s="127"/>
      <c r="J65" s="126"/>
      <c r="K65" s="127" t="s">
        <v>111</v>
      </c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8">
        <f>'SO-03-04. - Stupeň km 21,...'!J32</f>
        <v>0</v>
      </c>
      <c r="AH65" s="126"/>
      <c r="AI65" s="126"/>
      <c r="AJ65" s="126"/>
      <c r="AK65" s="126"/>
      <c r="AL65" s="126"/>
      <c r="AM65" s="126"/>
      <c r="AN65" s="128">
        <f>SUM(AG65,AT65)</f>
        <v>0</v>
      </c>
      <c r="AO65" s="126"/>
      <c r="AP65" s="126"/>
      <c r="AQ65" s="129" t="s">
        <v>84</v>
      </c>
      <c r="AR65" s="66"/>
      <c r="AS65" s="130">
        <v>0</v>
      </c>
      <c r="AT65" s="131">
        <f>ROUND(SUM(AV65:AW65),2)</f>
        <v>0</v>
      </c>
      <c r="AU65" s="132">
        <f>'SO-03-04. - Stupeň km 21,...'!P92</f>
        <v>0</v>
      </c>
      <c r="AV65" s="131">
        <f>'SO-03-04. - Stupeň km 21,...'!J35</f>
        <v>0</v>
      </c>
      <c r="AW65" s="131">
        <f>'SO-03-04. - Stupeň km 21,...'!J36</f>
        <v>0</v>
      </c>
      <c r="AX65" s="131">
        <f>'SO-03-04. - Stupeň km 21,...'!J37</f>
        <v>0</v>
      </c>
      <c r="AY65" s="131">
        <f>'SO-03-04. - Stupeň km 21,...'!J38</f>
        <v>0</v>
      </c>
      <c r="AZ65" s="131">
        <f>'SO-03-04. - Stupeň km 21,...'!F35</f>
        <v>0</v>
      </c>
      <c r="BA65" s="131">
        <f>'SO-03-04. - Stupeň km 21,...'!F36</f>
        <v>0</v>
      </c>
      <c r="BB65" s="131">
        <f>'SO-03-04. - Stupeň km 21,...'!F37</f>
        <v>0</v>
      </c>
      <c r="BC65" s="131">
        <f>'SO-03-04. - Stupeň km 21,...'!F38</f>
        <v>0</v>
      </c>
      <c r="BD65" s="133">
        <f>'SO-03-04. - Stupeň km 21,...'!F39</f>
        <v>0</v>
      </c>
      <c r="BE65" s="4"/>
      <c r="BT65" s="134" t="s">
        <v>80</v>
      </c>
      <c r="BV65" s="134" t="s">
        <v>73</v>
      </c>
      <c r="BW65" s="134" t="s">
        <v>112</v>
      </c>
      <c r="BX65" s="134" t="s">
        <v>100</v>
      </c>
      <c r="CL65" s="134" t="s">
        <v>19</v>
      </c>
    </row>
    <row r="66" s="4" customFormat="1" ht="23.25" customHeight="1">
      <c r="A66" s="125" t="s">
        <v>81</v>
      </c>
      <c r="B66" s="64"/>
      <c r="C66" s="126"/>
      <c r="D66" s="126"/>
      <c r="E66" s="127" t="s">
        <v>113</v>
      </c>
      <c r="F66" s="127"/>
      <c r="G66" s="127"/>
      <c r="H66" s="127"/>
      <c r="I66" s="127"/>
      <c r="J66" s="126"/>
      <c r="K66" s="127" t="s">
        <v>114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'SO-03-05. - Práh km 21,60...'!J32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84</v>
      </c>
      <c r="AR66" s="66"/>
      <c r="AS66" s="130">
        <v>0</v>
      </c>
      <c r="AT66" s="131">
        <f>ROUND(SUM(AV66:AW66),2)</f>
        <v>0</v>
      </c>
      <c r="AU66" s="132">
        <f>'SO-03-05. - Práh km 21,60...'!P89</f>
        <v>0</v>
      </c>
      <c r="AV66" s="131">
        <f>'SO-03-05. - Práh km 21,60...'!J35</f>
        <v>0</v>
      </c>
      <c r="AW66" s="131">
        <f>'SO-03-05. - Práh km 21,60...'!J36</f>
        <v>0</v>
      </c>
      <c r="AX66" s="131">
        <f>'SO-03-05. - Práh km 21,60...'!J37</f>
        <v>0</v>
      </c>
      <c r="AY66" s="131">
        <f>'SO-03-05. - Práh km 21,60...'!J38</f>
        <v>0</v>
      </c>
      <c r="AZ66" s="131">
        <f>'SO-03-05. - Práh km 21,60...'!F35</f>
        <v>0</v>
      </c>
      <c r="BA66" s="131">
        <f>'SO-03-05. - Práh km 21,60...'!F36</f>
        <v>0</v>
      </c>
      <c r="BB66" s="131">
        <f>'SO-03-05. - Práh km 21,60...'!F37</f>
        <v>0</v>
      </c>
      <c r="BC66" s="131">
        <f>'SO-03-05. - Práh km 21,60...'!F38</f>
        <v>0</v>
      </c>
      <c r="BD66" s="133">
        <f>'SO-03-05. - Práh km 21,60...'!F39</f>
        <v>0</v>
      </c>
      <c r="BE66" s="4"/>
      <c r="BT66" s="134" t="s">
        <v>80</v>
      </c>
      <c r="BV66" s="134" t="s">
        <v>73</v>
      </c>
      <c r="BW66" s="134" t="s">
        <v>115</v>
      </c>
      <c r="BX66" s="134" t="s">
        <v>100</v>
      </c>
      <c r="CL66" s="134" t="s">
        <v>19</v>
      </c>
    </row>
    <row r="67" s="4" customFormat="1" ht="23.25" customHeight="1">
      <c r="A67" s="125" t="s">
        <v>81</v>
      </c>
      <c r="B67" s="64"/>
      <c r="C67" s="126"/>
      <c r="D67" s="126"/>
      <c r="E67" s="127" t="s">
        <v>116</v>
      </c>
      <c r="F67" s="127"/>
      <c r="G67" s="127"/>
      <c r="H67" s="127"/>
      <c r="I67" s="127"/>
      <c r="J67" s="126"/>
      <c r="K67" s="127" t="s">
        <v>117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'SO-03-06. - Práh km 21,66...'!J32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84</v>
      </c>
      <c r="AR67" s="66"/>
      <c r="AS67" s="130">
        <v>0</v>
      </c>
      <c r="AT67" s="131">
        <f>ROUND(SUM(AV67:AW67),2)</f>
        <v>0</v>
      </c>
      <c r="AU67" s="132">
        <f>'SO-03-06. - Práh km 21,66...'!P89</f>
        <v>0</v>
      </c>
      <c r="AV67" s="131">
        <f>'SO-03-06. - Práh km 21,66...'!J35</f>
        <v>0</v>
      </c>
      <c r="AW67" s="131">
        <f>'SO-03-06. - Práh km 21,66...'!J36</f>
        <v>0</v>
      </c>
      <c r="AX67" s="131">
        <f>'SO-03-06. - Práh km 21,66...'!J37</f>
        <v>0</v>
      </c>
      <c r="AY67" s="131">
        <f>'SO-03-06. - Práh km 21,66...'!J38</f>
        <v>0</v>
      </c>
      <c r="AZ67" s="131">
        <f>'SO-03-06. - Práh km 21,66...'!F35</f>
        <v>0</v>
      </c>
      <c r="BA67" s="131">
        <f>'SO-03-06. - Práh km 21,66...'!F36</f>
        <v>0</v>
      </c>
      <c r="BB67" s="131">
        <f>'SO-03-06. - Práh km 21,66...'!F37</f>
        <v>0</v>
      </c>
      <c r="BC67" s="131">
        <f>'SO-03-06. - Práh km 21,66...'!F38</f>
        <v>0</v>
      </c>
      <c r="BD67" s="133">
        <f>'SO-03-06. - Práh km 21,66...'!F39</f>
        <v>0</v>
      </c>
      <c r="BE67" s="4"/>
      <c r="BT67" s="134" t="s">
        <v>80</v>
      </c>
      <c r="BV67" s="134" t="s">
        <v>73</v>
      </c>
      <c r="BW67" s="134" t="s">
        <v>118</v>
      </c>
      <c r="BX67" s="134" t="s">
        <v>100</v>
      </c>
      <c r="CL67" s="134" t="s">
        <v>19</v>
      </c>
    </row>
    <row r="68" s="7" customFormat="1" ht="16.5" customHeight="1">
      <c r="A68" s="125" t="s">
        <v>81</v>
      </c>
      <c r="B68" s="112"/>
      <c r="C68" s="113"/>
      <c r="D68" s="114" t="s">
        <v>119</v>
      </c>
      <c r="E68" s="114"/>
      <c r="F68" s="114"/>
      <c r="G68" s="114"/>
      <c r="H68" s="114"/>
      <c r="I68" s="115"/>
      <c r="J68" s="114" t="s">
        <v>120</v>
      </c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7">
        <f>'VON - Vedlejší a ostatní ...'!J30</f>
        <v>0</v>
      </c>
      <c r="AH68" s="115"/>
      <c r="AI68" s="115"/>
      <c r="AJ68" s="115"/>
      <c r="AK68" s="115"/>
      <c r="AL68" s="115"/>
      <c r="AM68" s="115"/>
      <c r="AN68" s="117">
        <f>SUM(AG68,AT68)</f>
        <v>0</v>
      </c>
      <c r="AO68" s="115"/>
      <c r="AP68" s="115"/>
      <c r="AQ68" s="118" t="s">
        <v>77</v>
      </c>
      <c r="AR68" s="119"/>
      <c r="AS68" s="135">
        <v>0</v>
      </c>
      <c r="AT68" s="136">
        <f>ROUND(SUM(AV68:AW68),2)</f>
        <v>0</v>
      </c>
      <c r="AU68" s="137">
        <f>'VON - Vedlejší a ostatní ...'!P85</f>
        <v>0</v>
      </c>
      <c r="AV68" s="136">
        <f>'VON - Vedlejší a ostatní ...'!J33</f>
        <v>0</v>
      </c>
      <c r="AW68" s="136">
        <f>'VON - Vedlejší a ostatní ...'!J34</f>
        <v>0</v>
      </c>
      <c r="AX68" s="136">
        <f>'VON - Vedlejší a ostatní ...'!J35</f>
        <v>0</v>
      </c>
      <c r="AY68" s="136">
        <f>'VON - Vedlejší a ostatní ...'!J36</f>
        <v>0</v>
      </c>
      <c r="AZ68" s="136">
        <f>'VON - Vedlejší a ostatní ...'!F33</f>
        <v>0</v>
      </c>
      <c r="BA68" s="136">
        <f>'VON - Vedlejší a ostatní ...'!F34</f>
        <v>0</v>
      </c>
      <c r="BB68" s="136">
        <f>'VON - Vedlejší a ostatní ...'!F35</f>
        <v>0</v>
      </c>
      <c r="BC68" s="136">
        <f>'VON - Vedlejší a ostatní ...'!F36</f>
        <v>0</v>
      </c>
      <c r="BD68" s="138">
        <f>'VON - Vedlejší a ostatní ...'!F37</f>
        <v>0</v>
      </c>
      <c r="BE68" s="7"/>
      <c r="BT68" s="124" t="s">
        <v>78</v>
      </c>
      <c r="BV68" s="124" t="s">
        <v>73</v>
      </c>
      <c r="BW68" s="124" t="s">
        <v>121</v>
      </c>
      <c r="BX68" s="124" t="s">
        <v>5</v>
      </c>
      <c r="CL68" s="124" t="s">
        <v>19</v>
      </c>
      <c r="CM68" s="124" t="s">
        <v>80</v>
      </c>
    </row>
    <row r="69" s="2" customFormat="1" ht="30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5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45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</sheetData>
  <sheetProtection sheet="1" formatColumns="0" formatRows="0" objects="1" scenarios="1" spinCount="100000" saltValue="N+/5o9KcTZABt5UaRaAuc0Tbr/1tKOIB2BQgTXF76sYtKhGxfF0feAWipoigUXGCPA91sI9BaTjIgXQcxSQeYg==" hashValue="fJVQBVO3TAumDrvTrZjNjw1jgcviEV7dBTdnx9necvS/y4Gr3FCsKA4tGvuIQ+Bppohzo5rV2EDE/1cr2TrimA==" algorithmName="SHA-512" password="CC35"/>
  <mergeCells count="94">
    <mergeCell ref="C52:G52"/>
    <mergeCell ref="D61:H61"/>
    <mergeCell ref="D59:H59"/>
    <mergeCell ref="D55:H55"/>
    <mergeCell ref="E57:I57"/>
    <mergeCell ref="E63:I63"/>
    <mergeCell ref="E56:I56"/>
    <mergeCell ref="E64:I64"/>
    <mergeCell ref="E60:I60"/>
    <mergeCell ref="E58:I58"/>
    <mergeCell ref="E62:I62"/>
    <mergeCell ref="I52:AF52"/>
    <mergeCell ref="J55:AF55"/>
    <mergeCell ref="J61:AF61"/>
    <mergeCell ref="J59:AF59"/>
    <mergeCell ref="K57:AF57"/>
    <mergeCell ref="K58:AF58"/>
    <mergeCell ref="K60:AF60"/>
    <mergeCell ref="K56:AF56"/>
    <mergeCell ref="K62:AF62"/>
    <mergeCell ref="K63:AF63"/>
    <mergeCell ref="K64:AF64"/>
    <mergeCell ref="L45:AO45"/>
    <mergeCell ref="E65:I65"/>
    <mergeCell ref="K65:AF65"/>
    <mergeCell ref="E66:I66"/>
    <mergeCell ref="K66:AF66"/>
    <mergeCell ref="E67:I67"/>
    <mergeCell ref="K67:AF67"/>
    <mergeCell ref="D68:H68"/>
    <mergeCell ref="J68:AF68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1:AM61"/>
    <mergeCell ref="AG62:AM62"/>
    <mergeCell ref="AG63:AM63"/>
    <mergeCell ref="AG60:AM60"/>
    <mergeCell ref="AG59:AM59"/>
    <mergeCell ref="AG64:AM64"/>
    <mergeCell ref="AG58:AM58"/>
    <mergeCell ref="AG57:AM57"/>
    <mergeCell ref="AG56:AM56"/>
    <mergeCell ref="AG55:AM55"/>
    <mergeCell ref="AG52:AM52"/>
    <mergeCell ref="AM47:AN47"/>
    <mergeCell ref="AM49:AP49"/>
    <mergeCell ref="AM50:AP50"/>
    <mergeCell ref="AN64:AP64"/>
    <mergeCell ref="AN63:AP63"/>
    <mergeCell ref="AN52:AP52"/>
    <mergeCell ref="AN62:AP62"/>
    <mergeCell ref="AN61:AP61"/>
    <mergeCell ref="AN55:AP55"/>
    <mergeCell ref="AN60:AP60"/>
    <mergeCell ref="AN56:AP56"/>
    <mergeCell ref="AN57:AP57"/>
    <mergeCell ref="AN59:AP59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</mergeCells>
  <hyperlinks>
    <hyperlink ref="A56" location="'SO-01-01. - Úprava km 20,...'!C2" display="/"/>
    <hyperlink ref="A57" location="'SO-01-02. - Brod km 20,92...'!C2" display="/"/>
    <hyperlink ref="A58" location="'SO-01-03. - Práh km 21,08...'!C2" display="/"/>
    <hyperlink ref="A60" location="'SO-02-01. - Stupeň km 20,...'!C2" display="/"/>
    <hyperlink ref="A62" location="'SO-03-01. - Úprava km 21,...'!C2" display="/"/>
    <hyperlink ref="A63" location="'SO-03-02. - Stupeň km 21,...'!C2" display="/"/>
    <hyperlink ref="A64" location="'SO-03-03. - Stupeň km 21,...'!C2" display="/"/>
    <hyperlink ref="A65" location="'SO-03-04. - Stupeň km 21,...'!C2" display="/"/>
    <hyperlink ref="A66" location="'SO-03-05. - Práh km 21,60...'!C2" display="/"/>
    <hyperlink ref="A67" location="'SO-03-06. - Práh km 21,66...'!C2" display="/"/>
    <hyperlink ref="A68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845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ROUND((SUM(BE89:BE115)),  2)</f>
        <v>0</v>
      </c>
      <c r="G35" s="39"/>
      <c r="H35" s="39"/>
      <c r="I35" s="158">
        <v>0.20999999999999999</v>
      </c>
      <c r="J35" s="157">
        <f>ROUND(((SUM(BE89:BE115))*I35),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ROUND((SUM(BF89:BF115)),  2)</f>
        <v>0</v>
      </c>
      <c r="G36" s="39"/>
      <c r="H36" s="39"/>
      <c r="I36" s="158">
        <v>0.12</v>
      </c>
      <c r="J36" s="157">
        <f>ROUND(((SUM(BF89:BF115))*I36),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ROUND((SUM(BG89:BG115)),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ROUND((SUM(BH89:BH115)),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ROUND((SUM(BI89:BI115)),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SO-03-05. - Práh km 21,605 (21,605)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134</v>
      </c>
      <c r="E66" s="183"/>
      <c r="F66" s="183"/>
      <c r="G66" s="183"/>
      <c r="H66" s="183"/>
      <c r="I66" s="183"/>
      <c r="J66" s="184">
        <f>J104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136</v>
      </c>
      <c r="E67" s="183"/>
      <c r="F67" s="183"/>
      <c r="G67" s="183"/>
      <c r="H67" s="183"/>
      <c r="I67" s="183"/>
      <c r="J67" s="184">
        <f>J113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6.25" customHeight="1">
      <c r="A77" s="39"/>
      <c r="B77" s="40"/>
      <c r="C77" s="41"/>
      <c r="D77" s="41"/>
      <c r="E77" s="170" t="str">
        <f>E7</f>
        <v>VT Opavice, Holčovice, Hejnov km 20,900 - 21,700 PŠ 2024 - stavba č. 8848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123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562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125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SO-03-05. - Práh km 21,605 (21,605)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Holčovice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138</v>
      </c>
      <c r="D88" s="189" t="s">
        <v>56</v>
      </c>
      <c r="E88" s="189" t="s">
        <v>52</v>
      </c>
      <c r="F88" s="189" t="s">
        <v>53</v>
      </c>
      <c r="G88" s="189" t="s">
        <v>139</v>
      </c>
      <c r="H88" s="189" t="s">
        <v>140</v>
      </c>
      <c r="I88" s="189" t="s">
        <v>141</v>
      </c>
      <c r="J88" s="189" t="s">
        <v>129</v>
      </c>
      <c r="K88" s="190" t="s">
        <v>142</v>
      </c>
      <c r="L88" s="191"/>
      <c r="M88" s="93" t="s">
        <v>19</v>
      </c>
      <c r="N88" s="94" t="s">
        <v>41</v>
      </c>
      <c r="O88" s="94" t="s">
        <v>143</v>
      </c>
      <c r="P88" s="94" t="s">
        <v>144</v>
      </c>
      <c r="Q88" s="94" t="s">
        <v>145</v>
      </c>
      <c r="R88" s="94" t="s">
        <v>146</v>
      </c>
      <c r="S88" s="94" t="s">
        <v>147</v>
      </c>
      <c r="T88" s="95" t="s">
        <v>148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149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63.626541599999989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130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150</v>
      </c>
      <c r="F90" s="200" t="s">
        <v>151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P91+P104+P113</f>
        <v>0</v>
      </c>
      <c r="Q90" s="205"/>
      <c r="R90" s="206">
        <f>R91+R104+R113</f>
        <v>63.626541599999989</v>
      </c>
      <c r="S90" s="205"/>
      <c r="T90" s="207">
        <f>T91+T104+T113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152</v>
      </c>
      <c r="BK90" s="210">
        <f>BK91+BK104+BK113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153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SUM(P92:P103)</f>
        <v>0</v>
      </c>
      <c r="Q91" s="205"/>
      <c r="R91" s="206">
        <f>SUM(R92:R103)</f>
        <v>0</v>
      </c>
      <c r="S91" s="205"/>
      <c r="T91" s="207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152</v>
      </c>
      <c r="BK91" s="210">
        <f>SUM(BK92:BK103)</f>
        <v>0</v>
      </c>
    </row>
    <row r="92" s="2" customFormat="1" ht="55.5" customHeight="1">
      <c r="A92" s="39"/>
      <c r="B92" s="40"/>
      <c r="C92" s="213" t="s">
        <v>78</v>
      </c>
      <c r="D92" s="213" t="s">
        <v>154</v>
      </c>
      <c r="E92" s="214" t="s">
        <v>419</v>
      </c>
      <c r="F92" s="215" t="s">
        <v>420</v>
      </c>
      <c r="G92" s="216" t="s">
        <v>157</v>
      </c>
      <c r="H92" s="217">
        <v>25.899999999999999</v>
      </c>
      <c r="I92" s="218"/>
      <c r="J92" s="219">
        <f>ROUND(I92*H92,2)</f>
        <v>0</v>
      </c>
      <c r="K92" s="215" t="s">
        <v>158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159</v>
      </c>
      <c r="AT92" s="224" t="s">
        <v>154</v>
      </c>
      <c r="AU92" s="224" t="s">
        <v>80</v>
      </c>
      <c r="AY92" s="18" t="s">
        <v>152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159</v>
      </c>
      <c r="BM92" s="224" t="s">
        <v>846</v>
      </c>
    </row>
    <row r="93" s="2" customFormat="1">
      <c r="A93" s="39"/>
      <c r="B93" s="40"/>
      <c r="C93" s="41"/>
      <c r="D93" s="226" t="s">
        <v>161</v>
      </c>
      <c r="E93" s="41"/>
      <c r="F93" s="227" t="s">
        <v>422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161</v>
      </c>
      <c r="AU93" s="18" t="s">
        <v>80</v>
      </c>
    </row>
    <row r="94" s="2" customFormat="1">
      <c r="A94" s="39"/>
      <c r="B94" s="40"/>
      <c r="C94" s="41"/>
      <c r="D94" s="231" t="s">
        <v>163</v>
      </c>
      <c r="E94" s="41"/>
      <c r="F94" s="232" t="s">
        <v>847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163</v>
      </c>
      <c r="AU94" s="18" t="s">
        <v>80</v>
      </c>
    </row>
    <row r="95" s="13" customFormat="1">
      <c r="A95" s="13"/>
      <c r="B95" s="233"/>
      <c r="C95" s="234"/>
      <c r="D95" s="231" t="s">
        <v>165</v>
      </c>
      <c r="E95" s="235" t="s">
        <v>19</v>
      </c>
      <c r="F95" s="236" t="s">
        <v>848</v>
      </c>
      <c r="G95" s="234"/>
      <c r="H95" s="237">
        <v>25.899999999999999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165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152</v>
      </c>
    </row>
    <row r="96" s="2" customFormat="1" ht="62.7" customHeight="1">
      <c r="A96" s="39"/>
      <c r="B96" s="40"/>
      <c r="C96" s="213" t="s">
        <v>80</v>
      </c>
      <c r="D96" s="213" t="s">
        <v>154</v>
      </c>
      <c r="E96" s="214" t="s">
        <v>181</v>
      </c>
      <c r="F96" s="215" t="s">
        <v>182</v>
      </c>
      <c r="G96" s="216" t="s">
        <v>157</v>
      </c>
      <c r="H96" s="217">
        <v>25.899999999999999</v>
      </c>
      <c r="I96" s="218"/>
      <c r="J96" s="219">
        <f>ROUND(I96*H96,2)</f>
        <v>0</v>
      </c>
      <c r="K96" s="215" t="s">
        <v>158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159</v>
      </c>
      <c r="AT96" s="224" t="s">
        <v>154</v>
      </c>
      <c r="AU96" s="224" t="s">
        <v>80</v>
      </c>
      <c r="AY96" s="18" t="s">
        <v>152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159</v>
      </c>
      <c r="BM96" s="224" t="s">
        <v>849</v>
      </c>
    </row>
    <row r="97" s="2" customFormat="1">
      <c r="A97" s="39"/>
      <c r="B97" s="40"/>
      <c r="C97" s="41"/>
      <c r="D97" s="226" t="s">
        <v>161</v>
      </c>
      <c r="E97" s="41"/>
      <c r="F97" s="227" t="s">
        <v>184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161</v>
      </c>
      <c r="AU97" s="18" t="s">
        <v>80</v>
      </c>
    </row>
    <row r="98" s="2" customFormat="1">
      <c r="A98" s="39"/>
      <c r="B98" s="40"/>
      <c r="C98" s="41"/>
      <c r="D98" s="231" t="s">
        <v>163</v>
      </c>
      <c r="E98" s="41"/>
      <c r="F98" s="232" t="s">
        <v>850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163</v>
      </c>
      <c r="AU98" s="18" t="s">
        <v>80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851</v>
      </c>
      <c r="G99" s="234"/>
      <c r="H99" s="237">
        <v>25.899999999999999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152</v>
      </c>
    </row>
    <row r="100" s="2" customFormat="1" ht="44.25" customHeight="1">
      <c r="A100" s="39"/>
      <c r="B100" s="40"/>
      <c r="C100" s="213" t="s">
        <v>180</v>
      </c>
      <c r="D100" s="213" t="s">
        <v>154</v>
      </c>
      <c r="E100" s="214" t="s">
        <v>189</v>
      </c>
      <c r="F100" s="215" t="s">
        <v>190</v>
      </c>
      <c r="G100" s="216" t="s">
        <v>157</v>
      </c>
      <c r="H100" s="217">
        <v>25.899999999999999</v>
      </c>
      <c r="I100" s="218"/>
      <c r="J100" s="219">
        <f>ROUND(I100*H100,2)</f>
        <v>0</v>
      </c>
      <c r="K100" s="215" t="s">
        <v>191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159</v>
      </c>
      <c r="AT100" s="224" t="s">
        <v>154</v>
      </c>
      <c r="AU100" s="224" t="s">
        <v>80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159</v>
      </c>
      <c r="BM100" s="224" t="s">
        <v>852</v>
      </c>
    </row>
    <row r="101" s="2" customFormat="1">
      <c r="A101" s="39"/>
      <c r="B101" s="40"/>
      <c r="C101" s="41"/>
      <c r="D101" s="226" t="s">
        <v>161</v>
      </c>
      <c r="E101" s="41"/>
      <c r="F101" s="227" t="s">
        <v>193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161</v>
      </c>
      <c r="AU101" s="18" t="s">
        <v>80</v>
      </c>
    </row>
    <row r="102" s="2" customFormat="1">
      <c r="A102" s="39"/>
      <c r="B102" s="40"/>
      <c r="C102" s="41"/>
      <c r="D102" s="231" t="s">
        <v>163</v>
      </c>
      <c r="E102" s="41"/>
      <c r="F102" s="232" t="s">
        <v>853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163</v>
      </c>
      <c r="AU102" s="18" t="s">
        <v>80</v>
      </c>
    </row>
    <row r="103" s="13" customFormat="1">
      <c r="A103" s="13"/>
      <c r="B103" s="233"/>
      <c r="C103" s="234"/>
      <c r="D103" s="231" t="s">
        <v>165</v>
      </c>
      <c r="E103" s="235" t="s">
        <v>19</v>
      </c>
      <c r="F103" s="236" t="s">
        <v>851</v>
      </c>
      <c r="G103" s="234"/>
      <c r="H103" s="237">
        <v>25.899999999999999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165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152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159</v>
      </c>
      <c r="F104" s="211" t="s">
        <v>327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SUM(P105:P112)</f>
        <v>0</v>
      </c>
      <c r="Q104" s="205"/>
      <c r="R104" s="206">
        <f>SUM(R105:R112)</f>
        <v>63.626541599999989</v>
      </c>
      <c r="S104" s="205"/>
      <c r="T104" s="207">
        <f>SUM(T105:T112)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152</v>
      </c>
      <c r="BK104" s="210">
        <f>SUM(BK105:BK112)</f>
        <v>0</v>
      </c>
    </row>
    <row r="105" s="2" customFormat="1" ht="37.8" customHeight="1">
      <c r="A105" s="39"/>
      <c r="B105" s="40"/>
      <c r="C105" s="213" t="s">
        <v>159</v>
      </c>
      <c r="D105" s="213" t="s">
        <v>154</v>
      </c>
      <c r="E105" s="214" t="s">
        <v>328</v>
      </c>
      <c r="F105" s="215" t="s">
        <v>329</v>
      </c>
      <c r="G105" s="216" t="s">
        <v>157</v>
      </c>
      <c r="H105" s="217">
        <v>25.899999999999999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2.4340799999999998</v>
      </c>
      <c r="R105" s="222">
        <f>Q105*H105</f>
        <v>63.042671999999989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159</v>
      </c>
      <c r="AT105" s="224" t="s">
        <v>154</v>
      </c>
      <c r="AU105" s="224" t="s">
        <v>80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159</v>
      </c>
      <c r="BM105" s="224" t="s">
        <v>854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331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80</v>
      </c>
    </row>
    <row r="107" s="2" customFormat="1">
      <c r="A107" s="39"/>
      <c r="B107" s="40"/>
      <c r="C107" s="41"/>
      <c r="D107" s="231" t="s">
        <v>163</v>
      </c>
      <c r="E107" s="41"/>
      <c r="F107" s="232" t="s">
        <v>855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163</v>
      </c>
      <c r="AU107" s="18" t="s">
        <v>80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851</v>
      </c>
      <c r="G108" s="234"/>
      <c r="H108" s="237">
        <v>25.899999999999999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152</v>
      </c>
    </row>
    <row r="109" s="2" customFormat="1" ht="24.15" customHeight="1">
      <c r="A109" s="39"/>
      <c r="B109" s="40"/>
      <c r="C109" s="213" t="s">
        <v>195</v>
      </c>
      <c r="D109" s="213" t="s">
        <v>154</v>
      </c>
      <c r="E109" s="214" t="s">
        <v>536</v>
      </c>
      <c r="F109" s="215" t="s">
        <v>537</v>
      </c>
      <c r="G109" s="216" t="s">
        <v>157</v>
      </c>
      <c r="H109" s="217">
        <v>0.23999999999999999</v>
      </c>
      <c r="I109" s="218"/>
      <c r="J109" s="219">
        <f>ROUND(I109*H109,2)</f>
        <v>0</v>
      </c>
      <c r="K109" s="215" t="s">
        <v>158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2.4327899999999998</v>
      </c>
      <c r="R109" s="222">
        <f>Q109*H109</f>
        <v>0.58386959999999988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159</v>
      </c>
      <c r="AT109" s="224" t="s">
        <v>154</v>
      </c>
      <c r="AU109" s="224" t="s">
        <v>80</v>
      </c>
      <c r="AY109" s="18" t="s">
        <v>152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159</v>
      </c>
      <c r="BM109" s="224" t="s">
        <v>856</v>
      </c>
    </row>
    <row r="110" s="2" customFormat="1">
      <c r="A110" s="39"/>
      <c r="B110" s="40"/>
      <c r="C110" s="41"/>
      <c r="D110" s="226" t="s">
        <v>161</v>
      </c>
      <c r="E110" s="41"/>
      <c r="F110" s="227" t="s">
        <v>539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161</v>
      </c>
      <c r="AU110" s="18" t="s">
        <v>80</v>
      </c>
    </row>
    <row r="111" s="2" customFormat="1">
      <c r="A111" s="39"/>
      <c r="B111" s="40"/>
      <c r="C111" s="41"/>
      <c r="D111" s="231" t="s">
        <v>163</v>
      </c>
      <c r="E111" s="41"/>
      <c r="F111" s="232" t="s">
        <v>857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163</v>
      </c>
      <c r="AU111" s="18" t="s">
        <v>80</v>
      </c>
    </row>
    <row r="112" s="13" customFormat="1">
      <c r="A112" s="13"/>
      <c r="B112" s="233"/>
      <c r="C112" s="234"/>
      <c r="D112" s="231" t="s">
        <v>165</v>
      </c>
      <c r="E112" s="235" t="s">
        <v>19</v>
      </c>
      <c r="F112" s="236" t="s">
        <v>858</v>
      </c>
      <c r="G112" s="234"/>
      <c r="H112" s="237">
        <v>0.23999999999999999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165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152</v>
      </c>
    </row>
    <row r="113" s="12" customFormat="1" ht="22.8" customHeight="1">
      <c r="A113" s="12"/>
      <c r="B113" s="197"/>
      <c r="C113" s="198"/>
      <c r="D113" s="199" t="s">
        <v>70</v>
      </c>
      <c r="E113" s="211" t="s">
        <v>384</v>
      </c>
      <c r="F113" s="211" t="s">
        <v>385</v>
      </c>
      <c r="G113" s="198"/>
      <c r="H113" s="198"/>
      <c r="I113" s="201"/>
      <c r="J113" s="212">
        <f>BK113</f>
        <v>0</v>
      </c>
      <c r="K113" s="198"/>
      <c r="L113" s="203"/>
      <c r="M113" s="204"/>
      <c r="N113" s="205"/>
      <c r="O113" s="205"/>
      <c r="P113" s="206">
        <f>SUM(P114:P115)</f>
        <v>0</v>
      </c>
      <c r="Q113" s="205"/>
      <c r="R113" s="206">
        <f>SUM(R114:R115)</f>
        <v>0</v>
      </c>
      <c r="S113" s="205"/>
      <c r="T113" s="207">
        <f>SUM(T114:T115)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78</v>
      </c>
      <c r="AT113" s="209" t="s">
        <v>70</v>
      </c>
      <c r="AU113" s="209" t="s">
        <v>78</v>
      </c>
      <c r="AY113" s="208" t="s">
        <v>152</v>
      </c>
      <c r="BK113" s="210">
        <f>SUM(BK114:BK115)</f>
        <v>0</v>
      </c>
    </row>
    <row r="114" s="2" customFormat="1" ht="24.15" customHeight="1">
      <c r="A114" s="39"/>
      <c r="B114" s="40"/>
      <c r="C114" s="213" t="s">
        <v>206</v>
      </c>
      <c r="D114" s="213" t="s">
        <v>154</v>
      </c>
      <c r="E114" s="214" t="s">
        <v>558</v>
      </c>
      <c r="F114" s="215" t="s">
        <v>559</v>
      </c>
      <c r="G114" s="216" t="s">
        <v>280</v>
      </c>
      <c r="H114" s="217">
        <v>63.627000000000002</v>
      </c>
      <c r="I114" s="218"/>
      <c r="J114" s="219">
        <f>ROUND(I114*H114,2)</f>
        <v>0</v>
      </c>
      <c r="K114" s="215" t="s">
        <v>158</v>
      </c>
      <c r="L114" s="45"/>
      <c r="M114" s="220" t="s">
        <v>19</v>
      </c>
      <c r="N114" s="221" t="s">
        <v>42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159</v>
      </c>
      <c r="AT114" s="224" t="s">
        <v>154</v>
      </c>
      <c r="AU114" s="224" t="s">
        <v>80</v>
      </c>
      <c r="AY114" s="18" t="s">
        <v>152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78</v>
      </c>
      <c r="BK114" s="225">
        <f>ROUND(I114*H114,2)</f>
        <v>0</v>
      </c>
      <c r="BL114" s="18" t="s">
        <v>159</v>
      </c>
      <c r="BM114" s="224" t="s">
        <v>859</v>
      </c>
    </row>
    <row r="115" s="2" customFormat="1">
      <c r="A115" s="39"/>
      <c r="B115" s="40"/>
      <c r="C115" s="41"/>
      <c r="D115" s="226" t="s">
        <v>161</v>
      </c>
      <c r="E115" s="41"/>
      <c r="F115" s="227" t="s">
        <v>561</v>
      </c>
      <c r="G115" s="41"/>
      <c r="H115" s="41"/>
      <c r="I115" s="228"/>
      <c r="J115" s="41"/>
      <c r="K115" s="41"/>
      <c r="L115" s="45"/>
      <c r="M115" s="265"/>
      <c r="N115" s="266"/>
      <c r="O115" s="267"/>
      <c r="P115" s="267"/>
      <c r="Q115" s="267"/>
      <c r="R115" s="267"/>
      <c r="S115" s="267"/>
      <c r="T115" s="268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161</v>
      </c>
      <c r="AU115" s="18" t="s">
        <v>80</v>
      </c>
    </row>
    <row r="116" s="2" customFormat="1" ht="6.96" customHeight="1">
      <c r="A116" s="3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45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sheetProtection sheet="1" autoFilter="0" formatColumns="0" formatRows="0" objects="1" scenarios="1" spinCount="100000" saltValue="oEMqUkPNhNx+LvCybKfgObq7SUFyaUy/I1eEYC583ftLwH74bpjeoaz9DN4dWS94Hr05D0YqYfmM2wI8T59Kcw==" hashValue="dINPIM6R+LaFaMc1sm12dmO2CSfXXbB50zCwubow7D/4FPn60s8oBmo9MQ3z0fo4ozli5xkvAvBDLNKnfOxSxw==" algorithmName="SHA-512" password="CC35"/>
  <autoFilter ref="C88:K1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2/127751111"/>
    <hyperlink ref="F97" r:id="rId2" display="https://podminky.urs.cz/item/CS_URS_2025_02/162251102"/>
    <hyperlink ref="F101" r:id="rId3" display="https://podminky.urs.cz/item/CS_URS_2025_01/171151103"/>
    <hyperlink ref="F106" r:id="rId4" display="https://podminky.urs.cz/item/CS_URS_2025_02/462512270"/>
    <hyperlink ref="F110" r:id="rId5" display="https://podminky.urs.cz/item/CS_URS_2025_02/463451114"/>
    <hyperlink ref="F115" r:id="rId6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860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ROUND((SUM(BE89:BE111)),  2)</f>
        <v>0</v>
      </c>
      <c r="G35" s="39"/>
      <c r="H35" s="39"/>
      <c r="I35" s="158">
        <v>0.20999999999999999</v>
      </c>
      <c r="J35" s="157">
        <f>ROUND(((SUM(BE89:BE111))*I35),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ROUND((SUM(BF89:BF111)),  2)</f>
        <v>0</v>
      </c>
      <c r="G36" s="39"/>
      <c r="H36" s="39"/>
      <c r="I36" s="158">
        <v>0.12</v>
      </c>
      <c r="J36" s="157">
        <f>ROUND(((SUM(BF89:BF111))*I36),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ROUND((SUM(BG89:BG111)),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ROUND((SUM(BH89:BH111)),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ROUND((SUM(BI89:BI111)),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SO-03-06. - Práh km 21,662 (21,661)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134</v>
      </c>
      <c r="E66" s="183"/>
      <c r="F66" s="183"/>
      <c r="G66" s="183"/>
      <c r="H66" s="183"/>
      <c r="I66" s="183"/>
      <c r="J66" s="184">
        <f>J104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136</v>
      </c>
      <c r="E67" s="183"/>
      <c r="F67" s="183"/>
      <c r="G67" s="183"/>
      <c r="H67" s="183"/>
      <c r="I67" s="183"/>
      <c r="J67" s="184">
        <f>J109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6.25" customHeight="1">
      <c r="A77" s="39"/>
      <c r="B77" s="40"/>
      <c r="C77" s="41"/>
      <c r="D77" s="41"/>
      <c r="E77" s="170" t="str">
        <f>E7</f>
        <v>VT Opavice, Holčovice, Hejnov km 20,900 - 21,700 PŠ 2024 - stavba č. 8848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123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562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125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SO-03-06. - Práh km 21,662 (21,661)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Holčovice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138</v>
      </c>
      <c r="D88" s="189" t="s">
        <v>56</v>
      </c>
      <c r="E88" s="189" t="s">
        <v>52</v>
      </c>
      <c r="F88" s="189" t="s">
        <v>53</v>
      </c>
      <c r="G88" s="189" t="s">
        <v>139</v>
      </c>
      <c r="H88" s="189" t="s">
        <v>140</v>
      </c>
      <c r="I88" s="189" t="s">
        <v>141</v>
      </c>
      <c r="J88" s="189" t="s">
        <v>129</v>
      </c>
      <c r="K88" s="190" t="s">
        <v>142</v>
      </c>
      <c r="L88" s="191"/>
      <c r="M88" s="93" t="s">
        <v>19</v>
      </c>
      <c r="N88" s="94" t="s">
        <v>41</v>
      </c>
      <c r="O88" s="94" t="s">
        <v>143</v>
      </c>
      <c r="P88" s="94" t="s">
        <v>144</v>
      </c>
      <c r="Q88" s="94" t="s">
        <v>145</v>
      </c>
      <c r="R88" s="94" t="s">
        <v>146</v>
      </c>
      <c r="S88" s="94" t="s">
        <v>147</v>
      </c>
      <c r="T88" s="95" t="s">
        <v>148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149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49.411823999999996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130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150</v>
      </c>
      <c r="F90" s="200" t="s">
        <v>151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P91+P104+P109</f>
        <v>0</v>
      </c>
      <c r="Q90" s="205"/>
      <c r="R90" s="206">
        <f>R91+R104+R109</f>
        <v>49.411823999999996</v>
      </c>
      <c r="S90" s="205"/>
      <c r="T90" s="207">
        <f>T91+T104+T109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152</v>
      </c>
      <c r="BK90" s="210">
        <f>BK91+BK104+BK109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153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SUM(P92:P103)</f>
        <v>0</v>
      </c>
      <c r="Q91" s="205"/>
      <c r="R91" s="206">
        <f>SUM(R92:R103)</f>
        <v>0</v>
      </c>
      <c r="S91" s="205"/>
      <c r="T91" s="207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152</v>
      </c>
      <c r="BK91" s="210">
        <f>SUM(BK92:BK103)</f>
        <v>0</v>
      </c>
    </row>
    <row r="92" s="2" customFormat="1" ht="55.5" customHeight="1">
      <c r="A92" s="39"/>
      <c r="B92" s="40"/>
      <c r="C92" s="213" t="s">
        <v>78</v>
      </c>
      <c r="D92" s="213" t="s">
        <v>154</v>
      </c>
      <c r="E92" s="214" t="s">
        <v>419</v>
      </c>
      <c r="F92" s="215" t="s">
        <v>420</v>
      </c>
      <c r="G92" s="216" t="s">
        <v>157</v>
      </c>
      <c r="H92" s="217">
        <v>20.300000000000001</v>
      </c>
      <c r="I92" s="218"/>
      <c r="J92" s="219">
        <f>ROUND(I92*H92,2)</f>
        <v>0</v>
      </c>
      <c r="K92" s="215" t="s">
        <v>158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159</v>
      </c>
      <c r="AT92" s="224" t="s">
        <v>154</v>
      </c>
      <c r="AU92" s="224" t="s">
        <v>80</v>
      </c>
      <c r="AY92" s="18" t="s">
        <v>152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159</v>
      </c>
      <c r="BM92" s="224" t="s">
        <v>861</v>
      </c>
    </row>
    <row r="93" s="2" customFormat="1">
      <c r="A93" s="39"/>
      <c r="B93" s="40"/>
      <c r="C93" s="41"/>
      <c r="D93" s="226" t="s">
        <v>161</v>
      </c>
      <c r="E93" s="41"/>
      <c r="F93" s="227" t="s">
        <v>422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161</v>
      </c>
      <c r="AU93" s="18" t="s">
        <v>80</v>
      </c>
    </row>
    <row r="94" s="2" customFormat="1">
      <c r="A94" s="39"/>
      <c r="B94" s="40"/>
      <c r="C94" s="41"/>
      <c r="D94" s="231" t="s">
        <v>163</v>
      </c>
      <c r="E94" s="41"/>
      <c r="F94" s="232" t="s">
        <v>847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163</v>
      </c>
      <c r="AU94" s="18" t="s">
        <v>80</v>
      </c>
    </row>
    <row r="95" s="13" customFormat="1">
      <c r="A95" s="13"/>
      <c r="B95" s="233"/>
      <c r="C95" s="234"/>
      <c r="D95" s="231" t="s">
        <v>165</v>
      </c>
      <c r="E95" s="235" t="s">
        <v>19</v>
      </c>
      <c r="F95" s="236" t="s">
        <v>862</v>
      </c>
      <c r="G95" s="234"/>
      <c r="H95" s="237">
        <v>20.300000000000001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165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152</v>
      </c>
    </row>
    <row r="96" s="2" customFormat="1" ht="62.7" customHeight="1">
      <c r="A96" s="39"/>
      <c r="B96" s="40"/>
      <c r="C96" s="213" t="s">
        <v>80</v>
      </c>
      <c r="D96" s="213" t="s">
        <v>154</v>
      </c>
      <c r="E96" s="214" t="s">
        <v>181</v>
      </c>
      <c r="F96" s="215" t="s">
        <v>182</v>
      </c>
      <c r="G96" s="216" t="s">
        <v>157</v>
      </c>
      <c r="H96" s="217">
        <v>20.300000000000001</v>
      </c>
      <c r="I96" s="218"/>
      <c r="J96" s="219">
        <f>ROUND(I96*H96,2)</f>
        <v>0</v>
      </c>
      <c r="K96" s="215" t="s">
        <v>158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159</v>
      </c>
      <c r="AT96" s="224" t="s">
        <v>154</v>
      </c>
      <c r="AU96" s="224" t="s">
        <v>80</v>
      </c>
      <c r="AY96" s="18" t="s">
        <v>152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159</v>
      </c>
      <c r="BM96" s="224" t="s">
        <v>863</v>
      </c>
    </row>
    <row r="97" s="2" customFormat="1">
      <c r="A97" s="39"/>
      <c r="B97" s="40"/>
      <c r="C97" s="41"/>
      <c r="D97" s="226" t="s">
        <v>161</v>
      </c>
      <c r="E97" s="41"/>
      <c r="F97" s="227" t="s">
        <v>184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161</v>
      </c>
      <c r="AU97" s="18" t="s">
        <v>80</v>
      </c>
    </row>
    <row r="98" s="2" customFormat="1">
      <c r="A98" s="39"/>
      <c r="B98" s="40"/>
      <c r="C98" s="41"/>
      <c r="D98" s="231" t="s">
        <v>163</v>
      </c>
      <c r="E98" s="41"/>
      <c r="F98" s="232" t="s">
        <v>850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163</v>
      </c>
      <c r="AU98" s="18" t="s">
        <v>80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864</v>
      </c>
      <c r="G99" s="234"/>
      <c r="H99" s="237">
        <v>20.300000000000001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152</v>
      </c>
    </row>
    <row r="100" s="2" customFormat="1" ht="44.25" customHeight="1">
      <c r="A100" s="39"/>
      <c r="B100" s="40"/>
      <c r="C100" s="213" t="s">
        <v>180</v>
      </c>
      <c r="D100" s="213" t="s">
        <v>154</v>
      </c>
      <c r="E100" s="214" t="s">
        <v>189</v>
      </c>
      <c r="F100" s="215" t="s">
        <v>190</v>
      </c>
      <c r="G100" s="216" t="s">
        <v>157</v>
      </c>
      <c r="H100" s="217">
        <v>20.300000000000001</v>
      </c>
      <c r="I100" s="218"/>
      <c r="J100" s="219">
        <f>ROUND(I100*H100,2)</f>
        <v>0</v>
      </c>
      <c r="K100" s="215" t="s">
        <v>191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159</v>
      </c>
      <c r="AT100" s="224" t="s">
        <v>154</v>
      </c>
      <c r="AU100" s="224" t="s">
        <v>80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159</v>
      </c>
      <c r="BM100" s="224" t="s">
        <v>865</v>
      </c>
    </row>
    <row r="101" s="2" customFormat="1">
      <c r="A101" s="39"/>
      <c r="B101" s="40"/>
      <c r="C101" s="41"/>
      <c r="D101" s="226" t="s">
        <v>161</v>
      </c>
      <c r="E101" s="41"/>
      <c r="F101" s="227" t="s">
        <v>193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161</v>
      </c>
      <c r="AU101" s="18" t="s">
        <v>80</v>
      </c>
    </row>
    <row r="102" s="2" customFormat="1">
      <c r="A102" s="39"/>
      <c r="B102" s="40"/>
      <c r="C102" s="41"/>
      <c r="D102" s="231" t="s">
        <v>163</v>
      </c>
      <c r="E102" s="41"/>
      <c r="F102" s="232" t="s">
        <v>853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163</v>
      </c>
      <c r="AU102" s="18" t="s">
        <v>80</v>
      </c>
    </row>
    <row r="103" s="13" customFormat="1">
      <c r="A103" s="13"/>
      <c r="B103" s="233"/>
      <c r="C103" s="234"/>
      <c r="D103" s="231" t="s">
        <v>165</v>
      </c>
      <c r="E103" s="235" t="s">
        <v>19</v>
      </c>
      <c r="F103" s="236" t="s">
        <v>864</v>
      </c>
      <c r="G103" s="234"/>
      <c r="H103" s="237">
        <v>20.300000000000001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165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152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159</v>
      </c>
      <c r="F104" s="211" t="s">
        <v>327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SUM(P105:P108)</f>
        <v>0</v>
      </c>
      <c r="Q104" s="205"/>
      <c r="R104" s="206">
        <f>SUM(R105:R108)</f>
        <v>49.411823999999996</v>
      </c>
      <c r="S104" s="205"/>
      <c r="T104" s="207">
        <f>SUM(T105:T108)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152</v>
      </c>
      <c r="BK104" s="210">
        <f>SUM(BK105:BK108)</f>
        <v>0</v>
      </c>
    </row>
    <row r="105" s="2" customFormat="1" ht="37.8" customHeight="1">
      <c r="A105" s="39"/>
      <c r="B105" s="40"/>
      <c r="C105" s="213" t="s">
        <v>159</v>
      </c>
      <c r="D105" s="213" t="s">
        <v>154</v>
      </c>
      <c r="E105" s="214" t="s">
        <v>328</v>
      </c>
      <c r="F105" s="215" t="s">
        <v>329</v>
      </c>
      <c r="G105" s="216" t="s">
        <v>157</v>
      </c>
      <c r="H105" s="217">
        <v>20.300000000000001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2.4340799999999998</v>
      </c>
      <c r="R105" s="222">
        <f>Q105*H105</f>
        <v>49.411823999999996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159</v>
      </c>
      <c r="AT105" s="224" t="s">
        <v>154</v>
      </c>
      <c r="AU105" s="224" t="s">
        <v>80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159</v>
      </c>
      <c r="BM105" s="224" t="s">
        <v>866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331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80</v>
      </c>
    </row>
    <row r="107" s="2" customFormat="1">
      <c r="A107" s="39"/>
      <c r="B107" s="40"/>
      <c r="C107" s="41"/>
      <c r="D107" s="231" t="s">
        <v>163</v>
      </c>
      <c r="E107" s="41"/>
      <c r="F107" s="232" t="s">
        <v>855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163</v>
      </c>
      <c r="AU107" s="18" t="s">
        <v>80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864</v>
      </c>
      <c r="G108" s="234"/>
      <c r="H108" s="237">
        <v>20.300000000000001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152</v>
      </c>
    </row>
    <row r="109" s="12" customFormat="1" ht="22.8" customHeight="1">
      <c r="A109" s="12"/>
      <c r="B109" s="197"/>
      <c r="C109" s="198"/>
      <c r="D109" s="199" t="s">
        <v>70</v>
      </c>
      <c r="E109" s="211" t="s">
        <v>384</v>
      </c>
      <c r="F109" s="211" t="s">
        <v>385</v>
      </c>
      <c r="G109" s="198"/>
      <c r="H109" s="198"/>
      <c r="I109" s="201"/>
      <c r="J109" s="212">
        <f>BK109</f>
        <v>0</v>
      </c>
      <c r="K109" s="198"/>
      <c r="L109" s="203"/>
      <c r="M109" s="204"/>
      <c r="N109" s="205"/>
      <c r="O109" s="205"/>
      <c r="P109" s="206">
        <f>SUM(P110:P111)</f>
        <v>0</v>
      </c>
      <c r="Q109" s="205"/>
      <c r="R109" s="206">
        <f>SUM(R110:R111)</f>
        <v>0</v>
      </c>
      <c r="S109" s="205"/>
      <c r="T109" s="207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78</v>
      </c>
      <c r="AT109" s="209" t="s">
        <v>70</v>
      </c>
      <c r="AU109" s="209" t="s">
        <v>78</v>
      </c>
      <c r="AY109" s="208" t="s">
        <v>152</v>
      </c>
      <c r="BK109" s="210">
        <f>SUM(BK110:BK111)</f>
        <v>0</v>
      </c>
    </row>
    <row r="110" s="2" customFormat="1" ht="24.15" customHeight="1">
      <c r="A110" s="39"/>
      <c r="B110" s="40"/>
      <c r="C110" s="213" t="s">
        <v>195</v>
      </c>
      <c r="D110" s="213" t="s">
        <v>154</v>
      </c>
      <c r="E110" s="214" t="s">
        <v>558</v>
      </c>
      <c r="F110" s="215" t="s">
        <v>559</v>
      </c>
      <c r="G110" s="216" t="s">
        <v>280</v>
      </c>
      <c r="H110" s="217">
        <v>49.411999999999999</v>
      </c>
      <c r="I110" s="218"/>
      <c r="J110" s="219">
        <f>ROUND(I110*H110,2)</f>
        <v>0</v>
      </c>
      <c r="K110" s="215" t="s">
        <v>158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159</v>
      </c>
      <c r="AT110" s="224" t="s">
        <v>154</v>
      </c>
      <c r="AU110" s="224" t="s">
        <v>80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159</v>
      </c>
      <c r="BM110" s="224" t="s">
        <v>867</v>
      </c>
    </row>
    <row r="111" s="2" customFormat="1">
      <c r="A111" s="39"/>
      <c r="B111" s="40"/>
      <c r="C111" s="41"/>
      <c r="D111" s="226" t="s">
        <v>161</v>
      </c>
      <c r="E111" s="41"/>
      <c r="F111" s="227" t="s">
        <v>561</v>
      </c>
      <c r="G111" s="41"/>
      <c r="H111" s="41"/>
      <c r="I111" s="228"/>
      <c r="J111" s="41"/>
      <c r="K111" s="41"/>
      <c r="L111" s="45"/>
      <c r="M111" s="265"/>
      <c r="N111" s="266"/>
      <c r="O111" s="267"/>
      <c r="P111" s="267"/>
      <c r="Q111" s="267"/>
      <c r="R111" s="267"/>
      <c r="S111" s="267"/>
      <c r="T111" s="268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161</v>
      </c>
      <c r="AU111" s="18" t="s">
        <v>80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KVHarkLuyXK76w4k5gKJL+Md8s3Cni1FfDY5ddgs0SzWMkstrEQqLHJmdkyCVMCrCdy2If2oTCmcvru6Sa4a7g==" hashValue="CWvs2Oethx3hQ9lspnLRaa6d9NaOXYdJ7QTkvn0uHrW8g7eZLK/0snaMXHeykUKfk2XVHK+caQqFK1zUY9Q8zg==" algorithmName="SHA-512" password="CC35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2/127751111"/>
    <hyperlink ref="F97" r:id="rId2" display="https://podminky.urs.cz/item/CS_URS_2025_02/162251102"/>
    <hyperlink ref="F101" r:id="rId3" display="https://podminky.urs.cz/item/CS_URS_2025_01/171151103"/>
    <hyperlink ref="F106" r:id="rId4" display="https://podminky.urs.cz/item/CS_URS_2025_02/462512270"/>
    <hyperlink ref="F111" r:id="rId5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123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868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tr">
        <f>IF('Rekapitulace stavby'!AN10="","",'Rekapitulace stavby'!AN10)</f>
        <v/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tr">
        <f>IF('Rekapitulace stavby'!E11="","",'Rekapitulace stavby'!E11)</f>
        <v xml:space="preserve"> </v>
      </c>
      <c r="F15" s="39"/>
      <c r="G15" s="39"/>
      <c r="H15" s="39"/>
      <c r="I15" s="143" t="s">
        <v>28</v>
      </c>
      <c r="J15" s="134" t="str">
        <f>IF('Rekapitulace stavby'!AN11="","",'Rekapitulace stavby'!AN11)</f>
        <v/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32</v>
      </c>
      <c r="F24" s="39"/>
      <c r="G24" s="39"/>
      <c r="H24" s="39"/>
      <c r="I24" s="143" t="s">
        <v>28</v>
      </c>
      <c r="J24" s="134" t="s">
        <v>19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35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39</v>
      </c>
      <c r="G32" s="39"/>
      <c r="H32" s="39"/>
      <c r="I32" s="155" t="s">
        <v>38</v>
      </c>
      <c r="J32" s="155" t="s">
        <v>40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41</v>
      </c>
      <c r="E33" s="143" t="s">
        <v>42</v>
      </c>
      <c r="F33" s="157">
        <f>ROUND((SUM(BE85:BE136)),  2)</f>
        <v>0</v>
      </c>
      <c r="G33" s="39"/>
      <c r="H33" s="39"/>
      <c r="I33" s="158">
        <v>0.20999999999999999</v>
      </c>
      <c r="J33" s="157">
        <f>ROUND(((SUM(BE85:BE136))*I33),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43</v>
      </c>
      <c r="F34" s="157">
        <f>ROUND((SUM(BF85:BF136)),  2)</f>
        <v>0</v>
      </c>
      <c r="G34" s="39"/>
      <c r="H34" s="39"/>
      <c r="I34" s="158">
        <v>0.12</v>
      </c>
      <c r="J34" s="157">
        <f>ROUND(((SUM(BF85:BF136))*I34),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44</v>
      </c>
      <c r="F35" s="157">
        <f>ROUND((SUM(BG85:BG136)),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45</v>
      </c>
      <c r="F36" s="157">
        <f>ROUND((SUM(BH85:BH136)),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46</v>
      </c>
      <c r="F37" s="157">
        <f>ROUND((SUM(BI85:BI136)),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47</v>
      </c>
      <c r="E39" s="161"/>
      <c r="F39" s="161"/>
      <c r="G39" s="162" t="s">
        <v>48</v>
      </c>
      <c r="H39" s="163" t="s">
        <v>49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127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70" t="str">
        <f>E7</f>
        <v>VT Opavice, Holčovice, Hejnov km 20,900 - 21,700 PŠ 2024 - stavba č. 8848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123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Holčovice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Ing. Dalibor Rajnoch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Dalibor Rajnoch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128</v>
      </c>
      <c r="D57" s="172"/>
      <c r="E57" s="172"/>
      <c r="F57" s="172"/>
      <c r="G57" s="172"/>
      <c r="H57" s="172"/>
      <c r="I57" s="172"/>
      <c r="J57" s="173" t="s">
        <v>129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69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130</v>
      </c>
    </row>
    <row r="60" s="9" customFormat="1" ht="24.96" customHeight="1">
      <c r="A60" s="9"/>
      <c r="B60" s="175"/>
      <c r="C60" s="176"/>
      <c r="D60" s="177" t="s">
        <v>869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870</v>
      </c>
      <c r="E61" s="183"/>
      <c r="F61" s="183"/>
      <c r="G61" s="183"/>
      <c r="H61" s="183"/>
      <c r="I61" s="183"/>
      <c r="J61" s="184">
        <f>J87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871</v>
      </c>
      <c r="E62" s="183"/>
      <c r="F62" s="183"/>
      <c r="G62" s="183"/>
      <c r="H62" s="183"/>
      <c r="I62" s="183"/>
      <c r="J62" s="184">
        <f>J112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872</v>
      </c>
      <c r="E63" s="183"/>
      <c r="F63" s="183"/>
      <c r="G63" s="183"/>
      <c r="H63" s="183"/>
      <c r="I63" s="183"/>
      <c r="J63" s="184">
        <f>J117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873</v>
      </c>
      <c r="E64" s="183"/>
      <c r="F64" s="183"/>
      <c r="G64" s="183"/>
      <c r="H64" s="183"/>
      <c r="I64" s="183"/>
      <c r="J64" s="184">
        <f>J126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874</v>
      </c>
      <c r="E65" s="183"/>
      <c r="F65" s="183"/>
      <c r="G65" s="183"/>
      <c r="H65" s="183"/>
      <c r="I65" s="183"/>
      <c r="J65" s="184">
        <f>J133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137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41"/>
      <c r="D75" s="41"/>
      <c r="E75" s="170" t="str">
        <f>E7</f>
        <v>VT Opavice, Holčovice, Hejnov km 20,900 - 21,700 PŠ 2024 - stavba č. 8848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123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VON - Vedlejší a ostatní náklady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Holčovice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 xml:space="preserve"> </v>
      </c>
      <c r="G81" s="41"/>
      <c r="H81" s="41"/>
      <c r="I81" s="33" t="s">
        <v>31</v>
      </c>
      <c r="J81" s="37" t="str">
        <f>E21</f>
        <v>Ing. Dalibor Rajnoch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34</v>
      </c>
      <c r="J82" s="37" t="str">
        <f>E24</f>
        <v>Ing. Dalibor Rajnoch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138</v>
      </c>
      <c r="D84" s="189" t="s">
        <v>56</v>
      </c>
      <c r="E84" s="189" t="s">
        <v>52</v>
      </c>
      <c r="F84" s="189" t="s">
        <v>53</v>
      </c>
      <c r="G84" s="189" t="s">
        <v>139</v>
      </c>
      <c r="H84" s="189" t="s">
        <v>140</v>
      </c>
      <c r="I84" s="189" t="s">
        <v>141</v>
      </c>
      <c r="J84" s="189" t="s">
        <v>129</v>
      </c>
      <c r="K84" s="190" t="s">
        <v>142</v>
      </c>
      <c r="L84" s="191"/>
      <c r="M84" s="93" t="s">
        <v>19</v>
      </c>
      <c r="N84" s="94" t="s">
        <v>41</v>
      </c>
      <c r="O84" s="94" t="s">
        <v>143</v>
      </c>
      <c r="P84" s="94" t="s">
        <v>144</v>
      </c>
      <c r="Q84" s="94" t="s">
        <v>145</v>
      </c>
      <c r="R84" s="94" t="s">
        <v>146</v>
      </c>
      <c r="S84" s="94" t="s">
        <v>147</v>
      </c>
      <c r="T84" s="95" t="s">
        <v>148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149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</f>
        <v>0</v>
      </c>
      <c r="Q85" s="97"/>
      <c r="R85" s="194">
        <f>R86</f>
        <v>0</v>
      </c>
      <c r="S85" s="97"/>
      <c r="T85" s="195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70</v>
      </c>
      <c r="AU85" s="18" t="s">
        <v>130</v>
      </c>
      <c r="BK85" s="196">
        <f>BK86</f>
        <v>0</v>
      </c>
    </row>
    <row r="86" s="12" customFormat="1" ht="25.92" customHeight="1">
      <c r="A86" s="12"/>
      <c r="B86" s="197"/>
      <c r="C86" s="198"/>
      <c r="D86" s="199" t="s">
        <v>70</v>
      </c>
      <c r="E86" s="200" t="s">
        <v>875</v>
      </c>
      <c r="F86" s="200" t="s">
        <v>876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P87+P112+P117+P126+P133</f>
        <v>0</v>
      </c>
      <c r="Q86" s="205"/>
      <c r="R86" s="206">
        <f>R87+R112+R117+R126+R133</f>
        <v>0</v>
      </c>
      <c r="S86" s="205"/>
      <c r="T86" s="207">
        <f>T87+T112+T117+T126+T133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195</v>
      </c>
      <c r="AT86" s="209" t="s">
        <v>70</v>
      </c>
      <c r="AU86" s="209" t="s">
        <v>71</v>
      </c>
      <c r="AY86" s="208" t="s">
        <v>152</v>
      </c>
      <c r="BK86" s="210">
        <f>BK87+BK112+BK117+BK126+BK133</f>
        <v>0</v>
      </c>
    </row>
    <row r="87" s="12" customFormat="1" ht="22.8" customHeight="1">
      <c r="A87" s="12"/>
      <c r="B87" s="197"/>
      <c r="C87" s="198"/>
      <c r="D87" s="199" t="s">
        <v>70</v>
      </c>
      <c r="E87" s="211" t="s">
        <v>877</v>
      </c>
      <c r="F87" s="211" t="s">
        <v>878</v>
      </c>
      <c r="G87" s="198"/>
      <c r="H87" s="198"/>
      <c r="I87" s="201"/>
      <c r="J87" s="212">
        <f>BK87</f>
        <v>0</v>
      </c>
      <c r="K87" s="198"/>
      <c r="L87" s="203"/>
      <c r="M87" s="204"/>
      <c r="N87" s="205"/>
      <c r="O87" s="205"/>
      <c r="P87" s="206">
        <f>SUM(P88:P111)</f>
        <v>0</v>
      </c>
      <c r="Q87" s="205"/>
      <c r="R87" s="206">
        <f>SUM(R88:R111)</f>
        <v>0</v>
      </c>
      <c r="S87" s="205"/>
      <c r="T87" s="207">
        <f>SUM(T88:T111)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195</v>
      </c>
      <c r="AT87" s="209" t="s">
        <v>70</v>
      </c>
      <c r="AU87" s="209" t="s">
        <v>78</v>
      </c>
      <c r="AY87" s="208" t="s">
        <v>152</v>
      </c>
      <c r="BK87" s="210">
        <f>SUM(BK88:BK111)</f>
        <v>0</v>
      </c>
    </row>
    <row r="88" s="2" customFormat="1" ht="16.5" customHeight="1">
      <c r="A88" s="39"/>
      <c r="B88" s="40"/>
      <c r="C88" s="213" t="s">
        <v>78</v>
      </c>
      <c r="D88" s="213" t="s">
        <v>154</v>
      </c>
      <c r="E88" s="214" t="s">
        <v>879</v>
      </c>
      <c r="F88" s="215" t="s">
        <v>880</v>
      </c>
      <c r="G88" s="216" t="s">
        <v>881</v>
      </c>
      <c r="H88" s="217">
        <v>1</v>
      </c>
      <c r="I88" s="218"/>
      <c r="J88" s="219">
        <f>ROUND(I88*H88,2)</f>
        <v>0</v>
      </c>
      <c r="K88" s="215" t="s">
        <v>882</v>
      </c>
      <c r="L88" s="45"/>
      <c r="M88" s="220" t="s">
        <v>19</v>
      </c>
      <c r="N88" s="221" t="s">
        <v>42</v>
      </c>
      <c r="O88" s="85"/>
      <c r="P88" s="222">
        <f>O88*H88</f>
        <v>0</v>
      </c>
      <c r="Q88" s="222">
        <v>0</v>
      </c>
      <c r="R88" s="222">
        <f>Q88*H88</f>
        <v>0</v>
      </c>
      <c r="S88" s="222">
        <v>0</v>
      </c>
      <c r="T88" s="22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4" t="s">
        <v>883</v>
      </c>
      <c r="AT88" s="224" t="s">
        <v>154</v>
      </c>
      <c r="AU88" s="224" t="s">
        <v>80</v>
      </c>
      <c r="AY88" s="18" t="s">
        <v>152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8" t="s">
        <v>78</v>
      </c>
      <c r="BK88" s="225">
        <f>ROUND(I88*H88,2)</f>
        <v>0</v>
      </c>
      <c r="BL88" s="18" t="s">
        <v>883</v>
      </c>
      <c r="BM88" s="224" t="s">
        <v>884</v>
      </c>
    </row>
    <row r="89" s="2" customFormat="1">
      <c r="A89" s="39"/>
      <c r="B89" s="40"/>
      <c r="C89" s="41"/>
      <c r="D89" s="226" t="s">
        <v>161</v>
      </c>
      <c r="E89" s="41"/>
      <c r="F89" s="227" t="s">
        <v>885</v>
      </c>
      <c r="G89" s="41"/>
      <c r="H89" s="41"/>
      <c r="I89" s="228"/>
      <c r="J89" s="41"/>
      <c r="K89" s="41"/>
      <c r="L89" s="45"/>
      <c r="M89" s="229"/>
      <c r="N89" s="230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161</v>
      </c>
      <c r="AU89" s="18" t="s">
        <v>80</v>
      </c>
    </row>
    <row r="90" s="2" customFormat="1">
      <c r="A90" s="39"/>
      <c r="B90" s="40"/>
      <c r="C90" s="41"/>
      <c r="D90" s="231" t="s">
        <v>163</v>
      </c>
      <c r="E90" s="41"/>
      <c r="F90" s="232" t="s">
        <v>886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163</v>
      </c>
      <c r="AU90" s="18" t="s">
        <v>80</v>
      </c>
    </row>
    <row r="91" s="13" customFormat="1">
      <c r="A91" s="13"/>
      <c r="B91" s="233"/>
      <c r="C91" s="234"/>
      <c r="D91" s="231" t="s">
        <v>165</v>
      </c>
      <c r="E91" s="235" t="s">
        <v>19</v>
      </c>
      <c r="F91" s="236" t="s">
        <v>78</v>
      </c>
      <c r="G91" s="234"/>
      <c r="H91" s="237">
        <v>1</v>
      </c>
      <c r="I91" s="238"/>
      <c r="J91" s="234"/>
      <c r="K91" s="234"/>
      <c r="L91" s="239"/>
      <c r="M91" s="240"/>
      <c r="N91" s="241"/>
      <c r="O91" s="241"/>
      <c r="P91" s="241"/>
      <c r="Q91" s="241"/>
      <c r="R91" s="241"/>
      <c r="S91" s="241"/>
      <c r="T91" s="24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3" t="s">
        <v>165</v>
      </c>
      <c r="AU91" s="243" t="s">
        <v>80</v>
      </c>
      <c r="AV91" s="13" t="s">
        <v>80</v>
      </c>
      <c r="AW91" s="13" t="s">
        <v>33</v>
      </c>
      <c r="AX91" s="13" t="s">
        <v>78</v>
      </c>
      <c r="AY91" s="243" t="s">
        <v>152</v>
      </c>
    </row>
    <row r="92" s="2" customFormat="1" ht="16.5" customHeight="1">
      <c r="A92" s="39"/>
      <c r="B92" s="40"/>
      <c r="C92" s="213" t="s">
        <v>80</v>
      </c>
      <c r="D92" s="213" t="s">
        <v>154</v>
      </c>
      <c r="E92" s="214" t="s">
        <v>887</v>
      </c>
      <c r="F92" s="215" t="s">
        <v>888</v>
      </c>
      <c r="G92" s="216" t="s">
        <v>881</v>
      </c>
      <c r="H92" s="217">
        <v>1</v>
      </c>
      <c r="I92" s="218"/>
      <c r="J92" s="219">
        <f>ROUND(I92*H92,2)</f>
        <v>0</v>
      </c>
      <c r="K92" s="215" t="s">
        <v>882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883</v>
      </c>
      <c r="AT92" s="224" t="s">
        <v>154</v>
      </c>
      <c r="AU92" s="224" t="s">
        <v>80</v>
      </c>
      <c r="AY92" s="18" t="s">
        <v>152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883</v>
      </c>
      <c r="BM92" s="224" t="s">
        <v>889</v>
      </c>
    </row>
    <row r="93" s="2" customFormat="1">
      <c r="A93" s="39"/>
      <c r="B93" s="40"/>
      <c r="C93" s="41"/>
      <c r="D93" s="226" t="s">
        <v>161</v>
      </c>
      <c r="E93" s="41"/>
      <c r="F93" s="227" t="s">
        <v>890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161</v>
      </c>
      <c r="AU93" s="18" t="s">
        <v>80</v>
      </c>
    </row>
    <row r="94" s="2" customFormat="1">
      <c r="A94" s="39"/>
      <c r="B94" s="40"/>
      <c r="C94" s="41"/>
      <c r="D94" s="231" t="s">
        <v>163</v>
      </c>
      <c r="E94" s="41"/>
      <c r="F94" s="232" t="s">
        <v>891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163</v>
      </c>
      <c r="AU94" s="18" t="s">
        <v>80</v>
      </c>
    </row>
    <row r="95" s="13" customFormat="1">
      <c r="A95" s="13"/>
      <c r="B95" s="233"/>
      <c r="C95" s="234"/>
      <c r="D95" s="231" t="s">
        <v>165</v>
      </c>
      <c r="E95" s="235" t="s">
        <v>19</v>
      </c>
      <c r="F95" s="236" t="s">
        <v>78</v>
      </c>
      <c r="G95" s="234"/>
      <c r="H95" s="237">
        <v>1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165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152</v>
      </c>
    </row>
    <row r="96" s="2" customFormat="1" ht="16.5" customHeight="1">
      <c r="A96" s="39"/>
      <c r="B96" s="40"/>
      <c r="C96" s="213" t="s">
        <v>180</v>
      </c>
      <c r="D96" s="213" t="s">
        <v>154</v>
      </c>
      <c r="E96" s="214" t="s">
        <v>892</v>
      </c>
      <c r="F96" s="215" t="s">
        <v>893</v>
      </c>
      <c r="G96" s="216" t="s">
        <v>881</v>
      </c>
      <c r="H96" s="217">
        <v>1</v>
      </c>
      <c r="I96" s="218"/>
      <c r="J96" s="219">
        <f>ROUND(I96*H96,2)</f>
        <v>0</v>
      </c>
      <c r="K96" s="215" t="s">
        <v>882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883</v>
      </c>
      <c r="AT96" s="224" t="s">
        <v>154</v>
      </c>
      <c r="AU96" s="224" t="s">
        <v>80</v>
      </c>
      <c r="AY96" s="18" t="s">
        <v>152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883</v>
      </c>
      <c r="BM96" s="224" t="s">
        <v>894</v>
      </c>
    </row>
    <row r="97" s="2" customFormat="1">
      <c r="A97" s="39"/>
      <c r="B97" s="40"/>
      <c r="C97" s="41"/>
      <c r="D97" s="226" t="s">
        <v>161</v>
      </c>
      <c r="E97" s="41"/>
      <c r="F97" s="227" t="s">
        <v>895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161</v>
      </c>
      <c r="AU97" s="18" t="s">
        <v>80</v>
      </c>
    </row>
    <row r="98" s="2" customFormat="1">
      <c r="A98" s="39"/>
      <c r="B98" s="40"/>
      <c r="C98" s="41"/>
      <c r="D98" s="231" t="s">
        <v>163</v>
      </c>
      <c r="E98" s="41"/>
      <c r="F98" s="232" t="s">
        <v>896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163</v>
      </c>
      <c r="AU98" s="18" t="s">
        <v>80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78</v>
      </c>
      <c r="G99" s="234"/>
      <c r="H99" s="237">
        <v>1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152</v>
      </c>
    </row>
    <row r="100" s="2" customFormat="1" ht="16.5" customHeight="1">
      <c r="A100" s="39"/>
      <c r="B100" s="40"/>
      <c r="C100" s="213" t="s">
        <v>159</v>
      </c>
      <c r="D100" s="213" t="s">
        <v>154</v>
      </c>
      <c r="E100" s="214" t="s">
        <v>897</v>
      </c>
      <c r="F100" s="215" t="s">
        <v>898</v>
      </c>
      <c r="G100" s="216" t="s">
        <v>881</v>
      </c>
      <c r="H100" s="217">
        <v>1</v>
      </c>
      <c r="I100" s="218"/>
      <c r="J100" s="219">
        <f>ROUND(I100*H100,2)</f>
        <v>0</v>
      </c>
      <c r="K100" s="215" t="s">
        <v>882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883</v>
      </c>
      <c r="AT100" s="224" t="s">
        <v>154</v>
      </c>
      <c r="AU100" s="224" t="s">
        <v>80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883</v>
      </c>
      <c r="BM100" s="224" t="s">
        <v>899</v>
      </c>
    </row>
    <row r="101" s="2" customFormat="1">
      <c r="A101" s="39"/>
      <c r="B101" s="40"/>
      <c r="C101" s="41"/>
      <c r="D101" s="226" t="s">
        <v>161</v>
      </c>
      <c r="E101" s="41"/>
      <c r="F101" s="227" t="s">
        <v>900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161</v>
      </c>
      <c r="AU101" s="18" t="s">
        <v>80</v>
      </c>
    </row>
    <row r="102" s="2" customFormat="1">
      <c r="A102" s="39"/>
      <c r="B102" s="40"/>
      <c r="C102" s="41"/>
      <c r="D102" s="231" t="s">
        <v>163</v>
      </c>
      <c r="E102" s="41"/>
      <c r="F102" s="232" t="s">
        <v>901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163</v>
      </c>
      <c r="AU102" s="18" t="s">
        <v>80</v>
      </c>
    </row>
    <row r="103" s="13" customFormat="1">
      <c r="A103" s="13"/>
      <c r="B103" s="233"/>
      <c r="C103" s="234"/>
      <c r="D103" s="231" t="s">
        <v>165</v>
      </c>
      <c r="E103" s="235" t="s">
        <v>19</v>
      </c>
      <c r="F103" s="236" t="s">
        <v>78</v>
      </c>
      <c r="G103" s="234"/>
      <c r="H103" s="237">
        <v>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165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152</v>
      </c>
    </row>
    <row r="104" s="2" customFormat="1" ht="16.5" customHeight="1">
      <c r="A104" s="39"/>
      <c r="B104" s="40"/>
      <c r="C104" s="213" t="s">
        <v>195</v>
      </c>
      <c r="D104" s="213" t="s">
        <v>154</v>
      </c>
      <c r="E104" s="214" t="s">
        <v>902</v>
      </c>
      <c r="F104" s="215" t="s">
        <v>903</v>
      </c>
      <c r="G104" s="216" t="s">
        <v>881</v>
      </c>
      <c r="H104" s="217">
        <v>1</v>
      </c>
      <c r="I104" s="218"/>
      <c r="J104" s="219">
        <f>ROUND(I104*H104,2)</f>
        <v>0</v>
      </c>
      <c r="K104" s="215" t="s">
        <v>882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883</v>
      </c>
      <c r="AT104" s="224" t="s">
        <v>154</v>
      </c>
      <c r="AU104" s="224" t="s">
        <v>80</v>
      </c>
      <c r="AY104" s="18" t="s">
        <v>152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883</v>
      </c>
      <c r="BM104" s="224" t="s">
        <v>904</v>
      </c>
    </row>
    <row r="105" s="2" customFormat="1">
      <c r="A105" s="39"/>
      <c r="B105" s="40"/>
      <c r="C105" s="41"/>
      <c r="D105" s="226" t="s">
        <v>161</v>
      </c>
      <c r="E105" s="41"/>
      <c r="F105" s="227" t="s">
        <v>905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161</v>
      </c>
      <c r="AU105" s="18" t="s">
        <v>80</v>
      </c>
    </row>
    <row r="106" s="2" customFormat="1">
      <c r="A106" s="39"/>
      <c r="B106" s="40"/>
      <c r="C106" s="41"/>
      <c r="D106" s="231" t="s">
        <v>163</v>
      </c>
      <c r="E106" s="41"/>
      <c r="F106" s="232" t="s">
        <v>906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163</v>
      </c>
      <c r="AU106" s="18" t="s">
        <v>80</v>
      </c>
    </row>
    <row r="107" s="13" customFormat="1">
      <c r="A107" s="13"/>
      <c r="B107" s="233"/>
      <c r="C107" s="234"/>
      <c r="D107" s="231" t="s">
        <v>165</v>
      </c>
      <c r="E107" s="235" t="s">
        <v>19</v>
      </c>
      <c r="F107" s="236" t="s">
        <v>78</v>
      </c>
      <c r="G107" s="234"/>
      <c r="H107" s="237">
        <v>1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165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152</v>
      </c>
    </row>
    <row r="108" s="2" customFormat="1" ht="16.5" customHeight="1">
      <c r="A108" s="39"/>
      <c r="B108" s="40"/>
      <c r="C108" s="213" t="s">
        <v>206</v>
      </c>
      <c r="D108" s="213" t="s">
        <v>154</v>
      </c>
      <c r="E108" s="214" t="s">
        <v>907</v>
      </c>
      <c r="F108" s="215" t="s">
        <v>908</v>
      </c>
      <c r="G108" s="216" t="s">
        <v>881</v>
      </c>
      <c r="H108" s="217">
        <v>1</v>
      </c>
      <c r="I108" s="218"/>
      <c r="J108" s="219">
        <f>ROUND(I108*H108,2)</f>
        <v>0</v>
      </c>
      <c r="K108" s="215" t="s">
        <v>882</v>
      </c>
      <c r="L108" s="45"/>
      <c r="M108" s="220" t="s">
        <v>19</v>
      </c>
      <c r="N108" s="221" t="s">
        <v>42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883</v>
      </c>
      <c r="AT108" s="224" t="s">
        <v>154</v>
      </c>
      <c r="AU108" s="224" t="s">
        <v>80</v>
      </c>
      <c r="AY108" s="18" t="s">
        <v>152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78</v>
      </c>
      <c r="BK108" s="225">
        <f>ROUND(I108*H108,2)</f>
        <v>0</v>
      </c>
      <c r="BL108" s="18" t="s">
        <v>883</v>
      </c>
      <c r="BM108" s="224" t="s">
        <v>909</v>
      </c>
    </row>
    <row r="109" s="2" customFormat="1">
      <c r="A109" s="39"/>
      <c r="B109" s="40"/>
      <c r="C109" s="41"/>
      <c r="D109" s="226" t="s">
        <v>161</v>
      </c>
      <c r="E109" s="41"/>
      <c r="F109" s="227" t="s">
        <v>910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161</v>
      </c>
      <c r="AU109" s="18" t="s">
        <v>80</v>
      </c>
    </row>
    <row r="110" s="2" customFormat="1">
      <c r="A110" s="39"/>
      <c r="B110" s="40"/>
      <c r="C110" s="41"/>
      <c r="D110" s="231" t="s">
        <v>163</v>
      </c>
      <c r="E110" s="41"/>
      <c r="F110" s="232" t="s">
        <v>911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163</v>
      </c>
      <c r="AU110" s="18" t="s">
        <v>80</v>
      </c>
    </row>
    <row r="111" s="13" customFormat="1">
      <c r="A111" s="13"/>
      <c r="B111" s="233"/>
      <c r="C111" s="234"/>
      <c r="D111" s="231" t="s">
        <v>165</v>
      </c>
      <c r="E111" s="235" t="s">
        <v>19</v>
      </c>
      <c r="F111" s="236" t="s">
        <v>78</v>
      </c>
      <c r="G111" s="234"/>
      <c r="H111" s="237">
        <v>1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165</v>
      </c>
      <c r="AU111" s="243" t="s">
        <v>80</v>
      </c>
      <c r="AV111" s="13" t="s">
        <v>80</v>
      </c>
      <c r="AW111" s="13" t="s">
        <v>33</v>
      </c>
      <c r="AX111" s="13" t="s">
        <v>78</v>
      </c>
      <c r="AY111" s="243" t="s">
        <v>152</v>
      </c>
    </row>
    <row r="112" s="12" customFormat="1" ht="22.8" customHeight="1">
      <c r="A112" s="12"/>
      <c r="B112" s="197"/>
      <c r="C112" s="198"/>
      <c r="D112" s="199" t="s">
        <v>70</v>
      </c>
      <c r="E112" s="211" t="s">
        <v>912</v>
      </c>
      <c r="F112" s="211" t="s">
        <v>913</v>
      </c>
      <c r="G112" s="198"/>
      <c r="H112" s="198"/>
      <c r="I112" s="201"/>
      <c r="J112" s="212">
        <f>BK112</f>
        <v>0</v>
      </c>
      <c r="K112" s="198"/>
      <c r="L112" s="203"/>
      <c r="M112" s="204"/>
      <c r="N112" s="205"/>
      <c r="O112" s="205"/>
      <c r="P112" s="206">
        <f>SUM(P113:P116)</f>
        <v>0</v>
      </c>
      <c r="Q112" s="205"/>
      <c r="R112" s="206">
        <f>SUM(R113:R116)</f>
        <v>0</v>
      </c>
      <c r="S112" s="205"/>
      <c r="T112" s="207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8" t="s">
        <v>195</v>
      </c>
      <c r="AT112" s="209" t="s">
        <v>70</v>
      </c>
      <c r="AU112" s="209" t="s">
        <v>78</v>
      </c>
      <c r="AY112" s="208" t="s">
        <v>152</v>
      </c>
      <c r="BK112" s="210">
        <f>SUM(BK113:BK116)</f>
        <v>0</v>
      </c>
    </row>
    <row r="113" s="2" customFormat="1" ht="16.5" customHeight="1">
      <c r="A113" s="39"/>
      <c r="B113" s="40"/>
      <c r="C113" s="213" t="s">
        <v>214</v>
      </c>
      <c r="D113" s="213" t="s">
        <v>154</v>
      </c>
      <c r="E113" s="214" t="s">
        <v>914</v>
      </c>
      <c r="F113" s="215" t="s">
        <v>915</v>
      </c>
      <c r="G113" s="216" t="s">
        <v>881</v>
      </c>
      <c r="H113" s="217">
        <v>1</v>
      </c>
      <c r="I113" s="218"/>
      <c r="J113" s="219">
        <f>ROUND(I113*H113,2)</f>
        <v>0</v>
      </c>
      <c r="K113" s="215" t="s">
        <v>916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883</v>
      </c>
      <c r="AT113" s="224" t="s">
        <v>154</v>
      </c>
      <c r="AU113" s="224" t="s">
        <v>80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883</v>
      </c>
      <c r="BM113" s="224" t="s">
        <v>917</v>
      </c>
    </row>
    <row r="114" s="2" customFormat="1">
      <c r="A114" s="39"/>
      <c r="B114" s="40"/>
      <c r="C114" s="41"/>
      <c r="D114" s="226" t="s">
        <v>161</v>
      </c>
      <c r="E114" s="41"/>
      <c r="F114" s="227" t="s">
        <v>918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161</v>
      </c>
      <c r="AU114" s="18" t="s">
        <v>80</v>
      </c>
    </row>
    <row r="115" s="2" customFormat="1">
      <c r="A115" s="39"/>
      <c r="B115" s="40"/>
      <c r="C115" s="41"/>
      <c r="D115" s="231" t="s">
        <v>163</v>
      </c>
      <c r="E115" s="41"/>
      <c r="F115" s="232" t="s">
        <v>919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163</v>
      </c>
      <c r="AU115" s="18" t="s">
        <v>80</v>
      </c>
    </row>
    <row r="116" s="13" customFormat="1">
      <c r="A116" s="13"/>
      <c r="B116" s="233"/>
      <c r="C116" s="234"/>
      <c r="D116" s="231" t="s">
        <v>165</v>
      </c>
      <c r="E116" s="235" t="s">
        <v>19</v>
      </c>
      <c r="F116" s="236" t="s">
        <v>78</v>
      </c>
      <c r="G116" s="234"/>
      <c r="H116" s="237">
        <v>1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165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152</v>
      </c>
    </row>
    <row r="117" s="12" customFormat="1" ht="22.8" customHeight="1">
      <c r="A117" s="12"/>
      <c r="B117" s="197"/>
      <c r="C117" s="198"/>
      <c r="D117" s="199" t="s">
        <v>70</v>
      </c>
      <c r="E117" s="211" t="s">
        <v>920</v>
      </c>
      <c r="F117" s="211" t="s">
        <v>921</v>
      </c>
      <c r="G117" s="198"/>
      <c r="H117" s="198"/>
      <c r="I117" s="201"/>
      <c r="J117" s="212">
        <f>BK117</f>
        <v>0</v>
      </c>
      <c r="K117" s="198"/>
      <c r="L117" s="203"/>
      <c r="M117" s="204"/>
      <c r="N117" s="205"/>
      <c r="O117" s="205"/>
      <c r="P117" s="206">
        <f>SUM(P118:P125)</f>
        <v>0</v>
      </c>
      <c r="Q117" s="205"/>
      <c r="R117" s="206">
        <f>SUM(R118:R125)</f>
        <v>0</v>
      </c>
      <c r="S117" s="205"/>
      <c r="T117" s="207">
        <f>SUM(T118:T125)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195</v>
      </c>
      <c r="AT117" s="209" t="s">
        <v>70</v>
      </c>
      <c r="AU117" s="209" t="s">
        <v>78</v>
      </c>
      <c r="AY117" s="208" t="s">
        <v>152</v>
      </c>
      <c r="BK117" s="210">
        <f>SUM(BK118:BK125)</f>
        <v>0</v>
      </c>
    </row>
    <row r="118" s="2" customFormat="1" ht="16.5" customHeight="1">
      <c r="A118" s="39"/>
      <c r="B118" s="40"/>
      <c r="C118" s="213" t="s">
        <v>219</v>
      </c>
      <c r="D118" s="213" t="s">
        <v>154</v>
      </c>
      <c r="E118" s="214" t="s">
        <v>922</v>
      </c>
      <c r="F118" s="215" t="s">
        <v>921</v>
      </c>
      <c r="G118" s="216" t="s">
        <v>881</v>
      </c>
      <c r="H118" s="217">
        <v>1</v>
      </c>
      <c r="I118" s="218"/>
      <c r="J118" s="219">
        <f>ROUND(I118*H118,2)</f>
        <v>0</v>
      </c>
      <c r="K118" s="215" t="s">
        <v>882</v>
      </c>
      <c r="L118" s="45"/>
      <c r="M118" s="220" t="s">
        <v>19</v>
      </c>
      <c r="N118" s="221" t="s">
        <v>42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883</v>
      </c>
      <c r="AT118" s="224" t="s">
        <v>154</v>
      </c>
      <c r="AU118" s="224" t="s">
        <v>80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78</v>
      </c>
      <c r="BK118" s="225">
        <f>ROUND(I118*H118,2)</f>
        <v>0</v>
      </c>
      <c r="BL118" s="18" t="s">
        <v>883</v>
      </c>
      <c r="BM118" s="224" t="s">
        <v>923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924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80</v>
      </c>
    </row>
    <row r="120" s="2" customFormat="1">
      <c r="A120" s="39"/>
      <c r="B120" s="40"/>
      <c r="C120" s="41"/>
      <c r="D120" s="231" t="s">
        <v>163</v>
      </c>
      <c r="E120" s="41"/>
      <c r="F120" s="232" t="s">
        <v>925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163</v>
      </c>
      <c r="AU120" s="18" t="s">
        <v>80</v>
      </c>
    </row>
    <row r="121" s="13" customFormat="1">
      <c r="A121" s="13"/>
      <c r="B121" s="233"/>
      <c r="C121" s="234"/>
      <c r="D121" s="231" t="s">
        <v>165</v>
      </c>
      <c r="E121" s="235" t="s">
        <v>19</v>
      </c>
      <c r="F121" s="236" t="s">
        <v>78</v>
      </c>
      <c r="G121" s="234"/>
      <c r="H121" s="237">
        <v>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165</v>
      </c>
      <c r="AU121" s="243" t="s">
        <v>80</v>
      </c>
      <c r="AV121" s="13" t="s">
        <v>80</v>
      </c>
      <c r="AW121" s="13" t="s">
        <v>33</v>
      </c>
      <c r="AX121" s="13" t="s">
        <v>78</v>
      </c>
      <c r="AY121" s="243" t="s">
        <v>152</v>
      </c>
    </row>
    <row r="122" s="2" customFormat="1" ht="16.5" customHeight="1">
      <c r="A122" s="39"/>
      <c r="B122" s="40"/>
      <c r="C122" s="213" t="s">
        <v>229</v>
      </c>
      <c r="D122" s="213" t="s">
        <v>154</v>
      </c>
      <c r="E122" s="214" t="s">
        <v>926</v>
      </c>
      <c r="F122" s="215" t="s">
        <v>927</v>
      </c>
      <c r="G122" s="216" t="s">
        <v>881</v>
      </c>
      <c r="H122" s="217">
        <v>1</v>
      </c>
      <c r="I122" s="218"/>
      <c r="J122" s="219">
        <f>ROUND(I122*H122,2)</f>
        <v>0</v>
      </c>
      <c r="K122" s="215" t="s">
        <v>882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883</v>
      </c>
      <c r="AT122" s="224" t="s">
        <v>154</v>
      </c>
      <c r="AU122" s="224" t="s">
        <v>80</v>
      </c>
      <c r="AY122" s="18" t="s">
        <v>152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883</v>
      </c>
      <c r="BM122" s="224" t="s">
        <v>928</v>
      </c>
    </row>
    <row r="123" s="2" customFormat="1">
      <c r="A123" s="39"/>
      <c r="B123" s="40"/>
      <c r="C123" s="41"/>
      <c r="D123" s="226" t="s">
        <v>161</v>
      </c>
      <c r="E123" s="41"/>
      <c r="F123" s="227" t="s">
        <v>929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161</v>
      </c>
      <c r="AU123" s="18" t="s">
        <v>80</v>
      </c>
    </row>
    <row r="124" s="2" customFormat="1">
      <c r="A124" s="39"/>
      <c r="B124" s="40"/>
      <c r="C124" s="41"/>
      <c r="D124" s="231" t="s">
        <v>163</v>
      </c>
      <c r="E124" s="41"/>
      <c r="F124" s="232" t="s">
        <v>930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163</v>
      </c>
      <c r="AU124" s="18" t="s">
        <v>80</v>
      </c>
    </row>
    <row r="125" s="13" customFormat="1">
      <c r="A125" s="13"/>
      <c r="B125" s="233"/>
      <c r="C125" s="234"/>
      <c r="D125" s="231" t="s">
        <v>165</v>
      </c>
      <c r="E125" s="235" t="s">
        <v>19</v>
      </c>
      <c r="F125" s="236" t="s">
        <v>78</v>
      </c>
      <c r="G125" s="234"/>
      <c r="H125" s="237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165</v>
      </c>
      <c r="AU125" s="243" t="s">
        <v>80</v>
      </c>
      <c r="AV125" s="13" t="s">
        <v>80</v>
      </c>
      <c r="AW125" s="13" t="s">
        <v>33</v>
      </c>
      <c r="AX125" s="13" t="s">
        <v>78</v>
      </c>
      <c r="AY125" s="243" t="s">
        <v>152</v>
      </c>
    </row>
    <row r="126" s="12" customFormat="1" ht="22.8" customHeight="1">
      <c r="A126" s="12"/>
      <c r="B126" s="197"/>
      <c r="C126" s="198"/>
      <c r="D126" s="199" t="s">
        <v>70</v>
      </c>
      <c r="E126" s="211" t="s">
        <v>931</v>
      </c>
      <c r="F126" s="211" t="s">
        <v>932</v>
      </c>
      <c r="G126" s="198"/>
      <c r="H126" s="198"/>
      <c r="I126" s="201"/>
      <c r="J126" s="212">
        <f>BK126</f>
        <v>0</v>
      </c>
      <c r="K126" s="198"/>
      <c r="L126" s="203"/>
      <c r="M126" s="204"/>
      <c r="N126" s="205"/>
      <c r="O126" s="205"/>
      <c r="P126" s="206">
        <f>SUM(P127:P132)</f>
        <v>0</v>
      </c>
      <c r="Q126" s="205"/>
      <c r="R126" s="206">
        <f>SUM(R127:R132)</f>
        <v>0</v>
      </c>
      <c r="S126" s="205"/>
      <c r="T126" s="207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195</v>
      </c>
      <c r="AT126" s="209" t="s">
        <v>70</v>
      </c>
      <c r="AU126" s="209" t="s">
        <v>78</v>
      </c>
      <c r="AY126" s="208" t="s">
        <v>152</v>
      </c>
      <c r="BK126" s="210">
        <f>SUM(BK127:BK132)</f>
        <v>0</v>
      </c>
    </row>
    <row r="127" s="2" customFormat="1" ht="16.5" customHeight="1">
      <c r="A127" s="39"/>
      <c r="B127" s="40"/>
      <c r="C127" s="213" t="s">
        <v>236</v>
      </c>
      <c r="D127" s="213" t="s">
        <v>154</v>
      </c>
      <c r="E127" s="214" t="s">
        <v>933</v>
      </c>
      <c r="F127" s="215" t="s">
        <v>934</v>
      </c>
      <c r="G127" s="216" t="s">
        <v>881</v>
      </c>
      <c r="H127" s="217">
        <v>2</v>
      </c>
      <c r="I127" s="218"/>
      <c r="J127" s="219">
        <f>ROUND(I127*H127,2)</f>
        <v>0</v>
      </c>
      <c r="K127" s="215" t="s">
        <v>882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883</v>
      </c>
      <c r="AT127" s="224" t="s">
        <v>154</v>
      </c>
      <c r="AU127" s="224" t="s">
        <v>80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883</v>
      </c>
      <c r="BM127" s="224" t="s">
        <v>935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936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80</v>
      </c>
    </row>
    <row r="129" s="2" customFormat="1">
      <c r="A129" s="39"/>
      <c r="B129" s="40"/>
      <c r="C129" s="41"/>
      <c r="D129" s="231" t="s">
        <v>163</v>
      </c>
      <c r="E129" s="41"/>
      <c r="F129" s="232" t="s">
        <v>937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163</v>
      </c>
      <c r="AU129" s="18" t="s">
        <v>80</v>
      </c>
    </row>
    <row r="130" s="13" customFormat="1">
      <c r="A130" s="13"/>
      <c r="B130" s="233"/>
      <c r="C130" s="234"/>
      <c r="D130" s="231" t="s">
        <v>165</v>
      </c>
      <c r="E130" s="235" t="s">
        <v>19</v>
      </c>
      <c r="F130" s="236" t="s">
        <v>78</v>
      </c>
      <c r="G130" s="234"/>
      <c r="H130" s="237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165</v>
      </c>
      <c r="AU130" s="243" t="s">
        <v>80</v>
      </c>
      <c r="AV130" s="13" t="s">
        <v>80</v>
      </c>
      <c r="AW130" s="13" t="s">
        <v>33</v>
      </c>
      <c r="AX130" s="13" t="s">
        <v>71</v>
      </c>
      <c r="AY130" s="243" t="s">
        <v>152</v>
      </c>
    </row>
    <row r="131" s="13" customFormat="1">
      <c r="A131" s="13"/>
      <c r="B131" s="233"/>
      <c r="C131" s="234"/>
      <c r="D131" s="231" t="s">
        <v>165</v>
      </c>
      <c r="E131" s="235" t="s">
        <v>19</v>
      </c>
      <c r="F131" s="236" t="s">
        <v>78</v>
      </c>
      <c r="G131" s="234"/>
      <c r="H131" s="237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165</v>
      </c>
      <c r="AU131" s="243" t="s">
        <v>80</v>
      </c>
      <c r="AV131" s="13" t="s">
        <v>80</v>
      </c>
      <c r="AW131" s="13" t="s">
        <v>33</v>
      </c>
      <c r="AX131" s="13" t="s">
        <v>71</v>
      </c>
      <c r="AY131" s="243" t="s">
        <v>152</v>
      </c>
    </row>
    <row r="132" s="14" customFormat="1">
      <c r="A132" s="14"/>
      <c r="B132" s="244"/>
      <c r="C132" s="245"/>
      <c r="D132" s="231" t="s">
        <v>165</v>
      </c>
      <c r="E132" s="246" t="s">
        <v>19</v>
      </c>
      <c r="F132" s="247" t="s">
        <v>170</v>
      </c>
      <c r="G132" s="245"/>
      <c r="H132" s="248">
        <v>2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165</v>
      </c>
      <c r="AU132" s="254" t="s">
        <v>80</v>
      </c>
      <c r="AV132" s="14" t="s">
        <v>159</v>
      </c>
      <c r="AW132" s="14" t="s">
        <v>33</v>
      </c>
      <c r="AX132" s="14" t="s">
        <v>78</v>
      </c>
      <c r="AY132" s="254" t="s">
        <v>152</v>
      </c>
    </row>
    <row r="133" s="12" customFormat="1" ht="22.8" customHeight="1">
      <c r="A133" s="12"/>
      <c r="B133" s="197"/>
      <c r="C133" s="198"/>
      <c r="D133" s="199" t="s">
        <v>70</v>
      </c>
      <c r="E133" s="211" t="s">
        <v>938</v>
      </c>
      <c r="F133" s="211" t="s">
        <v>939</v>
      </c>
      <c r="G133" s="198"/>
      <c r="H133" s="198"/>
      <c r="I133" s="201"/>
      <c r="J133" s="212">
        <f>BK133</f>
        <v>0</v>
      </c>
      <c r="K133" s="198"/>
      <c r="L133" s="203"/>
      <c r="M133" s="204"/>
      <c r="N133" s="205"/>
      <c r="O133" s="205"/>
      <c r="P133" s="206">
        <f>SUM(P134:P136)</f>
        <v>0</v>
      </c>
      <c r="Q133" s="205"/>
      <c r="R133" s="206">
        <f>SUM(R134:R136)</f>
        <v>0</v>
      </c>
      <c r="S133" s="205"/>
      <c r="T133" s="207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195</v>
      </c>
      <c r="AT133" s="209" t="s">
        <v>70</v>
      </c>
      <c r="AU133" s="209" t="s">
        <v>78</v>
      </c>
      <c r="AY133" s="208" t="s">
        <v>152</v>
      </c>
      <c r="BK133" s="210">
        <f>SUM(BK134:BK136)</f>
        <v>0</v>
      </c>
    </row>
    <row r="134" s="2" customFormat="1" ht="16.5" customHeight="1">
      <c r="A134" s="39"/>
      <c r="B134" s="40"/>
      <c r="C134" s="213" t="s">
        <v>241</v>
      </c>
      <c r="D134" s="213" t="s">
        <v>154</v>
      </c>
      <c r="E134" s="214" t="s">
        <v>940</v>
      </c>
      <c r="F134" s="215" t="s">
        <v>941</v>
      </c>
      <c r="G134" s="216" t="s">
        <v>881</v>
      </c>
      <c r="H134" s="217">
        <v>1</v>
      </c>
      <c r="I134" s="218"/>
      <c r="J134" s="219">
        <f>ROUND(I134*H134,2)</f>
        <v>0</v>
      </c>
      <c r="K134" s="215" t="s">
        <v>882</v>
      </c>
      <c r="L134" s="45"/>
      <c r="M134" s="220" t="s">
        <v>19</v>
      </c>
      <c r="N134" s="221" t="s">
        <v>42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883</v>
      </c>
      <c r="AT134" s="224" t="s">
        <v>154</v>
      </c>
      <c r="AU134" s="224" t="s">
        <v>80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883</v>
      </c>
      <c r="BM134" s="224" t="s">
        <v>942</v>
      </c>
    </row>
    <row r="135" s="2" customFormat="1">
      <c r="A135" s="39"/>
      <c r="B135" s="40"/>
      <c r="C135" s="41"/>
      <c r="D135" s="226" t="s">
        <v>161</v>
      </c>
      <c r="E135" s="41"/>
      <c r="F135" s="227" t="s">
        <v>943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161</v>
      </c>
      <c r="AU135" s="18" t="s">
        <v>80</v>
      </c>
    </row>
    <row r="136" s="13" customFormat="1">
      <c r="A136" s="13"/>
      <c r="B136" s="233"/>
      <c r="C136" s="234"/>
      <c r="D136" s="231" t="s">
        <v>165</v>
      </c>
      <c r="E136" s="235" t="s">
        <v>19</v>
      </c>
      <c r="F136" s="236" t="s">
        <v>78</v>
      </c>
      <c r="G136" s="234"/>
      <c r="H136" s="237">
        <v>1</v>
      </c>
      <c r="I136" s="238"/>
      <c r="J136" s="234"/>
      <c r="K136" s="234"/>
      <c r="L136" s="239"/>
      <c r="M136" s="269"/>
      <c r="N136" s="270"/>
      <c r="O136" s="270"/>
      <c r="P136" s="270"/>
      <c r="Q136" s="270"/>
      <c r="R136" s="270"/>
      <c r="S136" s="270"/>
      <c r="T136" s="27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165</v>
      </c>
      <c r="AU136" s="243" t="s">
        <v>80</v>
      </c>
      <c r="AV136" s="13" t="s">
        <v>80</v>
      </c>
      <c r="AW136" s="13" t="s">
        <v>33</v>
      </c>
      <c r="AX136" s="13" t="s">
        <v>78</v>
      </c>
      <c r="AY136" s="243" t="s">
        <v>152</v>
      </c>
    </row>
    <row r="137" s="2" customFormat="1" ht="6.96" customHeight="1">
      <c r="A137" s="39"/>
      <c r="B137" s="60"/>
      <c r="C137" s="61"/>
      <c r="D137" s="61"/>
      <c r="E137" s="61"/>
      <c r="F137" s="61"/>
      <c r="G137" s="61"/>
      <c r="H137" s="61"/>
      <c r="I137" s="61"/>
      <c r="J137" s="61"/>
      <c r="K137" s="61"/>
      <c r="L137" s="45"/>
      <c r="M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</sheetData>
  <sheetProtection sheet="1" autoFilter="0" formatColumns="0" formatRows="0" objects="1" scenarios="1" spinCount="100000" saltValue="pcXpzuqU/zu+ZNSU/ckCuM3+VeK6OmZRu0YBELriJ1J1ewUsNjhFFxANOtkkd7AlInNklMxq9/TGNLhZ77+ZYA==" hashValue="iRVaIwJ2H5pSkot8Qt9Zq6rr2Nmus82sWFoQXzOILqp810DJKyZd2CRVJrjem2uBI3NXtOoJSXGXaSVk0K79Kg==" algorithmName="SHA-512" password="CC35"/>
  <autoFilter ref="C84:K13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2103000"/>
    <hyperlink ref="F93" r:id="rId2" display="https://podminky.urs.cz/item/CS_URS_2024_01/012203000"/>
    <hyperlink ref="F97" r:id="rId3" display="https://podminky.urs.cz/item/CS_URS_2024_01/012303000"/>
    <hyperlink ref="F101" r:id="rId4" display="https://podminky.urs.cz/item/CS_URS_2024_01/013254000"/>
    <hyperlink ref="F105" r:id="rId5" display="https://podminky.urs.cz/item/CS_URS_2024_01/013274000"/>
    <hyperlink ref="F109" r:id="rId6" display="https://podminky.urs.cz/item/CS_URS_2024_01/013284000"/>
    <hyperlink ref="F114" r:id="rId7" display="https://podminky.urs.cz/item/CS_URS_2024_02/021203000"/>
    <hyperlink ref="F119" r:id="rId8" display="https://podminky.urs.cz/item/CS_URS_2024_01/030001000"/>
    <hyperlink ref="F123" r:id="rId9" display="https://podminky.urs.cz/item/CS_URS_2024_01/035103001"/>
    <hyperlink ref="F128" r:id="rId10" display="https://podminky.urs.cz/item/CS_URS_2024_01/042903000"/>
    <hyperlink ref="F135" r:id="rId11" display="https://podminky.urs.cz/item/CS_URS_2024_01/0917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5" customFormat="1" ht="45" customHeight="1">
      <c r="B3" s="276"/>
      <c r="C3" s="277" t="s">
        <v>944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945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946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947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948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949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950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951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952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953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954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77</v>
      </c>
      <c r="F18" s="283" t="s">
        <v>955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956</v>
      </c>
      <c r="F19" s="283" t="s">
        <v>957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958</v>
      </c>
      <c r="F20" s="283" t="s">
        <v>959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119</v>
      </c>
      <c r="F21" s="283" t="s">
        <v>120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960</v>
      </c>
      <c r="F22" s="283" t="s">
        <v>961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84</v>
      </c>
      <c r="F23" s="283" t="s">
        <v>962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963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964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965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966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967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968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969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970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971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138</v>
      </c>
      <c r="F36" s="283"/>
      <c r="G36" s="283" t="s">
        <v>972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973</v>
      </c>
      <c r="F37" s="283"/>
      <c r="G37" s="283" t="s">
        <v>974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52</v>
      </c>
      <c r="F38" s="283"/>
      <c r="G38" s="283" t="s">
        <v>975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53</v>
      </c>
      <c r="F39" s="283"/>
      <c r="G39" s="283" t="s">
        <v>976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139</v>
      </c>
      <c r="F40" s="283"/>
      <c r="G40" s="283" t="s">
        <v>977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140</v>
      </c>
      <c r="F41" s="283"/>
      <c r="G41" s="283" t="s">
        <v>978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979</v>
      </c>
      <c r="F42" s="283"/>
      <c r="G42" s="283" t="s">
        <v>980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981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982</v>
      </c>
      <c r="F44" s="283"/>
      <c r="G44" s="283" t="s">
        <v>983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142</v>
      </c>
      <c r="F45" s="283"/>
      <c r="G45" s="283" t="s">
        <v>984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985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986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987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988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989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990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991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992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993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994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995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996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997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998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999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1000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1001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1002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1003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1004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1005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1006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1007</v>
      </c>
      <c r="D76" s="301"/>
      <c r="E76" s="301"/>
      <c r="F76" s="301" t="s">
        <v>1008</v>
      </c>
      <c r="G76" s="302"/>
      <c r="H76" s="301" t="s">
        <v>53</v>
      </c>
      <c r="I76" s="301" t="s">
        <v>56</v>
      </c>
      <c r="J76" s="301" t="s">
        <v>1009</v>
      </c>
      <c r="K76" s="300"/>
    </row>
    <row r="77" s="1" customFormat="1" ht="17.25" customHeight="1">
      <c r="B77" s="298"/>
      <c r="C77" s="303" t="s">
        <v>1010</v>
      </c>
      <c r="D77" s="303"/>
      <c r="E77" s="303"/>
      <c r="F77" s="304" t="s">
        <v>1011</v>
      </c>
      <c r="G77" s="305"/>
      <c r="H77" s="303"/>
      <c r="I77" s="303"/>
      <c r="J77" s="303" t="s">
        <v>1012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52</v>
      </c>
      <c r="D79" s="308"/>
      <c r="E79" s="308"/>
      <c r="F79" s="309" t="s">
        <v>1013</v>
      </c>
      <c r="G79" s="310"/>
      <c r="H79" s="286" t="s">
        <v>1014</v>
      </c>
      <c r="I79" s="286" t="s">
        <v>1015</v>
      </c>
      <c r="J79" s="286">
        <v>20</v>
      </c>
      <c r="K79" s="300"/>
    </row>
    <row r="80" s="1" customFormat="1" ht="15" customHeight="1">
      <c r="B80" s="298"/>
      <c r="C80" s="286" t="s">
        <v>1016</v>
      </c>
      <c r="D80" s="286"/>
      <c r="E80" s="286"/>
      <c r="F80" s="309" t="s">
        <v>1013</v>
      </c>
      <c r="G80" s="310"/>
      <c r="H80" s="286" t="s">
        <v>1017</v>
      </c>
      <c r="I80" s="286" t="s">
        <v>1015</v>
      </c>
      <c r="J80" s="286">
        <v>120</v>
      </c>
      <c r="K80" s="300"/>
    </row>
    <row r="81" s="1" customFormat="1" ht="15" customHeight="1">
      <c r="B81" s="311"/>
      <c r="C81" s="286" t="s">
        <v>1018</v>
      </c>
      <c r="D81" s="286"/>
      <c r="E81" s="286"/>
      <c r="F81" s="309" t="s">
        <v>1019</v>
      </c>
      <c r="G81" s="310"/>
      <c r="H81" s="286" t="s">
        <v>1020</v>
      </c>
      <c r="I81" s="286" t="s">
        <v>1015</v>
      </c>
      <c r="J81" s="286">
        <v>50</v>
      </c>
      <c r="K81" s="300"/>
    </row>
    <row r="82" s="1" customFormat="1" ht="15" customHeight="1">
      <c r="B82" s="311"/>
      <c r="C82" s="286" t="s">
        <v>1021</v>
      </c>
      <c r="D82" s="286"/>
      <c r="E82" s="286"/>
      <c r="F82" s="309" t="s">
        <v>1013</v>
      </c>
      <c r="G82" s="310"/>
      <c r="H82" s="286" t="s">
        <v>1022</v>
      </c>
      <c r="I82" s="286" t="s">
        <v>1023</v>
      </c>
      <c r="J82" s="286"/>
      <c r="K82" s="300"/>
    </row>
    <row r="83" s="1" customFormat="1" ht="15" customHeight="1">
      <c r="B83" s="311"/>
      <c r="C83" s="312" t="s">
        <v>1024</v>
      </c>
      <c r="D83" s="312"/>
      <c r="E83" s="312"/>
      <c r="F83" s="313" t="s">
        <v>1019</v>
      </c>
      <c r="G83" s="312"/>
      <c r="H83" s="312" t="s">
        <v>1025</v>
      </c>
      <c r="I83" s="312" t="s">
        <v>1015</v>
      </c>
      <c r="J83" s="312">
        <v>15</v>
      </c>
      <c r="K83" s="300"/>
    </row>
    <row r="84" s="1" customFormat="1" ht="15" customHeight="1">
      <c r="B84" s="311"/>
      <c r="C84" s="312" t="s">
        <v>1026</v>
      </c>
      <c r="D84" s="312"/>
      <c r="E84" s="312"/>
      <c r="F84" s="313" t="s">
        <v>1019</v>
      </c>
      <c r="G84" s="312"/>
      <c r="H84" s="312" t="s">
        <v>1027</v>
      </c>
      <c r="I84" s="312" t="s">
        <v>1015</v>
      </c>
      <c r="J84" s="312">
        <v>15</v>
      </c>
      <c r="K84" s="300"/>
    </row>
    <row r="85" s="1" customFormat="1" ht="15" customHeight="1">
      <c r="B85" s="311"/>
      <c r="C85" s="312" t="s">
        <v>1028</v>
      </c>
      <c r="D85" s="312"/>
      <c r="E85" s="312"/>
      <c r="F85" s="313" t="s">
        <v>1019</v>
      </c>
      <c r="G85" s="312"/>
      <c r="H85" s="312" t="s">
        <v>1029</v>
      </c>
      <c r="I85" s="312" t="s">
        <v>1015</v>
      </c>
      <c r="J85" s="312">
        <v>20</v>
      </c>
      <c r="K85" s="300"/>
    </row>
    <row r="86" s="1" customFormat="1" ht="15" customHeight="1">
      <c r="B86" s="311"/>
      <c r="C86" s="312" t="s">
        <v>1030</v>
      </c>
      <c r="D86" s="312"/>
      <c r="E86" s="312"/>
      <c r="F86" s="313" t="s">
        <v>1019</v>
      </c>
      <c r="G86" s="312"/>
      <c r="H86" s="312" t="s">
        <v>1031</v>
      </c>
      <c r="I86" s="312" t="s">
        <v>1015</v>
      </c>
      <c r="J86" s="312">
        <v>20</v>
      </c>
      <c r="K86" s="300"/>
    </row>
    <row r="87" s="1" customFormat="1" ht="15" customHeight="1">
      <c r="B87" s="311"/>
      <c r="C87" s="286" t="s">
        <v>1032</v>
      </c>
      <c r="D87" s="286"/>
      <c r="E87" s="286"/>
      <c r="F87" s="309" t="s">
        <v>1019</v>
      </c>
      <c r="G87" s="310"/>
      <c r="H87" s="286" t="s">
        <v>1033</v>
      </c>
      <c r="I87" s="286" t="s">
        <v>1015</v>
      </c>
      <c r="J87" s="286">
        <v>50</v>
      </c>
      <c r="K87" s="300"/>
    </row>
    <row r="88" s="1" customFormat="1" ht="15" customHeight="1">
      <c r="B88" s="311"/>
      <c r="C88" s="286" t="s">
        <v>1034</v>
      </c>
      <c r="D88" s="286"/>
      <c r="E88" s="286"/>
      <c r="F88" s="309" t="s">
        <v>1019</v>
      </c>
      <c r="G88" s="310"/>
      <c r="H88" s="286" t="s">
        <v>1035</v>
      </c>
      <c r="I88" s="286" t="s">
        <v>1015</v>
      </c>
      <c r="J88" s="286">
        <v>20</v>
      </c>
      <c r="K88" s="300"/>
    </row>
    <row r="89" s="1" customFormat="1" ht="15" customHeight="1">
      <c r="B89" s="311"/>
      <c r="C89" s="286" t="s">
        <v>1036</v>
      </c>
      <c r="D89" s="286"/>
      <c r="E89" s="286"/>
      <c r="F89" s="309" t="s">
        <v>1019</v>
      </c>
      <c r="G89" s="310"/>
      <c r="H89" s="286" t="s">
        <v>1037</v>
      </c>
      <c r="I89" s="286" t="s">
        <v>1015</v>
      </c>
      <c r="J89" s="286">
        <v>20</v>
      </c>
      <c r="K89" s="300"/>
    </row>
    <row r="90" s="1" customFormat="1" ht="15" customHeight="1">
      <c r="B90" s="311"/>
      <c r="C90" s="286" t="s">
        <v>1038</v>
      </c>
      <c r="D90" s="286"/>
      <c r="E90" s="286"/>
      <c r="F90" s="309" t="s">
        <v>1019</v>
      </c>
      <c r="G90" s="310"/>
      <c r="H90" s="286" t="s">
        <v>1039</v>
      </c>
      <c r="I90" s="286" t="s">
        <v>1015</v>
      </c>
      <c r="J90" s="286">
        <v>50</v>
      </c>
      <c r="K90" s="300"/>
    </row>
    <row r="91" s="1" customFormat="1" ht="15" customHeight="1">
      <c r="B91" s="311"/>
      <c r="C91" s="286" t="s">
        <v>1040</v>
      </c>
      <c r="D91" s="286"/>
      <c r="E91" s="286"/>
      <c r="F91" s="309" t="s">
        <v>1019</v>
      </c>
      <c r="G91" s="310"/>
      <c r="H91" s="286" t="s">
        <v>1040</v>
      </c>
      <c r="I91" s="286" t="s">
        <v>1015</v>
      </c>
      <c r="J91" s="286">
        <v>50</v>
      </c>
      <c r="K91" s="300"/>
    </row>
    <row r="92" s="1" customFormat="1" ht="15" customHeight="1">
      <c r="B92" s="311"/>
      <c r="C92" s="286" t="s">
        <v>1041</v>
      </c>
      <c r="D92" s="286"/>
      <c r="E92" s="286"/>
      <c r="F92" s="309" t="s">
        <v>1019</v>
      </c>
      <c r="G92" s="310"/>
      <c r="H92" s="286" t="s">
        <v>1042</v>
      </c>
      <c r="I92" s="286" t="s">
        <v>1015</v>
      </c>
      <c r="J92" s="286">
        <v>255</v>
      </c>
      <c r="K92" s="300"/>
    </row>
    <row r="93" s="1" customFormat="1" ht="15" customHeight="1">
      <c r="B93" s="311"/>
      <c r="C93" s="286" t="s">
        <v>1043</v>
      </c>
      <c r="D93" s="286"/>
      <c r="E93" s="286"/>
      <c r="F93" s="309" t="s">
        <v>1013</v>
      </c>
      <c r="G93" s="310"/>
      <c r="H93" s="286" t="s">
        <v>1044</v>
      </c>
      <c r="I93" s="286" t="s">
        <v>1045</v>
      </c>
      <c r="J93" s="286"/>
      <c r="K93" s="300"/>
    </row>
    <row r="94" s="1" customFormat="1" ht="15" customHeight="1">
      <c r="B94" s="311"/>
      <c r="C94" s="286" t="s">
        <v>1046</v>
      </c>
      <c r="D94" s="286"/>
      <c r="E94" s="286"/>
      <c r="F94" s="309" t="s">
        <v>1013</v>
      </c>
      <c r="G94" s="310"/>
      <c r="H94" s="286" t="s">
        <v>1047</v>
      </c>
      <c r="I94" s="286" t="s">
        <v>1048</v>
      </c>
      <c r="J94" s="286"/>
      <c r="K94" s="300"/>
    </row>
    <row r="95" s="1" customFormat="1" ht="15" customHeight="1">
      <c r="B95" s="311"/>
      <c r="C95" s="286" t="s">
        <v>1049</v>
      </c>
      <c r="D95" s="286"/>
      <c r="E95" s="286"/>
      <c r="F95" s="309" t="s">
        <v>1013</v>
      </c>
      <c r="G95" s="310"/>
      <c r="H95" s="286" t="s">
        <v>1049</v>
      </c>
      <c r="I95" s="286" t="s">
        <v>1048</v>
      </c>
      <c r="J95" s="286"/>
      <c r="K95" s="300"/>
    </row>
    <row r="96" s="1" customFormat="1" ht="15" customHeight="1">
      <c r="B96" s="311"/>
      <c r="C96" s="286" t="s">
        <v>37</v>
      </c>
      <c r="D96" s="286"/>
      <c r="E96" s="286"/>
      <c r="F96" s="309" t="s">
        <v>1013</v>
      </c>
      <c r="G96" s="310"/>
      <c r="H96" s="286" t="s">
        <v>1050</v>
      </c>
      <c r="I96" s="286" t="s">
        <v>1048</v>
      </c>
      <c r="J96" s="286"/>
      <c r="K96" s="300"/>
    </row>
    <row r="97" s="1" customFormat="1" ht="15" customHeight="1">
      <c r="B97" s="311"/>
      <c r="C97" s="286" t="s">
        <v>47</v>
      </c>
      <c r="D97" s="286"/>
      <c r="E97" s="286"/>
      <c r="F97" s="309" t="s">
        <v>1013</v>
      </c>
      <c r="G97" s="310"/>
      <c r="H97" s="286" t="s">
        <v>1051</v>
      </c>
      <c r="I97" s="286" t="s">
        <v>1048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1052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1007</v>
      </c>
      <c r="D103" s="301"/>
      <c r="E103" s="301"/>
      <c r="F103" s="301" t="s">
        <v>1008</v>
      </c>
      <c r="G103" s="302"/>
      <c r="H103" s="301" t="s">
        <v>53</v>
      </c>
      <c r="I103" s="301" t="s">
        <v>56</v>
      </c>
      <c r="J103" s="301" t="s">
        <v>1009</v>
      </c>
      <c r="K103" s="300"/>
    </row>
    <row r="104" s="1" customFormat="1" ht="17.25" customHeight="1">
      <c r="B104" s="298"/>
      <c r="C104" s="303" t="s">
        <v>1010</v>
      </c>
      <c r="D104" s="303"/>
      <c r="E104" s="303"/>
      <c r="F104" s="304" t="s">
        <v>1011</v>
      </c>
      <c r="G104" s="305"/>
      <c r="H104" s="303"/>
      <c r="I104" s="303"/>
      <c r="J104" s="303" t="s">
        <v>1012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52</v>
      </c>
      <c r="D106" s="308"/>
      <c r="E106" s="308"/>
      <c r="F106" s="309" t="s">
        <v>1013</v>
      </c>
      <c r="G106" s="286"/>
      <c r="H106" s="286" t="s">
        <v>1053</v>
      </c>
      <c r="I106" s="286" t="s">
        <v>1015</v>
      </c>
      <c r="J106" s="286">
        <v>20</v>
      </c>
      <c r="K106" s="300"/>
    </row>
    <row r="107" s="1" customFormat="1" ht="15" customHeight="1">
      <c r="B107" s="298"/>
      <c r="C107" s="286" t="s">
        <v>1016</v>
      </c>
      <c r="D107" s="286"/>
      <c r="E107" s="286"/>
      <c r="F107" s="309" t="s">
        <v>1013</v>
      </c>
      <c r="G107" s="286"/>
      <c r="H107" s="286" t="s">
        <v>1053</v>
      </c>
      <c r="I107" s="286" t="s">
        <v>1015</v>
      </c>
      <c r="J107" s="286">
        <v>120</v>
      </c>
      <c r="K107" s="300"/>
    </row>
    <row r="108" s="1" customFormat="1" ht="15" customHeight="1">
      <c r="B108" s="311"/>
      <c r="C108" s="286" t="s">
        <v>1018</v>
      </c>
      <c r="D108" s="286"/>
      <c r="E108" s="286"/>
      <c r="F108" s="309" t="s">
        <v>1019</v>
      </c>
      <c r="G108" s="286"/>
      <c r="H108" s="286" t="s">
        <v>1053</v>
      </c>
      <c r="I108" s="286" t="s">
        <v>1015</v>
      </c>
      <c r="J108" s="286">
        <v>50</v>
      </c>
      <c r="K108" s="300"/>
    </row>
    <row r="109" s="1" customFormat="1" ht="15" customHeight="1">
      <c r="B109" s="311"/>
      <c r="C109" s="286" t="s">
        <v>1021</v>
      </c>
      <c r="D109" s="286"/>
      <c r="E109" s="286"/>
      <c r="F109" s="309" t="s">
        <v>1013</v>
      </c>
      <c r="G109" s="286"/>
      <c r="H109" s="286" t="s">
        <v>1053</v>
      </c>
      <c r="I109" s="286" t="s">
        <v>1023</v>
      </c>
      <c r="J109" s="286"/>
      <c r="K109" s="300"/>
    </row>
    <row r="110" s="1" customFormat="1" ht="15" customHeight="1">
      <c r="B110" s="311"/>
      <c r="C110" s="286" t="s">
        <v>1032</v>
      </c>
      <c r="D110" s="286"/>
      <c r="E110" s="286"/>
      <c r="F110" s="309" t="s">
        <v>1019</v>
      </c>
      <c r="G110" s="286"/>
      <c r="H110" s="286" t="s">
        <v>1053</v>
      </c>
      <c r="I110" s="286" t="s">
        <v>1015</v>
      </c>
      <c r="J110" s="286">
        <v>50</v>
      </c>
      <c r="K110" s="300"/>
    </row>
    <row r="111" s="1" customFormat="1" ht="15" customHeight="1">
      <c r="B111" s="311"/>
      <c r="C111" s="286" t="s">
        <v>1040</v>
      </c>
      <c r="D111" s="286"/>
      <c r="E111" s="286"/>
      <c r="F111" s="309" t="s">
        <v>1019</v>
      </c>
      <c r="G111" s="286"/>
      <c r="H111" s="286" t="s">
        <v>1053</v>
      </c>
      <c r="I111" s="286" t="s">
        <v>1015</v>
      </c>
      <c r="J111" s="286">
        <v>50</v>
      </c>
      <c r="K111" s="300"/>
    </row>
    <row r="112" s="1" customFormat="1" ht="15" customHeight="1">
      <c r="B112" s="311"/>
      <c r="C112" s="286" t="s">
        <v>1038</v>
      </c>
      <c r="D112" s="286"/>
      <c r="E112" s="286"/>
      <c r="F112" s="309" t="s">
        <v>1019</v>
      </c>
      <c r="G112" s="286"/>
      <c r="H112" s="286" t="s">
        <v>1053</v>
      </c>
      <c r="I112" s="286" t="s">
        <v>1015</v>
      </c>
      <c r="J112" s="286">
        <v>50</v>
      </c>
      <c r="K112" s="300"/>
    </row>
    <row r="113" s="1" customFormat="1" ht="15" customHeight="1">
      <c r="B113" s="311"/>
      <c r="C113" s="286" t="s">
        <v>52</v>
      </c>
      <c r="D113" s="286"/>
      <c r="E113" s="286"/>
      <c r="F113" s="309" t="s">
        <v>1013</v>
      </c>
      <c r="G113" s="286"/>
      <c r="H113" s="286" t="s">
        <v>1054</v>
      </c>
      <c r="I113" s="286" t="s">
        <v>1015</v>
      </c>
      <c r="J113" s="286">
        <v>20</v>
      </c>
      <c r="K113" s="300"/>
    </row>
    <row r="114" s="1" customFormat="1" ht="15" customHeight="1">
      <c r="B114" s="311"/>
      <c r="C114" s="286" t="s">
        <v>1055</v>
      </c>
      <c r="D114" s="286"/>
      <c r="E114" s="286"/>
      <c r="F114" s="309" t="s">
        <v>1013</v>
      </c>
      <c r="G114" s="286"/>
      <c r="H114" s="286" t="s">
        <v>1056</v>
      </c>
      <c r="I114" s="286" t="s">
        <v>1015</v>
      </c>
      <c r="J114" s="286">
        <v>120</v>
      </c>
      <c r="K114" s="300"/>
    </row>
    <row r="115" s="1" customFormat="1" ht="15" customHeight="1">
      <c r="B115" s="311"/>
      <c r="C115" s="286" t="s">
        <v>37</v>
      </c>
      <c r="D115" s="286"/>
      <c r="E115" s="286"/>
      <c r="F115" s="309" t="s">
        <v>1013</v>
      </c>
      <c r="G115" s="286"/>
      <c r="H115" s="286" t="s">
        <v>1057</v>
      </c>
      <c r="I115" s="286" t="s">
        <v>1048</v>
      </c>
      <c r="J115" s="286"/>
      <c r="K115" s="300"/>
    </row>
    <row r="116" s="1" customFormat="1" ht="15" customHeight="1">
      <c r="B116" s="311"/>
      <c r="C116" s="286" t="s">
        <v>47</v>
      </c>
      <c r="D116" s="286"/>
      <c r="E116" s="286"/>
      <c r="F116" s="309" t="s">
        <v>1013</v>
      </c>
      <c r="G116" s="286"/>
      <c r="H116" s="286" t="s">
        <v>1058</v>
      </c>
      <c r="I116" s="286" t="s">
        <v>1048</v>
      </c>
      <c r="J116" s="286"/>
      <c r="K116" s="300"/>
    </row>
    <row r="117" s="1" customFormat="1" ht="15" customHeight="1">
      <c r="B117" s="311"/>
      <c r="C117" s="286" t="s">
        <v>56</v>
      </c>
      <c r="D117" s="286"/>
      <c r="E117" s="286"/>
      <c r="F117" s="309" t="s">
        <v>1013</v>
      </c>
      <c r="G117" s="286"/>
      <c r="H117" s="286" t="s">
        <v>1059</v>
      </c>
      <c r="I117" s="286" t="s">
        <v>1060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1061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1007</v>
      </c>
      <c r="D123" s="301"/>
      <c r="E123" s="301"/>
      <c r="F123" s="301" t="s">
        <v>1008</v>
      </c>
      <c r="G123" s="302"/>
      <c r="H123" s="301" t="s">
        <v>53</v>
      </c>
      <c r="I123" s="301" t="s">
        <v>56</v>
      </c>
      <c r="J123" s="301" t="s">
        <v>1009</v>
      </c>
      <c r="K123" s="330"/>
    </row>
    <row r="124" s="1" customFormat="1" ht="17.25" customHeight="1">
      <c r="B124" s="329"/>
      <c r="C124" s="303" t="s">
        <v>1010</v>
      </c>
      <c r="D124" s="303"/>
      <c r="E124" s="303"/>
      <c r="F124" s="304" t="s">
        <v>1011</v>
      </c>
      <c r="G124" s="305"/>
      <c r="H124" s="303"/>
      <c r="I124" s="303"/>
      <c r="J124" s="303" t="s">
        <v>1012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1016</v>
      </c>
      <c r="D126" s="308"/>
      <c r="E126" s="308"/>
      <c r="F126" s="309" t="s">
        <v>1013</v>
      </c>
      <c r="G126" s="286"/>
      <c r="H126" s="286" t="s">
        <v>1053</v>
      </c>
      <c r="I126" s="286" t="s">
        <v>1015</v>
      </c>
      <c r="J126" s="286">
        <v>120</v>
      </c>
      <c r="K126" s="334"/>
    </row>
    <row r="127" s="1" customFormat="1" ht="15" customHeight="1">
      <c r="B127" s="331"/>
      <c r="C127" s="286" t="s">
        <v>1062</v>
      </c>
      <c r="D127" s="286"/>
      <c r="E127" s="286"/>
      <c r="F127" s="309" t="s">
        <v>1013</v>
      </c>
      <c r="G127" s="286"/>
      <c r="H127" s="286" t="s">
        <v>1063</v>
      </c>
      <c r="I127" s="286" t="s">
        <v>1015</v>
      </c>
      <c r="J127" s="286" t="s">
        <v>1064</v>
      </c>
      <c r="K127" s="334"/>
    </row>
    <row r="128" s="1" customFormat="1" ht="15" customHeight="1">
      <c r="B128" s="331"/>
      <c r="C128" s="286" t="s">
        <v>84</v>
      </c>
      <c r="D128" s="286"/>
      <c r="E128" s="286"/>
      <c r="F128" s="309" t="s">
        <v>1013</v>
      </c>
      <c r="G128" s="286"/>
      <c r="H128" s="286" t="s">
        <v>1065</v>
      </c>
      <c r="I128" s="286" t="s">
        <v>1015</v>
      </c>
      <c r="J128" s="286" t="s">
        <v>1064</v>
      </c>
      <c r="K128" s="334"/>
    </row>
    <row r="129" s="1" customFormat="1" ht="15" customHeight="1">
      <c r="B129" s="331"/>
      <c r="C129" s="286" t="s">
        <v>1024</v>
      </c>
      <c r="D129" s="286"/>
      <c r="E129" s="286"/>
      <c r="F129" s="309" t="s">
        <v>1019</v>
      </c>
      <c r="G129" s="286"/>
      <c r="H129" s="286" t="s">
        <v>1025</v>
      </c>
      <c r="I129" s="286" t="s">
        <v>1015</v>
      </c>
      <c r="J129" s="286">
        <v>15</v>
      </c>
      <c r="K129" s="334"/>
    </row>
    <row r="130" s="1" customFormat="1" ht="15" customHeight="1">
      <c r="B130" s="331"/>
      <c r="C130" s="312" t="s">
        <v>1026</v>
      </c>
      <c r="D130" s="312"/>
      <c r="E130" s="312"/>
      <c r="F130" s="313" t="s">
        <v>1019</v>
      </c>
      <c r="G130" s="312"/>
      <c r="H130" s="312" t="s">
        <v>1027</v>
      </c>
      <c r="I130" s="312" t="s">
        <v>1015</v>
      </c>
      <c r="J130" s="312">
        <v>15</v>
      </c>
      <c r="K130" s="334"/>
    </row>
    <row r="131" s="1" customFormat="1" ht="15" customHeight="1">
      <c r="B131" s="331"/>
      <c r="C131" s="312" t="s">
        <v>1028</v>
      </c>
      <c r="D131" s="312"/>
      <c r="E131" s="312"/>
      <c r="F131" s="313" t="s">
        <v>1019</v>
      </c>
      <c r="G131" s="312"/>
      <c r="H131" s="312" t="s">
        <v>1029</v>
      </c>
      <c r="I131" s="312" t="s">
        <v>1015</v>
      </c>
      <c r="J131" s="312">
        <v>20</v>
      </c>
      <c r="K131" s="334"/>
    </row>
    <row r="132" s="1" customFormat="1" ht="15" customHeight="1">
      <c r="B132" s="331"/>
      <c r="C132" s="312" t="s">
        <v>1030</v>
      </c>
      <c r="D132" s="312"/>
      <c r="E132" s="312"/>
      <c r="F132" s="313" t="s">
        <v>1019</v>
      </c>
      <c r="G132" s="312"/>
      <c r="H132" s="312" t="s">
        <v>1031</v>
      </c>
      <c r="I132" s="312" t="s">
        <v>1015</v>
      </c>
      <c r="J132" s="312">
        <v>20</v>
      </c>
      <c r="K132" s="334"/>
    </row>
    <row r="133" s="1" customFormat="1" ht="15" customHeight="1">
      <c r="B133" s="331"/>
      <c r="C133" s="286" t="s">
        <v>1018</v>
      </c>
      <c r="D133" s="286"/>
      <c r="E133" s="286"/>
      <c r="F133" s="309" t="s">
        <v>1019</v>
      </c>
      <c r="G133" s="286"/>
      <c r="H133" s="286" t="s">
        <v>1053</v>
      </c>
      <c r="I133" s="286" t="s">
        <v>1015</v>
      </c>
      <c r="J133" s="286">
        <v>50</v>
      </c>
      <c r="K133" s="334"/>
    </row>
    <row r="134" s="1" customFormat="1" ht="15" customHeight="1">
      <c r="B134" s="331"/>
      <c r="C134" s="286" t="s">
        <v>1032</v>
      </c>
      <c r="D134" s="286"/>
      <c r="E134" s="286"/>
      <c r="F134" s="309" t="s">
        <v>1019</v>
      </c>
      <c r="G134" s="286"/>
      <c r="H134" s="286" t="s">
        <v>1053</v>
      </c>
      <c r="I134" s="286" t="s">
        <v>1015</v>
      </c>
      <c r="J134" s="286">
        <v>50</v>
      </c>
      <c r="K134" s="334"/>
    </row>
    <row r="135" s="1" customFormat="1" ht="15" customHeight="1">
      <c r="B135" s="331"/>
      <c r="C135" s="286" t="s">
        <v>1038</v>
      </c>
      <c r="D135" s="286"/>
      <c r="E135" s="286"/>
      <c r="F135" s="309" t="s">
        <v>1019</v>
      </c>
      <c r="G135" s="286"/>
      <c r="H135" s="286" t="s">
        <v>1053</v>
      </c>
      <c r="I135" s="286" t="s">
        <v>1015</v>
      </c>
      <c r="J135" s="286">
        <v>50</v>
      </c>
      <c r="K135" s="334"/>
    </row>
    <row r="136" s="1" customFormat="1" ht="15" customHeight="1">
      <c r="B136" s="331"/>
      <c r="C136" s="286" t="s">
        <v>1040</v>
      </c>
      <c r="D136" s="286"/>
      <c r="E136" s="286"/>
      <c r="F136" s="309" t="s">
        <v>1019</v>
      </c>
      <c r="G136" s="286"/>
      <c r="H136" s="286" t="s">
        <v>1053</v>
      </c>
      <c r="I136" s="286" t="s">
        <v>1015</v>
      </c>
      <c r="J136" s="286">
        <v>50</v>
      </c>
      <c r="K136" s="334"/>
    </row>
    <row r="137" s="1" customFormat="1" ht="15" customHeight="1">
      <c r="B137" s="331"/>
      <c r="C137" s="286" t="s">
        <v>1041</v>
      </c>
      <c r="D137" s="286"/>
      <c r="E137" s="286"/>
      <c r="F137" s="309" t="s">
        <v>1019</v>
      </c>
      <c r="G137" s="286"/>
      <c r="H137" s="286" t="s">
        <v>1066</v>
      </c>
      <c r="I137" s="286" t="s">
        <v>1015</v>
      </c>
      <c r="J137" s="286">
        <v>255</v>
      </c>
      <c r="K137" s="334"/>
    </row>
    <row r="138" s="1" customFormat="1" ht="15" customHeight="1">
      <c r="B138" s="331"/>
      <c r="C138" s="286" t="s">
        <v>1043</v>
      </c>
      <c r="D138" s="286"/>
      <c r="E138" s="286"/>
      <c r="F138" s="309" t="s">
        <v>1013</v>
      </c>
      <c r="G138" s="286"/>
      <c r="H138" s="286" t="s">
        <v>1067</v>
      </c>
      <c r="I138" s="286" t="s">
        <v>1045</v>
      </c>
      <c r="J138" s="286"/>
      <c r="K138" s="334"/>
    </row>
    <row r="139" s="1" customFormat="1" ht="15" customHeight="1">
      <c r="B139" s="331"/>
      <c r="C139" s="286" t="s">
        <v>1046</v>
      </c>
      <c r="D139" s="286"/>
      <c r="E139" s="286"/>
      <c r="F139" s="309" t="s">
        <v>1013</v>
      </c>
      <c r="G139" s="286"/>
      <c r="H139" s="286" t="s">
        <v>1068</v>
      </c>
      <c r="I139" s="286" t="s">
        <v>1048</v>
      </c>
      <c r="J139" s="286"/>
      <c r="K139" s="334"/>
    </row>
    <row r="140" s="1" customFormat="1" ht="15" customHeight="1">
      <c r="B140" s="331"/>
      <c r="C140" s="286" t="s">
        <v>1049</v>
      </c>
      <c r="D140" s="286"/>
      <c r="E140" s="286"/>
      <c r="F140" s="309" t="s">
        <v>1013</v>
      </c>
      <c r="G140" s="286"/>
      <c r="H140" s="286" t="s">
        <v>1049</v>
      </c>
      <c r="I140" s="286" t="s">
        <v>1048</v>
      </c>
      <c r="J140" s="286"/>
      <c r="K140" s="334"/>
    </row>
    <row r="141" s="1" customFormat="1" ht="15" customHeight="1">
      <c r="B141" s="331"/>
      <c r="C141" s="286" t="s">
        <v>37</v>
      </c>
      <c r="D141" s="286"/>
      <c r="E141" s="286"/>
      <c r="F141" s="309" t="s">
        <v>1013</v>
      </c>
      <c r="G141" s="286"/>
      <c r="H141" s="286" t="s">
        <v>1069</v>
      </c>
      <c r="I141" s="286" t="s">
        <v>1048</v>
      </c>
      <c r="J141" s="286"/>
      <c r="K141" s="334"/>
    </row>
    <row r="142" s="1" customFormat="1" ht="15" customHeight="1">
      <c r="B142" s="331"/>
      <c r="C142" s="286" t="s">
        <v>1070</v>
      </c>
      <c r="D142" s="286"/>
      <c r="E142" s="286"/>
      <c r="F142" s="309" t="s">
        <v>1013</v>
      </c>
      <c r="G142" s="286"/>
      <c r="H142" s="286" t="s">
        <v>1071</v>
      </c>
      <c r="I142" s="286" t="s">
        <v>1048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1072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1007</v>
      </c>
      <c r="D148" s="301"/>
      <c r="E148" s="301"/>
      <c r="F148" s="301" t="s">
        <v>1008</v>
      </c>
      <c r="G148" s="302"/>
      <c r="H148" s="301" t="s">
        <v>53</v>
      </c>
      <c r="I148" s="301" t="s">
        <v>56</v>
      </c>
      <c r="J148" s="301" t="s">
        <v>1009</v>
      </c>
      <c r="K148" s="300"/>
    </row>
    <row r="149" s="1" customFormat="1" ht="17.25" customHeight="1">
      <c r="B149" s="298"/>
      <c r="C149" s="303" t="s">
        <v>1010</v>
      </c>
      <c r="D149" s="303"/>
      <c r="E149" s="303"/>
      <c r="F149" s="304" t="s">
        <v>1011</v>
      </c>
      <c r="G149" s="305"/>
      <c r="H149" s="303"/>
      <c r="I149" s="303"/>
      <c r="J149" s="303" t="s">
        <v>1012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1016</v>
      </c>
      <c r="D151" s="286"/>
      <c r="E151" s="286"/>
      <c r="F151" s="339" t="s">
        <v>1013</v>
      </c>
      <c r="G151" s="286"/>
      <c r="H151" s="338" t="s">
        <v>1053</v>
      </c>
      <c r="I151" s="338" t="s">
        <v>1015</v>
      </c>
      <c r="J151" s="338">
        <v>120</v>
      </c>
      <c r="K151" s="334"/>
    </row>
    <row r="152" s="1" customFormat="1" ht="15" customHeight="1">
      <c r="B152" s="311"/>
      <c r="C152" s="338" t="s">
        <v>1062</v>
      </c>
      <c r="D152" s="286"/>
      <c r="E152" s="286"/>
      <c r="F152" s="339" t="s">
        <v>1013</v>
      </c>
      <c r="G152" s="286"/>
      <c r="H152" s="338" t="s">
        <v>1073</v>
      </c>
      <c r="I152" s="338" t="s">
        <v>1015</v>
      </c>
      <c r="J152" s="338" t="s">
        <v>1064</v>
      </c>
      <c r="K152" s="334"/>
    </row>
    <row r="153" s="1" customFormat="1" ht="15" customHeight="1">
      <c r="B153" s="311"/>
      <c r="C153" s="338" t="s">
        <v>84</v>
      </c>
      <c r="D153" s="286"/>
      <c r="E153" s="286"/>
      <c r="F153" s="339" t="s">
        <v>1013</v>
      </c>
      <c r="G153" s="286"/>
      <c r="H153" s="338" t="s">
        <v>1074</v>
      </c>
      <c r="I153" s="338" t="s">
        <v>1015</v>
      </c>
      <c r="J153" s="338" t="s">
        <v>1064</v>
      </c>
      <c r="K153" s="334"/>
    </row>
    <row r="154" s="1" customFormat="1" ht="15" customHeight="1">
      <c r="B154" s="311"/>
      <c r="C154" s="338" t="s">
        <v>1018</v>
      </c>
      <c r="D154" s="286"/>
      <c r="E154" s="286"/>
      <c r="F154" s="339" t="s">
        <v>1019</v>
      </c>
      <c r="G154" s="286"/>
      <c r="H154" s="338" t="s">
        <v>1053</v>
      </c>
      <c r="I154" s="338" t="s">
        <v>1015</v>
      </c>
      <c r="J154" s="338">
        <v>50</v>
      </c>
      <c r="K154" s="334"/>
    </row>
    <row r="155" s="1" customFormat="1" ht="15" customHeight="1">
      <c r="B155" s="311"/>
      <c r="C155" s="338" t="s">
        <v>1021</v>
      </c>
      <c r="D155" s="286"/>
      <c r="E155" s="286"/>
      <c r="F155" s="339" t="s">
        <v>1013</v>
      </c>
      <c r="G155" s="286"/>
      <c r="H155" s="338" t="s">
        <v>1053</v>
      </c>
      <c r="I155" s="338" t="s">
        <v>1023</v>
      </c>
      <c r="J155" s="338"/>
      <c r="K155" s="334"/>
    </row>
    <row r="156" s="1" customFormat="1" ht="15" customHeight="1">
      <c r="B156" s="311"/>
      <c r="C156" s="338" t="s">
        <v>1032</v>
      </c>
      <c r="D156" s="286"/>
      <c r="E156" s="286"/>
      <c r="F156" s="339" t="s">
        <v>1019</v>
      </c>
      <c r="G156" s="286"/>
      <c r="H156" s="338" t="s">
        <v>1053</v>
      </c>
      <c r="I156" s="338" t="s">
        <v>1015</v>
      </c>
      <c r="J156" s="338">
        <v>50</v>
      </c>
      <c r="K156" s="334"/>
    </row>
    <row r="157" s="1" customFormat="1" ht="15" customHeight="1">
      <c r="B157" s="311"/>
      <c r="C157" s="338" t="s">
        <v>1040</v>
      </c>
      <c r="D157" s="286"/>
      <c r="E157" s="286"/>
      <c r="F157" s="339" t="s">
        <v>1019</v>
      </c>
      <c r="G157" s="286"/>
      <c r="H157" s="338" t="s">
        <v>1053</v>
      </c>
      <c r="I157" s="338" t="s">
        <v>1015</v>
      </c>
      <c r="J157" s="338">
        <v>50</v>
      </c>
      <c r="K157" s="334"/>
    </row>
    <row r="158" s="1" customFormat="1" ht="15" customHeight="1">
      <c r="B158" s="311"/>
      <c r="C158" s="338" t="s">
        <v>1038</v>
      </c>
      <c r="D158" s="286"/>
      <c r="E158" s="286"/>
      <c r="F158" s="339" t="s">
        <v>1019</v>
      </c>
      <c r="G158" s="286"/>
      <c r="H158" s="338" t="s">
        <v>1053</v>
      </c>
      <c r="I158" s="338" t="s">
        <v>1015</v>
      </c>
      <c r="J158" s="338">
        <v>50</v>
      </c>
      <c r="K158" s="334"/>
    </row>
    <row r="159" s="1" customFormat="1" ht="15" customHeight="1">
      <c r="B159" s="311"/>
      <c r="C159" s="338" t="s">
        <v>128</v>
      </c>
      <c r="D159" s="286"/>
      <c r="E159" s="286"/>
      <c r="F159" s="339" t="s">
        <v>1013</v>
      </c>
      <c r="G159" s="286"/>
      <c r="H159" s="338" t="s">
        <v>1075</v>
      </c>
      <c r="I159" s="338" t="s">
        <v>1015</v>
      </c>
      <c r="J159" s="338" t="s">
        <v>1076</v>
      </c>
      <c r="K159" s="334"/>
    </row>
    <row r="160" s="1" customFormat="1" ht="15" customHeight="1">
      <c r="B160" s="311"/>
      <c r="C160" s="338" t="s">
        <v>1077</v>
      </c>
      <c r="D160" s="286"/>
      <c r="E160" s="286"/>
      <c r="F160" s="339" t="s">
        <v>1013</v>
      </c>
      <c r="G160" s="286"/>
      <c r="H160" s="338" t="s">
        <v>1078</v>
      </c>
      <c r="I160" s="338" t="s">
        <v>1048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1079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1007</v>
      </c>
      <c r="D166" s="301"/>
      <c r="E166" s="301"/>
      <c r="F166" s="301" t="s">
        <v>1008</v>
      </c>
      <c r="G166" s="343"/>
      <c r="H166" s="344" t="s">
        <v>53</v>
      </c>
      <c r="I166" s="344" t="s">
        <v>56</v>
      </c>
      <c r="J166" s="301" t="s">
        <v>1009</v>
      </c>
      <c r="K166" s="278"/>
    </row>
    <row r="167" s="1" customFormat="1" ht="17.25" customHeight="1">
      <c r="B167" s="279"/>
      <c r="C167" s="303" t="s">
        <v>1010</v>
      </c>
      <c r="D167" s="303"/>
      <c r="E167" s="303"/>
      <c r="F167" s="304" t="s">
        <v>1011</v>
      </c>
      <c r="G167" s="345"/>
      <c r="H167" s="346"/>
      <c r="I167" s="346"/>
      <c r="J167" s="303" t="s">
        <v>1012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1016</v>
      </c>
      <c r="D169" s="286"/>
      <c r="E169" s="286"/>
      <c r="F169" s="309" t="s">
        <v>1013</v>
      </c>
      <c r="G169" s="286"/>
      <c r="H169" s="286" t="s">
        <v>1053</v>
      </c>
      <c r="I169" s="286" t="s">
        <v>1015</v>
      </c>
      <c r="J169" s="286">
        <v>120</v>
      </c>
      <c r="K169" s="334"/>
    </row>
    <row r="170" s="1" customFormat="1" ht="15" customHeight="1">
      <c r="B170" s="311"/>
      <c r="C170" s="286" t="s">
        <v>1062</v>
      </c>
      <c r="D170" s="286"/>
      <c r="E170" s="286"/>
      <c r="F170" s="309" t="s">
        <v>1013</v>
      </c>
      <c r="G170" s="286"/>
      <c r="H170" s="286" t="s">
        <v>1063</v>
      </c>
      <c r="I170" s="286" t="s">
        <v>1015</v>
      </c>
      <c r="J170" s="286" t="s">
        <v>1064</v>
      </c>
      <c r="K170" s="334"/>
    </row>
    <row r="171" s="1" customFormat="1" ht="15" customHeight="1">
      <c r="B171" s="311"/>
      <c r="C171" s="286" t="s">
        <v>84</v>
      </c>
      <c r="D171" s="286"/>
      <c r="E171" s="286"/>
      <c r="F171" s="309" t="s">
        <v>1013</v>
      </c>
      <c r="G171" s="286"/>
      <c r="H171" s="286" t="s">
        <v>1080</v>
      </c>
      <c r="I171" s="286" t="s">
        <v>1015</v>
      </c>
      <c r="J171" s="286" t="s">
        <v>1064</v>
      </c>
      <c r="K171" s="334"/>
    </row>
    <row r="172" s="1" customFormat="1" ht="15" customHeight="1">
      <c r="B172" s="311"/>
      <c r="C172" s="286" t="s">
        <v>1018</v>
      </c>
      <c r="D172" s="286"/>
      <c r="E172" s="286"/>
      <c r="F172" s="309" t="s">
        <v>1019</v>
      </c>
      <c r="G172" s="286"/>
      <c r="H172" s="286" t="s">
        <v>1080</v>
      </c>
      <c r="I172" s="286" t="s">
        <v>1015</v>
      </c>
      <c r="J172" s="286">
        <v>50</v>
      </c>
      <c r="K172" s="334"/>
    </row>
    <row r="173" s="1" customFormat="1" ht="15" customHeight="1">
      <c r="B173" s="311"/>
      <c r="C173" s="286" t="s">
        <v>1021</v>
      </c>
      <c r="D173" s="286"/>
      <c r="E173" s="286"/>
      <c r="F173" s="309" t="s">
        <v>1013</v>
      </c>
      <c r="G173" s="286"/>
      <c r="H173" s="286" t="s">
        <v>1080</v>
      </c>
      <c r="I173" s="286" t="s">
        <v>1023</v>
      </c>
      <c r="J173" s="286"/>
      <c r="K173" s="334"/>
    </row>
    <row r="174" s="1" customFormat="1" ht="15" customHeight="1">
      <c r="B174" s="311"/>
      <c r="C174" s="286" t="s">
        <v>1032</v>
      </c>
      <c r="D174" s="286"/>
      <c r="E174" s="286"/>
      <c r="F174" s="309" t="s">
        <v>1019</v>
      </c>
      <c r="G174" s="286"/>
      <c r="H174" s="286" t="s">
        <v>1080</v>
      </c>
      <c r="I174" s="286" t="s">
        <v>1015</v>
      </c>
      <c r="J174" s="286">
        <v>50</v>
      </c>
      <c r="K174" s="334"/>
    </row>
    <row r="175" s="1" customFormat="1" ht="15" customHeight="1">
      <c r="B175" s="311"/>
      <c r="C175" s="286" t="s">
        <v>1040</v>
      </c>
      <c r="D175" s="286"/>
      <c r="E175" s="286"/>
      <c r="F175" s="309" t="s">
        <v>1019</v>
      </c>
      <c r="G175" s="286"/>
      <c r="H175" s="286" t="s">
        <v>1080</v>
      </c>
      <c r="I175" s="286" t="s">
        <v>1015</v>
      </c>
      <c r="J175" s="286">
        <v>50</v>
      </c>
      <c r="K175" s="334"/>
    </row>
    <row r="176" s="1" customFormat="1" ht="15" customHeight="1">
      <c r="B176" s="311"/>
      <c r="C176" s="286" t="s">
        <v>1038</v>
      </c>
      <c r="D176" s="286"/>
      <c r="E176" s="286"/>
      <c r="F176" s="309" t="s">
        <v>1019</v>
      </c>
      <c r="G176" s="286"/>
      <c r="H176" s="286" t="s">
        <v>1080</v>
      </c>
      <c r="I176" s="286" t="s">
        <v>1015</v>
      </c>
      <c r="J176" s="286">
        <v>50</v>
      </c>
      <c r="K176" s="334"/>
    </row>
    <row r="177" s="1" customFormat="1" ht="15" customHeight="1">
      <c r="B177" s="311"/>
      <c r="C177" s="286" t="s">
        <v>138</v>
      </c>
      <c r="D177" s="286"/>
      <c r="E177" s="286"/>
      <c r="F177" s="309" t="s">
        <v>1013</v>
      </c>
      <c r="G177" s="286"/>
      <c r="H177" s="286" t="s">
        <v>1081</v>
      </c>
      <c r="I177" s="286" t="s">
        <v>1082</v>
      </c>
      <c r="J177" s="286"/>
      <c r="K177" s="334"/>
    </row>
    <row r="178" s="1" customFormat="1" ht="15" customHeight="1">
      <c r="B178" s="311"/>
      <c r="C178" s="286" t="s">
        <v>56</v>
      </c>
      <c r="D178" s="286"/>
      <c r="E178" s="286"/>
      <c r="F178" s="309" t="s">
        <v>1013</v>
      </c>
      <c r="G178" s="286"/>
      <c r="H178" s="286" t="s">
        <v>1083</v>
      </c>
      <c r="I178" s="286" t="s">
        <v>1084</v>
      </c>
      <c r="J178" s="286">
        <v>1</v>
      </c>
      <c r="K178" s="334"/>
    </row>
    <row r="179" s="1" customFormat="1" ht="15" customHeight="1">
      <c r="B179" s="311"/>
      <c r="C179" s="286" t="s">
        <v>52</v>
      </c>
      <c r="D179" s="286"/>
      <c r="E179" s="286"/>
      <c r="F179" s="309" t="s">
        <v>1013</v>
      </c>
      <c r="G179" s="286"/>
      <c r="H179" s="286" t="s">
        <v>1085</v>
      </c>
      <c r="I179" s="286" t="s">
        <v>1015</v>
      </c>
      <c r="J179" s="286">
        <v>20</v>
      </c>
      <c r="K179" s="334"/>
    </row>
    <row r="180" s="1" customFormat="1" ht="15" customHeight="1">
      <c r="B180" s="311"/>
      <c r="C180" s="286" t="s">
        <v>53</v>
      </c>
      <c r="D180" s="286"/>
      <c r="E180" s="286"/>
      <c r="F180" s="309" t="s">
        <v>1013</v>
      </c>
      <c r="G180" s="286"/>
      <c r="H180" s="286" t="s">
        <v>1086</v>
      </c>
      <c r="I180" s="286" t="s">
        <v>1015</v>
      </c>
      <c r="J180" s="286">
        <v>255</v>
      </c>
      <c r="K180" s="334"/>
    </row>
    <row r="181" s="1" customFormat="1" ht="15" customHeight="1">
      <c r="B181" s="311"/>
      <c r="C181" s="286" t="s">
        <v>139</v>
      </c>
      <c r="D181" s="286"/>
      <c r="E181" s="286"/>
      <c r="F181" s="309" t="s">
        <v>1013</v>
      </c>
      <c r="G181" s="286"/>
      <c r="H181" s="286" t="s">
        <v>977</v>
      </c>
      <c r="I181" s="286" t="s">
        <v>1015</v>
      </c>
      <c r="J181" s="286">
        <v>10</v>
      </c>
      <c r="K181" s="334"/>
    </row>
    <row r="182" s="1" customFormat="1" ht="15" customHeight="1">
      <c r="B182" s="311"/>
      <c r="C182" s="286" t="s">
        <v>140</v>
      </c>
      <c r="D182" s="286"/>
      <c r="E182" s="286"/>
      <c r="F182" s="309" t="s">
        <v>1013</v>
      </c>
      <c r="G182" s="286"/>
      <c r="H182" s="286" t="s">
        <v>1087</v>
      </c>
      <c r="I182" s="286" t="s">
        <v>1048</v>
      </c>
      <c r="J182" s="286"/>
      <c r="K182" s="334"/>
    </row>
    <row r="183" s="1" customFormat="1" ht="15" customHeight="1">
      <c r="B183" s="311"/>
      <c r="C183" s="286" t="s">
        <v>1088</v>
      </c>
      <c r="D183" s="286"/>
      <c r="E183" s="286"/>
      <c r="F183" s="309" t="s">
        <v>1013</v>
      </c>
      <c r="G183" s="286"/>
      <c r="H183" s="286" t="s">
        <v>1089</v>
      </c>
      <c r="I183" s="286" t="s">
        <v>1048</v>
      </c>
      <c r="J183" s="286"/>
      <c r="K183" s="334"/>
    </row>
    <row r="184" s="1" customFormat="1" ht="15" customHeight="1">
      <c r="B184" s="311"/>
      <c r="C184" s="286" t="s">
        <v>1077</v>
      </c>
      <c r="D184" s="286"/>
      <c r="E184" s="286"/>
      <c r="F184" s="309" t="s">
        <v>1013</v>
      </c>
      <c r="G184" s="286"/>
      <c r="H184" s="286" t="s">
        <v>1090</v>
      </c>
      <c r="I184" s="286" t="s">
        <v>1048</v>
      </c>
      <c r="J184" s="286"/>
      <c r="K184" s="334"/>
    </row>
    <row r="185" s="1" customFormat="1" ht="15" customHeight="1">
      <c r="B185" s="311"/>
      <c r="C185" s="286" t="s">
        <v>142</v>
      </c>
      <c r="D185" s="286"/>
      <c r="E185" s="286"/>
      <c r="F185" s="309" t="s">
        <v>1019</v>
      </c>
      <c r="G185" s="286"/>
      <c r="H185" s="286" t="s">
        <v>1091</v>
      </c>
      <c r="I185" s="286" t="s">
        <v>1015</v>
      </c>
      <c r="J185" s="286">
        <v>50</v>
      </c>
      <c r="K185" s="334"/>
    </row>
    <row r="186" s="1" customFormat="1" ht="15" customHeight="1">
      <c r="B186" s="311"/>
      <c r="C186" s="286" t="s">
        <v>1092</v>
      </c>
      <c r="D186" s="286"/>
      <c r="E186" s="286"/>
      <c r="F186" s="309" t="s">
        <v>1019</v>
      </c>
      <c r="G186" s="286"/>
      <c r="H186" s="286" t="s">
        <v>1093</v>
      </c>
      <c r="I186" s="286" t="s">
        <v>1094</v>
      </c>
      <c r="J186" s="286"/>
      <c r="K186" s="334"/>
    </row>
    <row r="187" s="1" customFormat="1" ht="15" customHeight="1">
      <c r="B187" s="311"/>
      <c r="C187" s="286" t="s">
        <v>1095</v>
      </c>
      <c r="D187" s="286"/>
      <c r="E187" s="286"/>
      <c r="F187" s="309" t="s">
        <v>1019</v>
      </c>
      <c r="G187" s="286"/>
      <c r="H187" s="286" t="s">
        <v>1096</v>
      </c>
      <c r="I187" s="286" t="s">
        <v>1094</v>
      </c>
      <c r="J187" s="286"/>
      <c r="K187" s="334"/>
    </row>
    <row r="188" s="1" customFormat="1" ht="15" customHeight="1">
      <c r="B188" s="311"/>
      <c r="C188" s="286" t="s">
        <v>1097</v>
      </c>
      <c r="D188" s="286"/>
      <c r="E188" s="286"/>
      <c r="F188" s="309" t="s">
        <v>1019</v>
      </c>
      <c r="G188" s="286"/>
      <c r="H188" s="286" t="s">
        <v>1098</v>
      </c>
      <c r="I188" s="286" t="s">
        <v>1094</v>
      </c>
      <c r="J188" s="286"/>
      <c r="K188" s="334"/>
    </row>
    <row r="189" s="1" customFormat="1" ht="15" customHeight="1">
      <c r="B189" s="311"/>
      <c r="C189" s="347" t="s">
        <v>1099</v>
      </c>
      <c r="D189" s="286"/>
      <c r="E189" s="286"/>
      <c r="F189" s="309" t="s">
        <v>1019</v>
      </c>
      <c r="G189" s="286"/>
      <c r="H189" s="286" t="s">
        <v>1100</v>
      </c>
      <c r="I189" s="286" t="s">
        <v>1101</v>
      </c>
      <c r="J189" s="348" t="s">
        <v>1102</v>
      </c>
      <c r="K189" s="334"/>
    </row>
    <row r="190" s="16" customFormat="1" ht="15" customHeight="1">
      <c r="B190" s="349"/>
      <c r="C190" s="350" t="s">
        <v>1103</v>
      </c>
      <c r="D190" s="351"/>
      <c r="E190" s="351"/>
      <c r="F190" s="352" t="s">
        <v>1019</v>
      </c>
      <c r="G190" s="351"/>
      <c r="H190" s="351" t="s">
        <v>1104</v>
      </c>
      <c r="I190" s="351" t="s">
        <v>1101</v>
      </c>
      <c r="J190" s="353" t="s">
        <v>1102</v>
      </c>
      <c r="K190" s="354"/>
    </row>
    <row r="191" s="1" customFormat="1" ht="15" customHeight="1">
      <c r="B191" s="311"/>
      <c r="C191" s="347" t="s">
        <v>41</v>
      </c>
      <c r="D191" s="286"/>
      <c r="E191" s="286"/>
      <c r="F191" s="309" t="s">
        <v>1013</v>
      </c>
      <c r="G191" s="286"/>
      <c r="H191" s="283" t="s">
        <v>1105</v>
      </c>
      <c r="I191" s="286" t="s">
        <v>1106</v>
      </c>
      <c r="J191" s="286"/>
      <c r="K191" s="334"/>
    </row>
    <row r="192" s="1" customFormat="1" ht="15" customHeight="1">
      <c r="B192" s="311"/>
      <c r="C192" s="347" t="s">
        <v>1107</v>
      </c>
      <c r="D192" s="286"/>
      <c r="E192" s="286"/>
      <c r="F192" s="309" t="s">
        <v>1013</v>
      </c>
      <c r="G192" s="286"/>
      <c r="H192" s="286" t="s">
        <v>1108</v>
      </c>
      <c r="I192" s="286" t="s">
        <v>1048</v>
      </c>
      <c r="J192" s="286"/>
      <c r="K192" s="334"/>
    </row>
    <row r="193" s="1" customFormat="1" ht="15" customHeight="1">
      <c r="B193" s="311"/>
      <c r="C193" s="347" t="s">
        <v>1109</v>
      </c>
      <c r="D193" s="286"/>
      <c r="E193" s="286"/>
      <c r="F193" s="309" t="s">
        <v>1013</v>
      </c>
      <c r="G193" s="286"/>
      <c r="H193" s="286" t="s">
        <v>1110</v>
      </c>
      <c r="I193" s="286" t="s">
        <v>1048</v>
      </c>
      <c r="J193" s="286"/>
      <c r="K193" s="334"/>
    </row>
    <row r="194" s="1" customFormat="1" ht="15" customHeight="1">
      <c r="B194" s="311"/>
      <c r="C194" s="347" t="s">
        <v>1111</v>
      </c>
      <c r="D194" s="286"/>
      <c r="E194" s="286"/>
      <c r="F194" s="309" t="s">
        <v>1019</v>
      </c>
      <c r="G194" s="286"/>
      <c r="H194" s="286" t="s">
        <v>1112</v>
      </c>
      <c r="I194" s="286" t="s">
        <v>1048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1113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1114</v>
      </c>
      <c r="D201" s="356"/>
      <c r="E201" s="356"/>
      <c r="F201" s="356" t="s">
        <v>1115</v>
      </c>
      <c r="G201" s="357"/>
      <c r="H201" s="356" t="s">
        <v>1116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1106</v>
      </c>
      <c r="D203" s="286"/>
      <c r="E203" s="286"/>
      <c r="F203" s="309" t="s">
        <v>42</v>
      </c>
      <c r="G203" s="286"/>
      <c r="H203" s="286" t="s">
        <v>1117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43</v>
      </c>
      <c r="G204" s="286"/>
      <c r="H204" s="286" t="s">
        <v>1118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46</v>
      </c>
      <c r="G205" s="286"/>
      <c r="H205" s="286" t="s">
        <v>1119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44</v>
      </c>
      <c r="G206" s="286"/>
      <c r="H206" s="286" t="s">
        <v>1120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45</v>
      </c>
      <c r="G207" s="286"/>
      <c r="H207" s="286" t="s">
        <v>1121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1060</v>
      </c>
      <c r="D209" s="286"/>
      <c r="E209" s="286"/>
      <c r="F209" s="309" t="s">
        <v>77</v>
      </c>
      <c r="G209" s="286"/>
      <c r="H209" s="286" t="s">
        <v>1122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958</v>
      </c>
      <c r="G210" s="286"/>
      <c r="H210" s="286" t="s">
        <v>959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956</v>
      </c>
      <c r="G211" s="286"/>
      <c r="H211" s="286" t="s">
        <v>1123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119</v>
      </c>
      <c r="G212" s="347"/>
      <c r="H212" s="338" t="s">
        <v>120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960</v>
      </c>
      <c r="G213" s="347"/>
      <c r="H213" s="338" t="s">
        <v>939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1084</v>
      </c>
      <c r="D215" s="286"/>
      <c r="E215" s="286"/>
      <c r="F215" s="309">
        <v>1</v>
      </c>
      <c r="G215" s="347"/>
      <c r="H215" s="338" t="s">
        <v>1124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1125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1126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1127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124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126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ROUND((SUM(BE91:BE247)),  2)</f>
        <v>0</v>
      </c>
      <c r="G35" s="39"/>
      <c r="H35" s="39"/>
      <c r="I35" s="158">
        <v>0.20999999999999999</v>
      </c>
      <c r="J35" s="157">
        <f>ROUND(((SUM(BE91:BE247))*I35),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ROUND((SUM(BF91:BF247)),  2)</f>
        <v>0</v>
      </c>
      <c r="G36" s="39"/>
      <c r="H36" s="39"/>
      <c r="I36" s="158">
        <v>0.12</v>
      </c>
      <c r="J36" s="157">
        <f>ROUND(((SUM(BF91:BF247))*I36),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ROUND((SUM(BG91:BG247)),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ROUND((SUM(BH91:BH247)),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ROUND((SUM(BI91:BI247)),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SO-01-01. - Úprava km 20,900 - 21,200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J181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J207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1"/>
      <c r="C68" s="126"/>
      <c r="D68" s="182" t="s">
        <v>135</v>
      </c>
      <c r="E68" s="183"/>
      <c r="F68" s="183"/>
      <c r="G68" s="183"/>
      <c r="H68" s="183"/>
      <c r="I68" s="183"/>
      <c r="J68" s="184">
        <f>J230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136</v>
      </c>
      <c r="E69" s="183"/>
      <c r="F69" s="183"/>
      <c r="G69" s="183"/>
      <c r="H69" s="183"/>
      <c r="I69" s="183"/>
      <c r="J69" s="184">
        <f>J245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0" t="str">
        <f>E7</f>
        <v>VT Opavice, Holčovice, Hejnov km 20,900 - 21,700 PŠ 2024 - stavba č. 8848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124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SO-01-01. - Úprava km 20,900 - 21,200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Holčovice</v>
      </c>
      <c r="G85" s="41"/>
      <c r="H85" s="41"/>
      <c r="I85" s="33" t="s">
        <v>23</v>
      </c>
      <c r="J85" s="73" t="str">
        <f>IF(J14="","",J14)</f>
        <v>9. 7. 2025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56</v>
      </c>
      <c r="E90" s="189" t="s">
        <v>52</v>
      </c>
      <c r="F90" s="189" t="s">
        <v>53</v>
      </c>
      <c r="G90" s="189" t="s">
        <v>139</v>
      </c>
      <c r="H90" s="189" t="s">
        <v>140</v>
      </c>
      <c r="I90" s="189" t="s">
        <v>141</v>
      </c>
      <c r="J90" s="189" t="s">
        <v>129</v>
      </c>
      <c r="K90" s="190" t="s">
        <v>142</v>
      </c>
      <c r="L90" s="191"/>
      <c r="M90" s="93" t="s">
        <v>19</v>
      </c>
      <c r="N90" s="94" t="s">
        <v>41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1804.1468542999999</v>
      </c>
      <c r="S91" s="97"/>
      <c r="T91" s="195">
        <f>T92</f>
        <v>0.0030000000000000001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130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150</v>
      </c>
      <c r="F92" s="200" t="s">
        <v>151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P93+P181+P207+P245</f>
        <v>0</v>
      </c>
      <c r="Q92" s="205"/>
      <c r="R92" s="206">
        <f>R93+R181+R207+R245</f>
        <v>1804.1468542999999</v>
      </c>
      <c r="S92" s="205"/>
      <c r="T92" s="207">
        <f>T93+T181+T207+T245</f>
        <v>0.0030000000000000001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152</v>
      </c>
      <c r="BK92" s="210">
        <f>BK93+BK181+BK207+BK245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153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SUM(P94:P180)</f>
        <v>0</v>
      </c>
      <c r="Q93" s="205"/>
      <c r="R93" s="206">
        <f>SUM(R94:R180)</f>
        <v>0.016535000000000001</v>
      </c>
      <c r="S93" s="205"/>
      <c r="T93" s="207">
        <f>SUM(T94:T180)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152</v>
      </c>
      <c r="BK93" s="210">
        <f>SUM(BK94:BK180)</f>
        <v>0</v>
      </c>
    </row>
    <row r="94" s="2" customFormat="1" ht="62.7" customHeight="1">
      <c r="A94" s="39"/>
      <c r="B94" s="40"/>
      <c r="C94" s="213" t="s">
        <v>78</v>
      </c>
      <c r="D94" s="213" t="s">
        <v>154</v>
      </c>
      <c r="E94" s="214" t="s">
        <v>155</v>
      </c>
      <c r="F94" s="215" t="s">
        <v>156</v>
      </c>
      <c r="G94" s="216" t="s">
        <v>157</v>
      </c>
      <c r="H94" s="217">
        <v>1490.617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160</v>
      </c>
    </row>
    <row r="95" s="2" customFormat="1">
      <c r="A95" s="39"/>
      <c r="B95" s="40"/>
      <c r="C95" s="41"/>
      <c r="D95" s="226" t="s">
        <v>161</v>
      </c>
      <c r="E95" s="41"/>
      <c r="F95" s="227" t="s">
        <v>162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2" customFormat="1">
      <c r="A96" s="39"/>
      <c r="B96" s="40"/>
      <c r="C96" s="41"/>
      <c r="D96" s="231" t="s">
        <v>163</v>
      </c>
      <c r="E96" s="41"/>
      <c r="F96" s="232" t="s">
        <v>164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163</v>
      </c>
      <c r="AU96" s="18" t="s">
        <v>80</v>
      </c>
    </row>
    <row r="97" s="13" customFormat="1">
      <c r="A97" s="13"/>
      <c r="B97" s="233"/>
      <c r="C97" s="234"/>
      <c r="D97" s="231" t="s">
        <v>165</v>
      </c>
      <c r="E97" s="235" t="s">
        <v>19</v>
      </c>
      <c r="F97" s="236" t="s">
        <v>166</v>
      </c>
      <c r="G97" s="234"/>
      <c r="H97" s="237">
        <v>85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165</v>
      </c>
      <c r="AU97" s="243" t="s">
        <v>80</v>
      </c>
      <c r="AV97" s="13" t="s">
        <v>80</v>
      </c>
      <c r="AW97" s="13" t="s">
        <v>33</v>
      </c>
      <c r="AX97" s="13" t="s">
        <v>71</v>
      </c>
      <c r="AY97" s="243" t="s">
        <v>152</v>
      </c>
    </row>
    <row r="98" s="13" customFormat="1">
      <c r="A98" s="13"/>
      <c r="B98" s="233"/>
      <c r="C98" s="234"/>
      <c r="D98" s="231" t="s">
        <v>165</v>
      </c>
      <c r="E98" s="235" t="s">
        <v>19</v>
      </c>
      <c r="F98" s="236" t="s">
        <v>167</v>
      </c>
      <c r="G98" s="234"/>
      <c r="H98" s="237">
        <v>35.200000000000003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165</v>
      </c>
      <c r="AU98" s="243" t="s">
        <v>80</v>
      </c>
      <c r="AV98" s="13" t="s">
        <v>80</v>
      </c>
      <c r="AW98" s="13" t="s">
        <v>33</v>
      </c>
      <c r="AX98" s="13" t="s">
        <v>71</v>
      </c>
      <c r="AY98" s="243" t="s">
        <v>152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168</v>
      </c>
      <c r="G99" s="234"/>
      <c r="H99" s="237">
        <v>1334.6669999999999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71</v>
      </c>
      <c r="AY99" s="243" t="s">
        <v>152</v>
      </c>
    </row>
    <row r="100" s="13" customFormat="1">
      <c r="A100" s="13"/>
      <c r="B100" s="233"/>
      <c r="C100" s="234"/>
      <c r="D100" s="231" t="s">
        <v>165</v>
      </c>
      <c r="E100" s="235" t="s">
        <v>19</v>
      </c>
      <c r="F100" s="236" t="s">
        <v>169</v>
      </c>
      <c r="G100" s="234"/>
      <c r="H100" s="237">
        <v>35.75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165</v>
      </c>
      <c r="AU100" s="243" t="s">
        <v>80</v>
      </c>
      <c r="AV100" s="13" t="s">
        <v>80</v>
      </c>
      <c r="AW100" s="13" t="s">
        <v>33</v>
      </c>
      <c r="AX100" s="13" t="s">
        <v>71</v>
      </c>
      <c r="AY100" s="243" t="s">
        <v>152</v>
      </c>
    </row>
    <row r="101" s="14" customFormat="1">
      <c r="A101" s="14"/>
      <c r="B101" s="244"/>
      <c r="C101" s="245"/>
      <c r="D101" s="231" t="s">
        <v>165</v>
      </c>
      <c r="E101" s="246" t="s">
        <v>19</v>
      </c>
      <c r="F101" s="247" t="s">
        <v>170</v>
      </c>
      <c r="G101" s="245"/>
      <c r="H101" s="248">
        <v>1490.617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165</v>
      </c>
      <c r="AU101" s="254" t="s">
        <v>80</v>
      </c>
      <c r="AV101" s="14" t="s">
        <v>159</v>
      </c>
      <c r="AW101" s="14" t="s">
        <v>33</v>
      </c>
      <c r="AX101" s="14" t="s">
        <v>78</v>
      </c>
      <c r="AY101" s="254" t="s">
        <v>152</v>
      </c>
    </row>
    <row r="102" s="2" customFormat="1" ht="66.75" customHeight="1">
      <c r="A102" s="39"/>
      <c r="B102" s="40"/>
      <c r="C102" s="213" t="s">
        <v>80</v>
      </c>
      <c r="D102" s="213" t="s">
        <v>154</v>
      </c>
      <c r="E102" s="214" t="s">
        <v>171</v>
      </c>
      <c r="F102" s="215" t="s">
        <v>172</v>
      </c>
      <c r="G102" s="216" t="s">
        <v>157</v>
      </c>
      <c r="H102" s="217">
        <v>673.66499999999996</v>
      </c>
      <c r="I102" s="218"/>
      <c r="J102" s="219">
        <f>ROUND(I102*H102,2)</f>
        <v>0</v>
      </c>
      <c r="K102" s="215" t="s">
        <v>158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159</v>
      </c>
      <c r="AT102" s="224" t="s">
        <v>154</v>
      </c>
      <c r="AU102" s="224" t="s">
        <v>80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159</v>
      </c>
      <c r="BM102" s="224" t="s">
        <v>173</v>
      </c>
    </row>
    <row r="103" s="2" customFormat="1">
      <c r="A103" s="39"/>
      <c r="B103" s="40"/>
      <c r="C103" s="41"/>
      <c r="D103" s="226" t="s">
        <v>161</v>
      </c>
      <c r="E103" s="41"/>
      <c r="F103" s="227" t="s">
        <v>174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161</v>
      </c>
      <c r="AU103" s="18" t="s">
        <v>80</v>
      </c>
    </row>
    <row r="104" s="2" customFormat="1">
      <c r="A104" s="39"/>
      <c r="B104" s="40"/>
      <c r="C104" s="41"/>
      <c r="D104" s="231" t="s">
        <v>163</v>
      </c>
      <c r="E104" s="41"/>
      <c r="F104" s="232" t="s">
        <v>175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163</v>
      </c>
      <c r="AU104" s="18" t="s">
        <v>80</v>
      </c>
    </row>
    <row r="105" s="13" customFormat="1">
      <c r="A105" s="13"/>
      <c r="B105" s="233"/>
      <c r="C105" s="234"/>
      <c r="D105" s="231" t="s">
        <v>165</v>
      </c>
      <c r="E105" s="235" t="s">
        <v>19</v>
      </c>
      <c r="F105" s="236" t="s">
        <v>176</v>
      </c>
      <c r="G105" s="234"/>
      <c r="H105" s="237">
        <v>106.25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165</v>
      </c>
      <c r="AU105" s="243" t="s">
        <v>80</v>
      </c>
      <c r="AV105" s="13" t="s">
        <v>80</v>
      </c>
      <c r="AW105" s="13" t="s">
        <v>33</v>
      </c>
      <c r="AX105" s="13" t="s">
        <v>71</v>
      </c>
      <c r="AY105" s="243" t="s">
        <v>152</v>
      </c>
    </row>
    <row r="106" s="13" customFormat="1">
      <c r="A106" s="13"/>
      <c r="B106" s="233"/>
      <c r="C106" s="234"/>
      <c r="D106" s="231" t="s">
        <v>165</v>
      </c>
      <c r="E106" s="235" t="s">
        <v>19</v>
      </c>
      <c r="F106" s="236" t="s">
        <v>177</v>
      </c>
      <c r="G106" s="234"/>
      <c r="H106" s="237">
        <v>44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165</v>
      </c>
      <c r="AU106" s="243" t="s">
        <v>80</v>
      </c>
      <c r="AV106" s="13" t="s">
        <v>80</v>
      </c>
      <c r="AW106" s="13" t="s">
        <v>33</v>
      </c>
      <c r="AX106" s="13" t="s">
        <v>71</v>
      </c>
      <c r="AY106" s="243" t="s">
        <v>152</v>
      </c>
    </row>
    <row r="107" s="13" customFormat="1">
      <c r="A107" s="13"/>
      <c r="B107" s="233"/>
      <c r="C107" s="234"/>
      <c r="D107" s="231" t="s">
        <v>165</v>
      </c>
      <c r="E107" s="235" t="s">
        <v>19</v>
      </c>
      <c r="F107" s="236" t="s">
        <v>178</v>
      </c>
      <c r="G107" s="234"/>
      <c r="H107" s="237">
        <v>500.60000000000002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165</v>
      </c>
      <c r="AU107" s="243" t="s">
        <v>80</v>
      </c>
      <c r="AV107" s="13" t="s">
        <v>80</v>
      </c>
      <c r="AW107" s="13" t="s">
        <v>33</v>
      </c>
      <c r="AX107" s="13" t="s">
        <v>71</v>
      </c>
      <c r="AY107" s="243" t="s">
        <v>152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179</v>
      </c>
      <c r="G108" s="234"/>
      <c r="H108" s="237">
        <v>22.815000000000001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71</v>
      </c>
      <c r="AY108" s="243" t="s">
        <v>152</v>
      </c>
    </row>
    <row r="109" s="14" customFormat="1">
      <c r="A109" s="14"/>
      <c r="B109" s="244"/>
      <c r="C109" s="245"/>
      <c r="D109" s="231" t="s">
        <v>165</v>
      </c>
      <c r="E109" s="246" t="s">
        <v>19</v>
      </c>
      <c r="F109" s="247" t="s">
        <v>170</v>
      </c>
      <c r="G109" s="245"/>
      <c r="H109" s="248">
        <v>673.66499999999996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165</v>
      </c>
      <c r="AU109" s="254" t="s">
        <v>80</v>
      </c>
      <c r="AV109" s="14" t="s">
        <v>159</v>
      </c>
      <c r="AW109" s="14" t="s">
        <v>33</v>
      </c>
      <c r="AX109" s="14" t="s">
        <v>78</v>
      </c>
      <c r="AY109" s="254" t="s">
        <v>152</v>
      </c>
    </row>
    <row r="110" s="2" customFormat="1" ht="62.7" customHeight="1">
      <c r="A110" s="39"/>
      <c r="B110" s="40"/>
      <c r="C110" s="213" t="s">
        <v>180</v>
      </c>
      <c r="D110" s="213" t="s">
        <v>154</v>
      </c>
      <c r="E110" s="214" t="s">
        <v>181</v>
      </c>
      <c r="F110" s="215" t="s">
        <v>182</v>
      </c>
      <c r="G110" s="216" t="s">
        <v>157</v>
      </c>
      <c r="H110" s="217">
        <v>166.19999999999999</v>
      </c>
      <c r="I110" s="218"/>
      <c r="J110" s="219">
        <f>ROUND(I110*H110,2)</f>
        <v>0</v>
      </c>
      <c r="K110" s="215" t="s">
        <v>158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159</v>
      </c>
      <c r="AT110" s="224" t="s">
        <v>154</v>
      </c>
      <c r="AU110" s="224" t="s">
        <v>80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159</v>
      </c>
      <c r="BM110" s="224" t="s">
        <v>183</v>
      </c>
    </row>
    <row r="111" s="2" customFormat="1">
      <c r="A111" s="39"/>
      <c r="B111" s="40"/>
      <c r="C111" s="41"/>
      <c r="D111" s="226" t="s">
        <v>161</v>
      </c>
      <c r="E111" s="41"/>
      <c r="F111" s="227" t="s">
        <v>184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161</v>
      </c>
      <c r="AU111" s="18" t="s">
        <v>80</v>
      </c>
    </row>
    <row r="112" s="2" customFormat="1">
      <c r="A112" s="39"/>
      <c r="B112" s="40"/>
      <c r="C112" s="41"/>
      <c r="D112" s="231" t="s">
        <v>163</v>
      </c>
      <c r="E112" s="41"/>
      <c r="F112" s="232" t="s">
        <v>185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163</v>
      </c>
      <c r="AU112" s="18" t="s">
        <v>80</v>
      </c>
    </row>
    <row r="113" s="13" customFormat="1">
      <c r="A113" s="13"/>
      <c r="B113" s="233"/>
      <c r="C113" s="234"/>
      <c r="D113" s="231" t="s">
        <v>165</v>
      </c>
      <c r="E113" s="235" t="s">
        <v>19</v>
      </c>
      <c r="F113" s="236" t="s">
        <v>186</v>
      </c>
      <c r="G113" s="234"/>
      <c r="H113" s="237">
        <v>92.5</v>
      </c>
      <c r="I113" s="238"/>
      <c r="J113" s="234"/>
      <c r="K113" s="234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165</v>
      </c>
      <c r="AU113" s="243" t="s">
        <v>80</v>
      </c>
      <c r="AV113" s="13" t="s">
        <v>80</v>
      </c>
      <c r="AW113" s="13" t="s">
        <v>33</v>
      </c>
      <c r="AX113" s="13" t="s">
        <v>71</v>
      </c>
      <c r="AY113" s="243" t="s">
        <v>152</v>
      </c>
    </row>
    <row r="114" s="13" customFormat="1">
      <c r="A114" s="13"/>
      <c r="B114" s="233"/>
      <c r="C114" s="234"/>
      <c r="D114" s="231" t="s">
        <v>165</v>
      </c>
      <c r="E114" s="235" t="s">
        <v>19</v>
      </c>
      <c r="F114" s="236" t="s">
        <v>187</v>
      </c>
      <c r="G114" s="234"/>
      <c r="H114" s="237">
        <v>48.399999999999999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165</v>
      </c>
      <c r="AU114" s="243" t="s">
        <v>80</v>
      </c>
      <c r="AV114" s="13" t="s">
        <v>80</v>
      </c>
      <c r="AW114" s="13" t="s">
        <v>33</v>
      </c>
      <c r="AX114" s="13" t="s">
        <v>71</v>
      </c>
      <c r="AY114" s="243" t="s">
        <v>152</v>
      </c>
    </row>
    <row r="115" s="13" customFormat="1">
      <c r="A115" s="13"/>
      <c r="B115" s="233"/>
      <c r="C115" s="234"/>
      <c r="D115" s="231" t="s">
        <v>165</v>
      </c>
      <c r="E115" s="235" t="s">
        <v>19</v>
      </c>
      <c r="F115" s="236" t="s">
        <v>188</v>
      </c>
      <c r="G115" s="234"/>
      <c r="H115" s="237">
        <v>25.300000000000001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165</v>
      </c>
      <c r="AU115" s="243" t="s">
        <v>80</v>
      </c>
      <c r="AV115" s="13" t="s">
        <v>80</v>
      </c>
      <c r="AW115" s="13" t="s">
        <v>33</v>
      </c>
      <c r="AX115" s="13" t="s">
        <v>71</v>
      </c>
      <c r="AY115" s="243" t="s">
        <v>152</v>
      </c>
    </row>
    <row r="116" s="14" customFormat="1">
      <c r="A116" s="14"/>
      <c r="B116" s="244"/>
      <c r="C116" s="245"/>
      <c r="D116" s="231" t="s">
        <v>165</v>
      </c>
      <c r="E116" s="246" t="s">
        <v>19</v>
      </c>
      <c r="F116" s="247" t="s">
        <v>170</v>
      </c>
      <c r="G116" s="245"/>
      <c r="H116" s="248">
        <v>166.19999999999999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165</v>
      </c>
      <c r="AU116" s="254" t="s">
        <v>80</v>
      </c>
      <c r="AV116" s="14" t="s">
        <v>159</v>
      </c>
      <c r="AW116" s="14" t="s">
        <v>33</v>
      </c>
      <c r="AX116" s="14" t="s">
        <v>78</v>
      </c>
      <c r="AY116" s="254" t="s">
        <v>152</v>
      </c>
    </row>
    <row r="117" s="2" customFormat="1" ht="44.25" customHeight="1">
      <c r="A117" s="39"/>
      <c r="B117" s="40"/>
      <c r="C117" s="213" t="s">
        <v>159</v>
      </c>
      <c r="D117" s="213" t="s">
        <v>154</v>
      </c>
      <c r="E117" s="214" t="s">
        <v>189</v>
      </c>
      <c r="F117" s="215" t="s">
        <v>190</v>
      </c>
      <c r="G117" s="216" t="s">
        <v>157</v>
      </c>
      <c r="H117" s="217">
        <v>166.19999999999999</v>
      </c>
      <c r="I117" s="218"/>
      <c r="J117" s="219">
        <f>ROUND(I117*H117,2)</f>
        <v>0</v>
      </c>
      <c r="K117" s="215" t="s">
        <v>191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159</v>
      </c>
      <c r="AT117" s="224" t="s">
        <v>154</v>
      </c>
      <c r="AU117" s="224" t="s">
        <v>80</v>
      </c>
      <c r="AY117" s="18" t="s">
        <v>152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159</v>
      </c>
      <c r="BM117" s="224" t="s">
        <v>192</v>
      </c>
    </row>
    <row r="118" s="2" customFormat="1">
      <c r="A118" s="39"/>
      <c r="B118" s="40"/>
      <c r="C118" s="41"/>
      <c r="D118" s="226" t="s">
        <v>161</v>
      </c>
      <c r="E118" s="41"/>
      <c r="F118" s="227" t="s">
        <v>193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161</v>
      </c>
      <c r="AU118" s="18" t="s">
        <v>80</v>
      </c>
    </row>
    <row r="119" s="2" customFormat="1">
      <c r="A119" s="39"/>
      <c r="B119" s="40"/>
      <c r="C119" s="41"/>
      <c r="D119" s="231" t="s">
        <v>163</v>
      </c>
      <c r="E119" s="41"/>
      <c r="F119" s="232" t="s">
        <v>194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163</v>
      </c>
      <c r="AU119" s="18" t="s">
        <v>80</v>
      </c>
    </row>
    <row r="120" s="13" customFormat="1">
      <c r="A120" s="13"/>
      <c r="B120" s="233"/>
      <c r="C120" s="234"/>
      <c r="D120" s="231" t="s">
        <v>165</v>
      </c>
      <c r="E120" s="235" t="s">
        <v>19</v>
      </c>
      <c r="F120" s="236" t="s">
        <v>186</v>
      </c>
      <c r="G120" s="234"/>
      <c r="H120" s="237">
        <v>92.5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165</v>
      </c>
      <c r="AU120" s="243" t="s">
        <v>80</v>
      </c>
      <c r="AV120" s="13" t="s">
        <v>80</v>
      </c>
      <c r="AW120" s="13" t="s">
        <v>33</v>
      </c>
      <c r="AX120" s="13" t="s">
        <v>71</v>
      </c>
      <c r="AY120" s="243" t="s">
        <v>152</v>
      </c>
    </row>
    <row r="121" s="13" customFormat="1">
      <c r="A121" s="13"/>
      <c r="B121" s="233"/>
      <c r="C121" s="234"/>
      <c r="D121" s="231" t="s">
        <v>165</v>
      </c>
      <c r="E121" s="235" t="s">
        <v>19</v>
      </c>
      <c r="F121" s="236" t="s">
        <v>187</v>
      </c>
      <c r="G121" s="234"/>
      <c r="H121" s="237">
        <v>48.399999999999999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165</v>
      </c>
      <c r="AU121" s="243" t="s">
        <v>80</v>
      </c>
      <c r="AV121" s="13" t="s">
        <v>80</v>
      </c>
      <c r="AW121" s="13" t="s">
        <v>33</v>
      </c>
      <c r="AX121" s="13" t="s">
        <v>71</v>
      </c>
      <c r="AY121" s="243" t="s">
        <v>152</v>
      </c>
    </row>
    <row r="122" s="13" customFormat="1">
      <c r="A122" s="13"/>
      <c r="B122" s="233"/>
      <c r="C122" s="234"/>
      <c r="D122" s="231" t="s">
        <v>165</v>
      </c>
      <c r="E122" s="235" t="s">
        <v>19</v>
      </c>
      <c r="F122" s="236" t="s">
        <v>188</v>
      </c>
      <c r="G122" s="234"/>
      <c r="H122" s="237">
        <v>25.300000000000001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165</v>
      </c>
      <c r="AU122" s="243" t="s">
        <v>80</v>
      </c>
      <c r="AV122" s="13" t="s">
        <v>80</v>
      </c>
      <c r="AW122" s="13" t="s">
        <v>33</v>
      </c>
      <c r="AX122" s="13" t="s">
        <v>71</v>
      </c>
      <c r="AY122" s="243" t="s">
        <v>152</v>
      </c>
    </row>
    <row r="123" s="14" customFormat="1">
      <c r="A123" s="14"/>
      <c r="B123" s="244"/>
      <c r="C123" s="245"/>
      <c r="D123" s="231" t="s">
        <v>165</v>
      </c>
      <c r="E123" s="246" t="s">
        <v>19</v>
      </c>
      <c r="F123" s="247" t="s">
        <v>170</v>
      </c>
      <c r="G123" s="245"/>
      <c r="H123" s="248">
        <v>166.19999999999999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165</v>
      </c>
      <c r="AU123" s="254" t="s">
        <v>80</v>
      </c>
      <c r="AV123" s="14" t="s">
        <v>159</v>
      </c>
      <c r="AW123" s="14" t="s">
        <v>33</v>
      </c>
      <c r="AX123" s="14" t="s">
        <v>78</v>
      </c>
      <c r="AY123" s="254" t="s">
        <v>152</v>
      </c>
    </row>
    <row r="124" s="2" customFormat="1" ht="33" customHeight="1">
      <c r="A124" s="39"/>
      <c r="B124" s="40"/>
      <c r="C124" s="213" t="s">
        <v>195</v>
      </c>
      <c r="D124" s="213" t="s">
        <v>154</v>
      </c>
      <c r="E124" s="214" t="s">
        <v>196</v>
      </c>
      <c r="F124" s="215" t="s">
        <v>197</v>
      </c>
      <c r="G124" s="216" t="s">
        <v>198</v>
      </c>
      <c r="H124" s="217">
        <v>613.25</v>
      </c>
      <c r="I124" s="218"/>
      <c r="J124" s="219">
        <f>ROUND(I124*H124,2)</f>
        <v>0</v>
      </c>
      <c r="K124" s="215" t="s">
        <v>158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159</v>
      </c>
      <c r="AT124" s="224" t="s">
        <v>154</v>
      </c>
      <c r="AU124" s="224" t="s">
        <v>80</v>
      </c>
      <c r="AY124" s="18" t="s">
        <v>152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159</v>
      </c>
      <c r="BM124" s="224" t="s">
        <v>199</v>
      </c>
    </row>
    <row r="125" s="2" customFormat="1">
      <c r="A125" s="39"/>
      <c r="B125" s="40"/>
      <c r="C125" s="41"/>
      <c r="D125" s="226" t="s">
        <v>161</v>
      </c>
      <c r="E125" s="41"/>
      <c r="F125" s="227" t="s">
        <v>200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161</v>
      </c>
      <c r="AU125" s="18" t="s">
        <v>80</v>
      </c>
    </row>
    <row r="126" s="2" customFormat="1">
      <c r="A126" s="39"/>
      <c r="B126" s="40"/>
      <c r="C126" s="41"/>
      <c r="D126" s="231" t="s">
        <v>163</v>
      </c>
      <c r="E126" s="41"/>
      <c r="F126" s="232" t="s">
        <v>201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163</v>
      </c>
      <c r="AU126" s="18" t="s">
        <v>80</v>
      </c>
    </row>
    <row r="127" s="13" customFormat="1">
      <c r="A127" s="13"/>
      <c r="B127" s="233"/>
      <c r="C127" s="234"/>
      <c r="D127" s="231" t="s">
        <v>165</v>
      </c>
      <c r="E127" s="235" t="s">
        <v>19</v>
      </c>
      <c r="F127" s="236" t="s">
        <v>202</v>
      </c>
      <c r="G127" s="234"/>
      <c r="H127" s="237">
        <v>291.25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165</v>
      </c>
      <c r="AU127" s="243" t="s">
        <v>80</v>
      </c>
      <c r="AV127" s="13" t="s">
        <v>80</v>
      </c>
      <c r="AW127" s="13" t="s">
        <v>33</v>
      </c>
      <c r="AX127" s="13" t="s">
        <v>71</v>
      </c>
      <c r="AY127" s="243" t="s">
        <v>152</v>
      </c>
    </row>
    <row r="128" s="13" customFormat="1">
      <c r="A128" s="13"/>
      <c r="B128" s="233"/>
      <c r="C128" s="234"/>
      <c r="D128" s="231" t="s">
        <v>165</v>
      </c>
      <c r="E128" s="235" t="s">
        <v>19</v>
      </c>
      <c r="F128" s="236" t="s">
        <v>203</v>
      </c>
      <c r="G128" s="234"/>
      <c r="H128" s="237">
        <v>22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165</v>
      </c>
      <c r="AU128" s="243" t="s">
        <v>80</v>
      </c>
      <c r="AV128" s="13" t="s">
        <v>80</v>
      </c>
      <c r="AW128" s="13" t="s">
        <v>33</v>
      </c>
      <c r="AX128" s="13" t="s">
        <v>71</v>
      </c>
      <c r="AY128" s="243" t="s">
        <v>152</v>
      </c>
    </row>
    <row r="129" s="13" customFormat="1">
      <c r="A129" s="13"/>
      <c r="B129" s="233"/>
      <c r="C129" s="234"/>
      <c r="D129" s="231" t="s">
        <v>165</v>
      </c>
      <c r="E129" s="235" t="s">
        <v>19</v>
      </c>
      <c r="F129" s="236" t="s">
        <v>204</v>
      </c>
      <c r="G129" s="234"/>
      <c r="H129" s="237">
        <v>280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165</v>
      </c>
      <c r="AU129" s="243" t="s">
        <v>80</v>
      </c>
      <c r="AV129" s="13" t="s">
        <v>80</v>
      </c>
      <c r="AW129" s="13" t="s">
        <v>33</v>
      </c>
      <c r="AX129" s="13" t="s">
        <v>71</v>
      </c>
      <c r="AY129" s="243" t="s">
        <v>152</v>
      </c>
    </row>
    <row r="130" s="13" customFormat="1">
      <c r="A130" s="13"/>
      <c r="B130" s="233"/>
      <c r="C130" s="234"/>
      <c r="D130" s="231" t="s">
        <v>165</v>
      </c>
      <c r="E130" s="235" t="s">
        <v>19</v>
      </c>
      <c r="F130" s="236" t="s">
        <v>205</v>
      </c>
      <c r="G130" s="234"/>
      <c r="H130" s="237">
        <v>20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165</v>
      </c>
      <c r="AU130" s="243" t="s">
        <v>80</v>
      </c>
      <c r="AV130" s="13" t="s">
        <v>80</v>
      </c>
      <c r="AW130" s="13" t="s">
        <v>33</v>
      </c>
      <c r="AX130" s="13" t="s">
        <v>71</v>
      </c>
      <c r="AY130" s="243" t="s">
        <v>152</v>
      </c>
    </row>
    <row r="131" s="14" customFormat="1">
      <c r="A131" s="14"/>
      <c r="B131" s="244"/>
      <c r="C131" s="245"/>
      <c r="D131" s="231" t="s">
        <v>165</v>
      </c>
      <c r="E131" s="246" t="s">
        <v>19</v>
      </c>
      <c r="F131" s="247" t="s">
        <v>170</v>
      </c>
      <c r="G131" s="245"/>
      <c r="H131" s="248">
        <v>613.25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165</v>
      </c>
      <c r="AU131" s="254" t="s">
        <v>80</v>
      </c>
      <c r="AV131" s="14" t="s">
        <v>159</v>
      </c>
      <c r="AW131" s="14" t="s">
        <v>33</v>
      </c>
      <c r="AX131" s="14" t="s">
        <v>78</v>
      </c>
      <c r="AY131" s="254" t="s">
        <v>152</v>
      </c>
    </row>
    <row r="132" s="2" customFormat="1" ht="37.8" customHeight="1">
      <c r="A132" s="39"/>
      <c r="B132" s="40"/>
      <c r="C132" s="213" t="s">
        <v>206</v>
      </c>
      <c r="D132" s="213" t="s">
        <v>154</v>
      </c>
      <c r="E132" s="214" t="s">
        <v>207</v>
      </c>
      <c r="F132" s="215" t="s">
        <v>208</v>
      </c>
      <c r="G132" s="216" t="s">
        <v>198</v>
      </c>
      <c r="H132" s="217">
        <v>613.25</v>
      </c>
      <c r="I132" s="218"/>
      <c r="J132" s="219">
        <f>ROUND(I132*H132,2)</f>
        <v>0</v>
      </c>
      <c r="K132" s="215" t="s">
        <v>158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159</v>
      </c>
      <c r="AT132" s="224" t="s">
        <v>154</v>
      </c>
      <c r="AU132" s="224" t="s">
        <v>80</v>
      </c>
      <c r="AY132" s="18" t="s">
        <v>152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159</v>
      </c>
      <c r="BM132" s="224" t="s">
        <v>209</v>
      </c>
    </row>
    <row r="133" s="2" customFormat="1">
      <c r="A133" s="39"/>
      <c r="B133" s="40"/>
      <c r="C133" s="41"/>
      <c r="D133" s="226" t="s">
        <v>161</v>
      </c>
      <c r="E133" s="41"/>
      <c r="F133" s="227" t="s">
        <v>210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161</v>
      </c>
      <c r="AU133" s="18" t="s">
        <v>80</v>
      </c>
    </row>
    <row r="134" s="13" customFormat="1">
      <c r="A134" s="13"/>
      <c r="B134" s="233"/>
      <c r="C134" s="234"/>
      <c r="D134" s="231" t="s">
        <v>165</v>
      </c>
      <c r="E134" s="235" t="s">
        <v>19</v>
      </c>
      <c r="F134" s="236" t="s">
        <v>211</v>
      </c>
      <c r="G134" s="234"/>
      <c r="H134" s="237">
        <v>291.25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165</v>
      </c>
      <c r="AU134" s="243" t="s">
        <v>80</v>
      </c>
      <c r="AV134" s="13" t="s">
        <v>80</v>
      </c>
      <c r="AW134" s="13" t="s">
        <v>33</v>
      </c>
      <c r="AX134" s="13" t="s">
        <v>71</v>
      </c>
      <c r="AY134" s="243" t="s">
        <v>152</v>
      </c>
    </row>
    <row r="135" s="13" customFormat="1">
      <c r="A135" s="13"/>
      <c r="B135" s="233"/>
      <c r="C135" s="234"/>
      <c r="D135" s="231" t="s">
        <v>165</v>
      </c>
      <c r="E135" s="235" t="s">
        <v>19</v>
      </c>
      <c r="F135" s="236" t="s">
        <v>212</v>
      </c>
      <c r="G135" s="234"/>
      <c r="H135" s="237">
        <v>22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165</v>
      </c>
      <c r="AU135" s="243" t="s">
        <v>80</v>
      </c>
      <c r="AV135" s="13" t="s">
        <v>80</v>
      </c>
      <c r="AW135" s="13" t="s">
        <v>33</v>
      </c>
      <c r="AX135" s="13" t="s">
        <v>71</v>
      </c>
      <c r="AY135" s="243" t="s">
        <v>152</v>
      </c>
    </row>
    <row r="136" s="13" customFormat="1">
      <c r="A136" s="13"/>
      <c r="B136" s="233"/>
      <c r="C136" s="234"/>
      <c r="D136" s="231" t="s">
        <v>165</v>
      </c>
      <c r="E136" s="235" t="s">
        <v>19</v>
      </c>
      <c r="F136" s="236" t="s">
        <v>213</v>
      </c>
      <c r="G136" s="234"/>
      <c r="H136" s="237">
        <v>280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165</v>
      </c>
      <c r="AU136" s="243" t="s">
        <v>80</v>
      </c>
      <c r="AV136" s="13" t="s">
        <v>80</v>
      </c>
      <c r="AW136" s="13" t="s">
        <v>33</v>
      </c>
      <c r="AX136" s="13" t="s">
        <v>71</v>
      </c>
      <c r="AY136" s="243" t="s">
        <v>152</v>
      </c>
    </row>
    <row r="137" s="13" customFormat="1">
      <c r="A137" s="13"/>
      <c r="B137" s="233"/>
      <c r="C137" s="234"/>
      <c r="D137" s="231" t="s">
        <v>165</v>
      </c>
      <c r="E137" s="235" t="s">
        <v>19</v>
      </c>
      <c r="F137" s="236" t="s">
        <v>205</v>
      </c>
      <c r="G137" s="234"/>
      <c r="H137" s="237">
        <v>20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165</v>
      </c>
      <c r="AU137" s="243" t="s">
        <v>80</v>
      </c>
      <c r="AV137" s="13" t="s">
        <v>80</v>
      </c>
      <c r="AW137" s="13" t="s">
        <v>33</v>
      </c>
      <c r="AX137" s="13" t="s">
        <v>71</v>
      </c>
      <c r="AY137" s="243" t="s">
        <v>152</v>
      </c>
    </row>
    <row r="138" s="14" customFormat="1">
      <c r="A138" s="14"/>
      <c r="B138" s="244"/>
      <c r="C138" s="245"/>
      <c r="D138" s="231" t="s">
        <v>165</v>
      </c>
      <c r="E138" s="246" t="s">
        <v>19</v>
      </c>
      <c r="F138" s="247" t="s">
        <v>170</v>
      </c>
      <c r="G138" s="245"/>
      <c r="H138" s="248">
        <v>613.25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165</v>
      </c>
      <c r="AU138" s="254" t="s">
        <v>80</v>
      </c>
      <c r="AV138" s="14" t="s">
        <v>159</v>
      </c>
      <c r="AW138" s="14" t="s">
        <v>33</v>
      </c>
      <c r="AX138" s="14" t="s">
        <v>78</v>
      </c>
      <c r="AY138" s="254" t="s">
        <v>152</v>
      </c>
    </row>
    <row r="139" s="2" customFormat="1" ht="16.5" customHeight="1">
      <c r="A139" s="39"/>
      <c r="B139" s="40"/>
      <c r="C139" s="255" t="s">
        <v>214</v>
      </c>
      <c r="D139" s="255" t="s">
        <v>215</v>
      </c>
      <c r="E139" s="256" t="s">
        <v>216</v>
      </c>
      <c r="F139" s="257" t="s">
        <v>217</v>
      </c>
      <c r="G139" s="258" t="s">
        <v>218</v>
      </c>
      <c r="H139" s="259">
        <v>12.265000000000001</v>
      </c>
      <c r="I139" s="260"/>
      <c r="J139" s="261">
        <f>ROUND(I139*H139,2)</f>
        <v>0</v>
      </c>
      <c r="K139" s="257" t="s">
        <v>158</v>
      </c>
      <c r="L139" s="262"/>
      <c r="M139" s="263" t="s">
        <v>19</v>
      </c>
      <c r="N139" s="264" t="s">
        <v>42</v>
      </c>
      <c r="O139" s="85"/>
      <c r="P139" s="222">
        <f>O139*H139</f>
        <v>0</v>
      </c>
      <c r="Q139" s="222">
        <v>0.001</v>
      </c>
      <c r="R139" s="222">
        <f>Q139*H139</f>
        <v>0.012265000000000002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219</v>
      </c>
      <c r="AT139" s="224" t="s">
        <v>215</v>
      </c>
      <c r="AU139" s="224" t="s">
        <v>80</v>
      </c>
      <c r="AY139" s="18" t="s">
        <v>152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78</v>
      </c>
      <c r="BK139" s="225">
        <f>ROUND(I139*H139,2)</f>
        <v>0</v>
      </c>
      <c r="BL139" s="18" t="s">
        <v>159</v>
      </c>
      <c r="BM139" s="224" t="s">
        <v>220</v>
      </c>
    </row>
    <row r="140" s="13" customFormat="1">
      <c r="A140" s="13"/>
      <c r="B140" s="233"/>
      <c r="C140" s="234"/>
      <c r="D140" s="231" t="s">
        <v>165</v>
      </c>
      <c r="E140" s="234"/>
      <c r="F140" s="236" t="s">
        <v>221</v>
      </c>
      <c r="G140" s="234"/>
      <c r="H140" s="237">
        <v>12.265000000000001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165</v>
      </c>
      <c r="AU140" s="243" t="s">
        <v>80</v>
      </c>
      <c r="AV140" s="13" t="s">
        <v>80</v>
      </c>
      <c r="AW140" s="13" t="s">
        <v>4</v>
      </c>
      <c r="AX140" s="13" t="s">
        <v>78</v>
      </c>
      <c r="AY140" s="243" t="s">
        <v>152</v>
      </c>
    </row>
    <row r="141" s="2" customFormat="1" ht="49.05" customHeight="1">
      <c r="A141" s="39"/>
      <c r="B141" s="40"/>
      <c r="C141" s="213" t="s">
        <v>219</v>
      </c>
      <c r="D141" s="213" t="s">
        <v>154</v>
      </c>
      <c r="E141" s="214" t="s">
        <v>222</v>
      </c>
      <c r="F141" s="215" t="s">
        <v>223</v>
      </c>
      <c r="G141" s="216" t="s">
        <v>198</v>
      </c>
      <c r="H141" s="217">
        <v>108.5</v>
      </c>
      <c r="I141" s="218"/>
      <c r="J141" s="219">
        <f>ROUND(I141*H141,2)</f>
        <v>0</v>
      </c>
      <c r="K141" s="215" t="s">
        <v>158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159</v>
      </c>
      <c r="AT141" s="224" t="s">
        <v>154</v>
      </c>
      <c r="AU141" s="224" t="s">
        <v>80</v>
      </c>
      <c r="AY141" s="18" t="s">
        <v>152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159</v>
      </c>
      <c r="BM141" s="224" t="s">
        <v>224</v>
      </c>
    </row>
    <row r="142" s="2" customFormat="1">
      <c r="A142" s="39"/>
      <c r="B142" s="40"/>
      <c r="C142" s="41"/>
      <c r="D142" s="226" t="s">
        <v>161</v>
      </c>
      <c r="E142" s="41"/>
      <c r="F142" s="227" t="s">
        <v>225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161</v>
      </c>
      <c r="AU142" s="18" t="s">
        <v>80</v>
      </c>
    </row>
    <row r="143" s="2" customFormat="1">
      <c r="A143" s="39"/>
      <c r="B143" s="40"/>
      <c r="C143" s="41"/>
      <c r="D143" s="231" t="s">
        <v>163</v>
      </c>
      <c r="E143" s="41"/>
      <c r="F143" s="232" t="s">
        <v>226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163</v>
      </c>
      <c r="AU143" s="18" t="s">
        <v>80</v>
      </c>
    </row>
    <row r="144" s="13" customFormat="1">
      <c r="A144" s="13"/>
      <c r="B144" s="233"/>
      <c r="C144" s="234"/>
      <c r="D144" s="231" t="s">
        <v>165</v>
      </c>
      <c r="E144" s="235" t="s">
        <v>19</v>
      </c>
      <c r="F144" s="236" t="s">
        <v>227</v>
      </c>
      <c r="G144" s="234"/>
      <c r="H144" s="237">
        <v>62.5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165</v>
      </c>
      <c r="AU144" s="243" t="s">
        <v>80</v>
      </c>
      <c r="AV144" s="13" t="s">
        <v>80</v>
      </c>
      <c r="AW144" s="13" t="s">
        <v>33</v>
      </c>
      <c r="AX144" s="13" t="s">
        <v>71</v>
      </c>
      <c r="AY144" s="243" t="s">
        <v>152</v>
      </c>
    </row>
    <row r="145" s="13" customFormat="1">
      <c r="A145" s="13"/>
      <c r="B145" s="233"/>
      <c r="C145" s="234"/>
      <c r="D145" s="231" t="s">
        <v>165</v>
      </c>
      <c r="E145" s="235" t="s">
        <v>19</v>
      </c>
      <c r="F145" s="236" t="s">
        <v>228</v>
      </c>
      <c r="G145" s="234"/>
      <c r="H145" s="237">
        <v>44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165</v>
      </c>
      <c r="AU145" s="243" t="s">
        <v>80</v>
      </c>
      <c r="AV145" s="13" t="s">
        <v>80</v>
      </c>
      <c r="AW145" s="13" t="s">
        <v>33</v>
      </c>
      <c r="AX145" s="13" t="s">
        <v>71</v>
      </c>
      <c r="AY145" s="243" t="s">
        <v>152</v>
      </c>
    </row>
    <row r="146" s="13" customFormat="1">
      <c r="A146" s="13"/>
      <c r="B146" s="233"/>
      <c r="C146" s="234"/>
      <c r="D146" s="231" t="s">
        <v>165</v>
      </c>
      <c r="E146" s="235" t="s">
        <v>19</v>
      </c>
      <c r="F146" s="236" t="s">
        <v>80</v>
      </c>
      <c r="G146" s="234"/>
      <c r="H146" s="237">
        <v>2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165</v>
      </c>
      <c r="AU146" s="243" t="s">
        <v>80</v>
      </c>
      <c r="AV146" s="13" t="s">
        <v>80</v>
      </c>
      <c r="AW146" s="13" t="s">
        <v>33</v>
      </c>
      <c r="AX146" s="13" t="s">
        <v>71</v>
      </c>
      <c r="AY146" s="243" t="s">
        <v>152</v>
      </c>
    </row>
    <row r="147" s="14" customFormat="1">
      <c r="A147" s="14"/>
      <c r="B147" s="244"/>
      <c r="C147" s="245"/>
      <c r="D147" s="231" t="s">
        <v>165</v>
      </c>
      <c r="E147" s="246" t="s">
        <v>19</v>
      </c>
      <c r="F147" s="247" t="s">
        <v>170</v>
      </c>
      <c r="G147" s="245"/>
      <c r="H147" s="248">
        <v>108.5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165</v>
      </c>
      <c r="AU147" s="254" t="s">
        <v>80</v>
      </c>
      <c r="AV147" s="14" t="s">
        <v>159</v>
      </c>
      <c r="AW147" s="14" t="s">
        <v>33</v>
      </c>
      <c r="AX147" s="14" t="s">
        <v>78</v>
      </c>
      <c r="AY147" s="254" t="s">
        <v>152</v>
      </c>
    </row>
    <row r="148" s="2" customFormat="1" ht="37.8" customHeight="1">
      <c r="A148" s="39"/>
      <c r="B148" s="40"/>
      <c r="C148" s="213" t="s">
        <v>229</v>
      </c>
      <c r="D148" s="213" t="s">
        <v>154</v>
      </c>
      <c r="E148" s="214" t="s">
        <v>230</v>
      </c>
      <c r="F148" s="215" t="s">
        <v>231</v>
      </c>
      <c r="G148" s="216" t="s">
        <v>198</v>
      </c>
      <c r="H148" s="217">
        <v>108.5</v>
      </c>
      <c r="I148" s="218"/>
      <c r="J148" s="219">
        <f>ROUND(I148*H148,2)</f>
        <v>0</v>
      </c>
      <c r="K148" s="215" t="s">
        <v>158</v>
      </c>
      <c r="L148" s="45"/>
      <c r="M148" s="220" t="s">
        <v>19</v>
      </c>
      <c r="N148" s="221" t="s">
        <v>42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159</v>
      </c>
      <c r="AT148" s="224" t="s">
        <v>154</v>
      </c>
      <c r="AU148" s="224" t="s">
        <v>80</v>
      </c>
      <c r="AY148" s="18" t="s">
        <v>152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78</v>
      </c>
      <c r="BK148" s="225">
        <f>ROUND(I148*H148,2)</f>
        <v>0</v>
      </c>
      <c r="BL148" s="18" t="s">
        <v>159</v>
      </c>
      <c r="BM148" s="224" t="s">
        <v>232</v>
      </c>
    </row>
    <row r="149" s="2" customFormat="1">
      <c r="A149" s="39"/>
      <c r="B149" s="40"/>
      <c r="C149" s="41"/>
      <c r="D149" s="226" t="s">
        <v>161</v>
      </c>
      <c r="E149" s="41"/>
      <c r="F149" s="227" t="s">
        <v>233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161</v>
      </c>
      <c r="AU149" s="18" t="s">
        <v>80</v>
      </c>
    </row>
    <row r="150" s="13" customFormat="1">
      <c r="A150" s="13"/>
      <c r="B150" s="233"/>
      <c r="C150" s="234"/>
      <c r="D150" s="231" t="s">
        <v>165</v>
      </c>
      <c r="E150" s="235" t="s">
        <v>19</v>
      </c>
      <c r="F150" s="236" t="s">
        <v>234</v>
      </c>
      <c r="G150" s="234"/>
      <c r="H150" s="237">
        <v>62.5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165</v>
      </c>
      <c r="AU150" s="243" t="s">
        <v>80</v>
      </c>
      <c r="AV150" s="13" t="s">
        <v>80</v>
      </c>
      <c r="AW150" s="13" t="s">
        <v>33</v>
      </c>
      <c r="AX150" s="13" t="s">
        <v>71</v>
      </c>
      <c r="AY150" s="243" t="s">
        <v>152</v>
      </c>
    </row>
    <row r="151" s="13" customFormat="1">
      <c r="A151" s="13"/>
      <c r="B151" s="233"/>
      <c r="C151" s="234"/>
      <c r="D151" s="231" t="s">
        <v>165</v>
      </c>
      <c r="E151" s="235" t="s">
        <v>19</v>
      </c>
      <c r="F151" s="236" t="s">
        <v>235</v>
      </c>
      <c r="G151" s="234"/>
      <c r="H151" s="237">
        <v>44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165</v>
      </c>
      <c r="AU151" s="243" t="s">
        <v>80</v>
      </c>
      <c r="AV151" s="13" t="s">
        <v>80</v>
      </c>
      <c r="AW151" s="13" t="s">
        <v>33</v>
      </c>
      <c r="AX151" s="13" t="s">
        <v>71</v>
      </c>
      <c r="AY151" s="243" t="s">
        <v>152</v>
      </c>
    </row>
    <row r="152" s="13" customFormat="1">
      <c r="A152" s="13"/>
      <c r="B152" s="233"/>
      <c r="C152" s="234"/>
      <c r="D152" s="231" t="s">
        <v>165</v>
      </c>
      <c r="E152" s="235" t="s">
        <v>19</v>
      </c>
      <c r="F152" s="236" t="s">
        <v>80</v>
      </c>
      <c r="G152" s="234"/>
      <c r="H152" s="237">
        <v>2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165</v>
      </c>
      <c r="AU152" s="243" t="s">
        <v>80</v>
      </c>
      <c r="AV152" s="13" t="s">
        <v>80</v>
      </c>
      <c r="AW152" s="13" t="s">
        <v>33</v>
      </c>
      <c r="AX152" s="13" t="s">
        <v>71</v>
      </c>
      <c r="AY152" s="243" t="s">
        <v>152</v>
      </c>
    </row>
    <row r="153" s="14" customFormat="1">
      <c r="A153" s="14"/>
      <c r="B153" s="244"/>
      <c r="C153" s="245"/>
      <c r="D153" s="231" t="s">
        <v>165</v>
      </c>
      <c r="E153" s="246" t="s">
        <v>19</v>
      </c>
      <c r="F153" s="247" t="s">
        <v>170</v>
      </c>
      <c r="G153" s="245"/>
      <c r="H153" s="248">
        <v>108.5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165</v>
      </c>
      <c r="AU153" s="254" t="s">
        <v>80</v>
      </c>
      <c r="AV153" s="14" t="s">
        <v>159</v>
      </c>
      <c r="AW153" s="14" t="s">
        <v>33</v>
      </c>
      <c r="AX153" s="14" t="s">
        <v>78</v>
      </c>
      <c r="AY153" s="254" t="s">
        <v>152</v>
      </c>
    </row>
    <row r="154" s="2" customFormat="1" ht="16.5" customHeight="1">
      <c r="A154" s="39"/>
      <c r="B154" s="40"/>
      <c r="C154" s="255" t="s">
        <v>236</v>
      </c>
      <c r="D154" s="255" t="s">
        <v>215</v>
      </c>
      <c r="E154" s="256" t="s">
        <v>237</v>
      </c>
      <c r="F154" s="257" t="s">
        <v>238</v>
      </c>
      <c r="G154" s="258" t="s">
        <v>218</v>
      </c>
      <c r="H154" s="259">
        <v>2.1699999999999999</v>
      </c>
      <c r="I154" s="260"/>
      <c r="J154" s="261">
        <f>ROUND(I154*H154,2)</f>
        <v>0</v>
      </c>
      <c r="K154" s="257" t="s">
        <v>158</v>
      </c>
      <c r="L154" s="262"/>
      <c r="M154" s="263" t="s">
        <v>19</v>
      </c>
      <c r="N154" s="264" t="s">
        <v>42</v>
      </c>
      <c r="O154" s="85"/>
      <c r="P154" s="222">
        <f>O154*H154</f>
        <v>0</v>
      </c>
      <c r="Q154" s="222">
        <v>0.001</v>
      </c>
      <c r="R154" s="222">
        <f>Q154*H154</f>
        <v>0.0021700000000000001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219</v>
      </c>
      <c r="AT154" s="224" t="s">
        <v>215</v>
      </c>
      <c r="AU154" s="224" t="s">
        <v>80</v>
      </c>
      <c r="AY154" s="18" t="s">
        <v>152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78</v>
      </c>
      <c r="BK154" s="225">
        <f>ROUND(I154*H154,2)</f>
        <v>0</v>
      </c>
      <c r="BL154" s="18" t="s">
        <v>159</v>
      </c>
      <c r="BM154" s="224" t="s">
        <v>239</v>
      </c>
    </row>
    <row r="155" s="13" customFormat="1">
      <c r="A155" s="13"/>
      <c r="B155" s="233"/>
      <c r="C155" s="234"/>
      <c r="D155" s="231" t="s">
        <v>165</v>
      </c>
      <c r="E155" s="234"/>
      <c r="F155" s="236" t="s">
        <v>240</v>
      </c>
      <c r="G155" s="234"/>
      <c r="H155" s="237">
        <v>2.1699999999999999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165</v>
      </c>
      <c r="AU155" s="243" t="s">
        <v>80</v>
      </c>
      <c r="AV155" s="13" t="s">
        <v>80</v>
      </c>
      <c r="AW155" s="13" t="s">
        <v>4</v>
      </c>
      <c r="AX155" s="13" t="s">
        <v>78</v>
      </c>
      <c r="AY155" s="243" t="s">
        <v>152</v>
      </c>
    </row>
    <row r="156" s="2" customFormat="1" ht="24.15" customHeight="1">
      <c r="A156" s="39"/>
      <c r="B156" s="40"/>
      <c r="C156" s="213" t="s">
        <v>241</v>
      </c>
      <c r="D156" s="213" t="s">
        <v>154</v>
      </c>
      <c r="E156" s="214" t="s">
        <v>242</v>
      </c>
      <c r="F156" s="215" t="s">
        <v>243</v>
      </c>
      <c r="G156" s="216" t="s">
        <v>244</v>
      </c>
      <c r="H156" s="217">
        <v>70</v>
      </c>
      <c r="I156" s="218"/>
      <c r="J156" s="219">
        <f>ROUND(I156*H156,2)</f>
        <v>0</v>
      </c>
      <c r="K156" s="215" t="s">
        <v>158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3.0000000000000001E-05</v>
      </c>
      <c r="R156" s="222">
        <f>Q156*H156</f>
        <v>0.0020999999999999999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159</v>
      </c>
      <c r="AT156" s="224" t="s">
        <v>154</v>
      </c>
      <c r="AU156" s="224" t="s">
        <v>80</v>
      </c>
      <c r="AY156" s="18" t="s">
        <v>152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159</v>
      </c>
      <c r="BM156" s="224" t="s">
        <v>245</v>
      </c>
    </row>
    <row r="157" s="2" customFormat="1">
      <c r="A157" s="39"/>
      <c r="B157" s="40"/>
      <c r="C157" s="41"/>
      <c r="D157" s="226" t="s">
        <v>161</v>
      </c>
      <c r="E157" s="41"/>
      <c r="F157" s="227" t="s">
        <v>246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161</v>
      </c>
      <c r="AU157" s="18" t="s">
        <v>80</v>
      </c>
    </row>
    <row r="158" s="2" customFormat="1">
      <c r="A158" s="39"/>
      <c r="B158" s="40"/>
      <c r="C158" s="41"/>
      <c r="D158" s="231" t="s">
        <v>163</v>
      </c>
      <c r="E158" s="41"/>
      <c r="F158" s="232" t="s">
        <v>247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163</v>
      </c>
      <c r="AU158" s="18" t="s">
        <v>80</v>
      </c>
    </row>
    <row r="159" s="13" customFormat="1">
      <c r="A159" s="13"/>
      <c r="B159" s="233"/>
      <c r="C159" s="234"/>
      <c r="D159" s="231" t="s">
        <v>165</v>
      </c>
      <c r="E159" s="235" t="s">
        <v>19</v>
      </c>
      <c r="F159" s="236" t="s">
        <v>248</v>
      </c>
      <c r="G159" s="234"/>
      <c r="H159" s="237">
        <v>70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165</v>
      </c>
      <c r="AU159" s="243" t="s">
        <v>80</v>
      </c>
      <c r="AV159" s="13" t="s">
        <v>80</v>
      </c>
      <c r="AW159" s="13" t="s">
        <v>33</v>
      </c>
      <c r="AX159" s="13" t="s">
        <v>78</v>
      </c>
      <c r="AY159" s="243" t="s">
        <v>152</v>
      </c>
    </row>
    <row r="160" s="2" customFormat="1" ht="37.8" customHeight="1">
      <c r="A160" s="39"/>
      <c r="B160" s="40"/>
      <c r="C160" s="213" t="s">
        <v>8</v>
      </c>
      <c r="D160" s="213" t="s">
        <v>154</v>
      </c>
      <c r="E160" s="214" t="s">
        <v>249</v>
      </c>
      <c r="F160" s="215" t="s">
        <v>250</v>
      </c>
      <c r="G160" s="216" t="s">
        <v>251</v>
      </c>
      <c r="H160" s="217">
        <v>70</v>
      </c>
      <c r="I160" s="218"/>
      <c r="J160" s="219">
        <f>ROUND(I160*H160,2)</f>
        <v>0</v>
      </c>
      <c r="K160" s="215" t="s">
        <v>158</v>
      </c>
      <c r="L160" s="45"/>
      <c r="M160" s="220" t="s">
        <v>19</v>
      </c>
      <c r="N160" s="221" t="s">
        <v>42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159</v>
      </c>
      <c r="AT160" s="224" t="s">
        <v>154</v>
      </c>
      <c r="AU160" s="224" t="s">
        <v>80</v>
      </c>
      <c r="AY160" s="18" t="s">
        <v>152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78</v>
      </c>
      <c r="BK160" s="225">
        <f>ROUND(I160*H160,2)</f>
        <v>0</v>
      </c>
      <c r="BL160" s="18" t="s">
        <v>159</v>
      </c>
      <c r="BM160" s="224" t="s">
        <v>252</v>
      </c>
    </row>
    <row r="161" s="2" customFormat="1">
      <c r="A161" s="39"/>
      <c r="B161" s="40"/>
      <c r="C161" s="41"/>
      <c r="D161" s="226" t="s">
        <v>161</v>
      </c>
      <c r="E161" s="41"/>
      <c r="F161" s="227" t="s">
        <v>253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161</v>
      </c>
      <c r="AU161" s="18" t="s">
        <v>80</v>
      </c>
    </row>
    <row r="162" s="13" customFormat="1">
      <c r="A162" s="13"/>
      <c r="B162" s="233"/>
      <c r="C162" s="234"/>
      <c r="D162" s="231" t="s">
        <v>165</v>
      </c>
      <c r="E162" s="235" t="s">
        <v>19</v>
      </c>
      <c r="F162" s="236" t="s">
        <v>248</v>
      </c>
      <c r="G162" s="234"/>
      <c r="H162" s="237">
        <v>70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165</v>
      </c>
      <c r="AU162" s="243" t="s">
        <v>80</v>
      </c>
      <c r="AV162" s="13" t="s">
        <v>80</v>
      </c>
      <c r="AW162" s="13" t="s">
        <v>33</v>
      </c>
      <c r="AX162" s="13" t="s">
        <v>78</v>
      </c>
      <c r="AY162" s="243" t="s">
        <v>152</v>
      </c>
    </row>
    <row r="163" s="2" customFormat="1" ht="62.7" customHeight="1">
      <c r="A163" s="39"/>
      <c r="B163" s="40"/>
      <c r="C163" s="213" t="s">
        <v>254</v>
      </c>
      <c r="D163" s="213" t="s">
        <v>154</v>
      </c>
      <c r="E163" s="214" t="s">
        <v>255</v>
      </c>
      <c r="F163" s="215" t="s">
        <v>256</v>
      </c>
      <c r="G163" s="216" t="s">
        <v>157</v>
      </c>
      <c r="H163" s="217">
        <v>1998.1500000000001</v>
      </c>
      <c r="I163" s="218"/>
      <c r="J163" s="219">
        <f>ROUND(I163*H163,2)</f>
        <v>0</v>
      </c>
      <c r="K163" s="215" t="s">
        <v>158</v>
      </c>
      <c r="L163" s="45"/>
      <c r="M163" s="220" t="s">
        <v>19</v>
      </c>
      <c r="N163" s="221" t="s">
        <v>42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159</v>
      </c>
      <c r="AT163" s="224" t="s">
        <v>154</v>
      </c>
      <c r="AU163" s="224" t="s">
        <v>80</v>
      </c>
      <c r="AY163" s="18" t="s">
        <v>152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159</v>
      </c>
      <c r="BM163" s="224" t="s">
        <v>257</v>
      </c>
    </row>
    <row r="164" s="2" customFormat="1">
      <c r="A164" s="39"/>
      <c r="B164" s="40"/>
      <c r="C164" s="41"/>
      <c r="D164" s="226" t="s">
        <v>161</v>
      </c>
      <c r="E164" s="41"/>
      <c r="F164" s="227" t="s">
        <v>258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161</v>
      </c>
      <c r="AU164" s="18" t="s">
        <v>80</v>
      </c>
    </row>
    <row r="165" s="2" customFormat="1">
      <c r="A165" s="39"/>
      <c r="B165" s="40"/>
      <c r="C165" s="41"/>
      <c r="D165" s="231" t="s">
        <v>163</v>
      </c>
      <c r="E165" s="41"/>
      <c r="F165" s="232" t="s">
        <v>259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163</v>
      </c>
      <c r="AU165" s="18" t="s">
        <v>80</v>
      </c>
    </row>
    <row r="166" s="13" customFormat="1">
      <c r="A166" s="13"/>
      <c r="B166" s="233"/>
      <c r="C166" s="234"/>
      <c r="D166" s="231" t="s">
        <v>165</v>
      </c>
      <c r="E166" s="235" t="s">
        <v>19</v>
      </c>
      <c r="F166" s="236" t="s">
        <v>260</v>
      </c>
      <c r="G166" s="234"/>
      <c r="H166" s="237">
        <v>98.75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165</v>
      </c>
      <c r="AU166" s="243" t="s">
        <v>80</v>
      </c>
      <c r="AV166" s="13" t="s">
        <v>80</v>
      </c>
      <c r="AW166" s="13" t="s">
        <v>33</v>
      </c>
      <c r="AX166" s="13" t="s">
        <v>71</v>
      </c>
      <c r="AY166" s="243" t="s">
        <v>152</v>
      </c>
    </row>
    <row r="167" s="13" customFormat="1">
      <c r="A167" s="13"/>
      <c r="B167" s="233"/>
      <c r="C167" s="234"/>
      <c r="D167" s="231" t="s">
        <v>165</v>
      </c>
      <c r="E167" s="235" t="s">
        <v>19</v>
      </c>
      <c r="F167" s="236" t="s">
        <v>261</v>
      </c>
      <c r="G167" s="234"/>
      <c r="H167" s="237">
        <v>30.800000000000001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165</v>
      </c>
      <c r="AU167" s="243" t="s">
        <v>80</v>
      </c>
      <c r="AV167" s="13" t="s">
        <v>80</v>
      </c>
      <c r="AW167" s="13" t="s">
        <v>33</v>
      </c>
      <c r="AX167" s="13" t="s">
        <v>71</v>
      </c>
      <c r="AY167" s="243" t="s">
        <v>152</v>
      </c>
    </row>
    <row r="168" s="13" customFormat="1">
      <c r="A168" s="13"/>
      <c r="B168" s="233"/>
      <c r="C168" s="234"/>
      <c r="D168" s="231" t="s">
        <v>165</v>
      </c>
      <c r="E168" s="235" t="s">
        <v>19</v>
      </c>
      <c r="F168" s="236" t="s">
        <v>262</v>
      </c>
      <c r="G168" s="234"/>
      <c r="H168" s="237">
        <v>1835.3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165</v>
      </c>
      <c r="AU168" s="243" t="s">
        <v>80</v>
      </c>
      <c r="AV168" s="13" t="s">
        <v>80</v>
      </c>
      <c r="AW168" s="13" t="s">
        <v>33</v>
      </c>
      <c r="AX168" s="13" t="s">
        <v>71</v>
      </c>
      <c r="AY168" s="243" t="s">
        <v>152</v>
      </c>
    </row>
    <row r="169" s="13" customFormat="1">
      <c r="A169" s="13"/>
      <c r="B169" s="233"/>
      <c r="C169" s="234"/>
      <c r="D169" s="231" t="s">
        <v>165</v>
      </c>
      <c r="E169" s="235" t="s">
        <v>19</v>
      </c>
      <c r="F169" s="236" t="s">
        <v>263</v>
      </c>
      <c r="G169" s="234"/>
      <c r="H169" s="237">
        <v>33.299999999999997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165</v>
      </c>
      <c r="AU169" s="243" t="s">
        <v>80</v>
      </c>
      <c r="AV169" s="13" t="s">
        <v>80</v>
      </c>
      <c r="AW169" s="13" t="s">
        <v>33</v>
      </c>
      <c r="AX169" s="13" t="s">
        <v>71</v>
      </c>
      <c r="AY169" s="243" t="s">
        <v>152</v>
      </c>
    </row>
    <row r="170" s="14" customFormat="1">
      <c r="A170" s="14"/>
      <c r="B170" s="244"/>
      <c r="C170" s="245"/>
      <c r="D170" s="231" t="s">
        <v>165</v>
      </c>
      <c r="E170" s="246" t="s">
        <v>19</v>
      </c>
      <c r="F170" s="247" t="s">
        <v>170</v>
      </c>
      <c r="G170" s="245"/>
      <c r="H170" s="248">
        <v>1998.1500000000001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165</v>
      </c>
      <c r="AU170" s="254" t="s">
        <v>80</v>
      </c>
      <c r="AV170" s="14" t="s">
        <v>159</v>
      </c>
      <c r="AW170" s="14" t="s">
        <v>33</v>
      </c>
      <c r="AX170" s="14" t="s">
        <v>78</v>
      </c>
      <c r="AY170" s="254" t="s">
        <v>152</v>
      </c>
    </row>
    <row r="171" s="2" customFormat="1" ht="66.75" customHeight="1">
      <c r="A171" s="39"/>
      <c r="B171" s="40"/>
      <c r="C171" s="213" t="s">
        <v>264</v>
      </c>
      <c r="D171" s="213" t="s">
        <v>154</v>
      </c>
      <c r="E171" s="214" t="s">
        <v>265</v>
      </c>
      <c r="F171" s="215" t="s">
        <v>266</v>
      </c>
      <c r="G171" s="216" t="s">
        <v>157</v>
      </c>
      <c r="H171" s="217">
        <v>9990.75</v>
      </c>
      <c r="I171" s="218"/>
      <c r="J171" s="219">
        <f>ROUND(I171*H171,2)</f>
        <v>0</v>
      </c>
      <c r="K171" s="215" t="s">
        <v>158</v>
      </c>
      <c r="L171" s="45"/>
      <c r="M171" s="220" t="s">
        <v>19</v>
      </c>
      <c r="N171" s="221" t="s">
        <v>42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159</v>
      </c>
      <c r="AT171" s="224" t="s">
        <v>154</v>
      </c>
      <c r="AU171" s="224" t="s">
        <v>80</v>
      </c>
      <c r="AY171" s="18" t="s">
        <v>152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78</v>
      </c>
      <c r="BK171" s="225">
        <f>ROUND(I171*H171,2)</f>
        <v>0</v>
      </c>
      <c r="BL171" s="18" t="s">
        <v>159</v>
      </c>
      <c r="BM171" s="224" t="s">
        <v>267</v>
      </c>
    </row>
    <row r="172" s="2" customFormat="1">
      <c r="A172" s="39"/>
      <c r="B172" s="40"/>
      <c r="C172" s="41"/>
      <c r="D172" s="226" t="s">
        <v>161</v>
      </c>
      <c r="E172" s="41"/>
      <c r="F172" s="227" t="s">
        <v>268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161</v>
      </c>
      <c r="AU172" s="18" t="s">
        <v>80</v>
      </c>
    </row>
    <row r="173" s="2" customFormat="1">
      <c r="A173" s="39"/>
      <c r="B173" s="40"/>
      <c r="C173" s="41"/>
      <c r="D173" s="231" t="s">
        <v>163</v>
      </c>
      <c r="E173" s="41"/>
      <c r="F173" s="232" t="s">
        <v>269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163</v>
      </c>
      <c r="AU173" s="18" t="s">
        <v>80</v>
      </c>
    </row>
    <row r="174" s="13" customFormat="1">
      <c r="A174" s="13"/>
      <c r="B174" s="233"/>
      <c r="C174" s="234"/>
      <c r="D174" s="231" t="s">
        <v>165</v>
      </c>
      <c r="E174" s="235" t="s">
        <v>19</v>
      </c>
      <c r="F174" s="236" t="s">
        <v>270</v>
      </c>
      <c r="G174" s="234"/>
      <c r="H174" s="237">
        <v>9990.75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165</v>
      </c>
      <c r="AU174" s="243" t="s">
        <v>80</v>
      </c>
      <c r="AV174" s="13" t="s">
        <v>80</v>
      </c>
      <c r="AW174" s="13" t="s">
        <v>33</v>
      </c>
      <c r="AX174" s="13" t="s">
        <v>78</v>
      </c>
      <c r="AY174" s="243" t="s">
        <v>152</v>
      </c>
    </row>
    <row r="175" s="2" customFormat="1" ht="37.8" customHeight="1">
      <c r="A175" s="39"/>
      <c r="B175" s="40"/>
      <c r="C175" s="213" t="s">
        <v>271</v>
      </c>
      <c r="D175" s="213" t="s">
        <v>154</v>
      </c>
      <c r="E175" s="214" t="s">
        <v>272</v>
      </c>
      <c r="F175" s="215" t="s">
        <v>273</v>
      </c>
      <c r="G175" s="216" t="s">
        <v>157</v>
      </c>
      <c r="H175" s="217">
        <v>1998.1500000000001</v>
      </c>
      <c r="I175" s="218"/>
      <c r="J175" s="219">
        <f>ROUND(I175*H175,2)</f>
        <v>0</v>
      </c>
      <c r="K175" s="215" t="s">
        <v>158</v>
      </c>
      <c r="L175" s="45"/>
      <c r="M175" s="220" t="s">
        <v>19</v>
      </c>
      <c r="N175" s="221" t="s">
        <v>42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159</v>
      </c>
      <c r="AT175" s="224" t="s">
        <v>154</v>
      </c>
      <c r="AU175" s="224" t="s">
        <v>80</v>
      </c>
      <c r="AY175" s="18" t="s">
        <v>152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78</v>
      </c>
      <c r="BK175" s="225">
        <f>ROUND(I175*H175,2)</f>
        <v>0</v>
      </c>
      <c r="BL175" s="18" t="s">
        <v>159</v>
      </c>
      <c r="BM175" s="224" t="s">
        <v>274</v>
      </c>
    </row>
    <row r="176" s="2" customFormat="1">
      <c r="A176" s="39"/>
      <c r="B176" s="40"/>
      <c r="C176" s="41"/>
      <c r="D176" s="226" t="s">
        <v>161</v>
      </c>
      <c r="E176" s="41"/>
      <c r="F176" s="227" t="s">
        <v>275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161</v>
      </c>
      <c r="AU176" s="18" t="s">
        <v>80</v>
      </c>
    </row>
    <row r="177" s="13" customFormat="1">
      <c r="A177" s="13"/>
      <c r="B177" s="233"/>
      <c r="C177" s="234"/>
      <c r="D177" s="231" t="s">
        <v>165</v>
      </c>
      <c r="E177" s="235" t="s">
        <v>19</v>
      </c>
      <c r="F177" s="236" t="s">
        <v>276</v>
      </c>
      <c r="G177" s="234"/>
      <c r="H177" s="237">
        <v>1998.1500000000001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165</v>
      </c>
      <c r="AU177" s="243" t="s">
        <v>80</v>
      </c>
      <c r="AV177" s="13" t="s">
        <v>80</v>
      </c>
      <c r="AW177" s="13" t="s">
        <v>33</v>
      </c>
      <c r="AX177" s="13" t="s">
        <v>78</v>
      </c>
      <c r="AY177" s="243" t="s">
        <v>152</v>
      </c>
    </row>
    <row r="178" s="2" customFormat="1" ht="44.25" customHeight="1">
      <c r="A178" s="39"/>
      <c r="B178" s="40"/>
      <c r="C178" s="213" t="s">
        <v>277</v>
      </c>
      <c r="D178" s="213" t="s">
        <v>154</v>
      </c>
      <c r="E178" s="214" t="s">
        <v>278</v>
      </c>
      <c r="F178" s="215" t="s">
        <v>279</v>
      </c>
      <c r="G178" s="216" t="s">
        <v>280</v>
      </c>
      <c r="H178" s="217">
        <v>3596.6700000000001</v>
      </c>
      <c r="I178" s="218"/>
      <c r="J178" s="219">
        <f>ROUND(I178*H178,2)</f>
        <v>0</v>
      </c>
      <c r="K178" s="215" t="s">
        <v>158</v>
      </c>
      <c r="L178" s="45"/>
      <c r="M178" s="220" t="s">
        <v>19</v>
      </c>
      <c r="N178" s="221" t="s">
        <v>42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159</v>
      </c>
      <c r="AT178" s="224" t="s">
        <v>154</v>
      </c>
      <c r="AU178" s="224" t="s">
        <v>80</v>
      </c>
      <c r="AY178" s="18" t="s">
        <v>152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78</v>
      </c>
      <c r="BK178" s="225">
        <f>ROUND(I178*H178,2)</f>
        <v>0</v>
      </c>
      <c r="BL178" s="18" t="s">
        <v>159</v>
      </c>
      <c r="BM178" s="224" t="s">
        <v>281</v>
      </c>
    </row>
    <row r="179" s="2" customFormat="1">
      <c r="A179" s="39"/>
      <c r="B179" s="40"/>
      <c r="C179" s="41"/>
      <c r="D179" s="226" t="s">
        <v>161</v>
      </c>
      <c r="E179" s="41"/>
      <c r="F179" s="227" t="s">
        <v>282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161</v>
      </c>
      <c r="AU179" s="18" t="s">
        <v>80</v>
      </c>
    </row>
    <row r="180" s="13" customFormat="1">
      <c r="A180" s="13"/>
      <c r="B180" s="233"/>
      <c r="C180" s="234"/>
      <c r="D180" s="231" t="s">
        <v>165</v>
      </c>
      <c r="E180" s="235" t="s">
        <v>19</v>
      </c>
      <c r="F180" s="236" t="s">
        <v>283</v>
      </c>
      <c r="G180" s="234"/>
      <c r="H180" s="237">
        <v>3596.6700000000001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165</v>
      </c>
      <c r="AU180" s="243" t="s">
        <v>80</v>
      </c>
      <c r="AV180" s="13" t="s">
        <v>80</v>
      </c>
      <c r="AW180" s="13" t="s">
        <v>33</v>
      </c>
      <c r="AX180" s="13" t="s">
        <v>78</v>
      </c>
      <c r="AY180" s="243" t="s">
        <v>152</v>
      </c>
    </row>
    <row r="181" s="12" customFormat="1" ht="22.8" customHeight="1">
      <c r="A181" s="12"/>
      <c r="B181" s="197"/>
      <c r="C181" s="198"/>
      <c r="D181" s="199" t="s">
        <v>70</v>
      </c>
      <c r="E181" s="211" t="s">
        <v>180</v>
      </c>
      <c r="F181" s="211" t="s">
        <v>284</v>
      </c>
      <c r="G181" s="198"/>
      <c r="H181" s="198"/>
      <c r="I181" s="201"/>
      <c r="J181" s="212">
        <f>BK181</f>
        <v>0</v>
      </c>
      <c r="K181" s="198"/>
      <c r="L181" s="203"/>
      <c r="M181" s="204"/>
      <c r="N181" s="205"/>
      <c r="O181" s="205"/>
      <c r="P181" s="206">
        <f>SUM(P182:P206)</f>
        <v>0</v>
      </c>
      <c r="Q181" s="205"/>
      <c r="R181" s="206">
        <f>SUM(R182:R206)</f>
        <v>25.734265300000001</v>
      </c>
      <c r="S181" s="205"/>
      <c r="T181" s="207">
        <f>SUM(T182:T206)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8" t="s">
        <v>78</v>
      </c>
      <c r="AT181" s="209" t="s">
        <v>70</v>
      </c>
      <c r="AU181" s="209" t="s">
        <v>78</v>
      </c>
      <c r="AY181" s="208" t="s">
        <v>152</v>
      </c>
      <c r="BK181" s="210">
        <f>SUM(BK182:BK206)</f>
        <v>0</v>
      </c>
    </row>
    <row r="182" s="2" customFormat="1" ht="66.75" customHeight="1">
      <c r="A182" s="39"/>
      <c r="B182" s="40"/>
      <c r="C182" s="213" t="s">
        <v>285</v>
      </c>
      <c r="D182" s="213" t="s">
        <v>154</v>
      </c>
      <c r="E182" s="214" t="s">
        <v>286</v>
      </c>
      <c r="F182" s="215" t="s">
        <v>287</v>
      </c>
      <c r="G182" s="216" t="s">
        <v>157</v>
      </c>
      <c r="H182" s="217">
        <v>19.058</v>
      </c>
      <c r="I182" s="218"/>
      <c r="J182" s="219">
        <f>ROUND(I182*H182,2)</f>
        <v>0</v>
      </c>
      <c r="K182" s="215" t="s">
        <v>158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159</v>
      </c>
      <c r="AT182" s="224" t="s">
        <v>154</v>
      </c>
      <c r="AU182" s="224" t="s">
        <v>80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159</v>
      </c>
      <c r="BM182" s="224" t="s">
        <v>288</v>
      </c>
    </row>
    <row r="183" s="2" customFormat="1">
      <c r="A183" s="39"/>
      <c r="B183" s="40"/>
      <c r="C183" s="41"/>
      <c r="D183" s="226" t="s">
        <v>161</v>
      </c>
      <c r="E183" s="41"/>
      <c r="F183" s="227" t="s">
        <v>289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161</v>
      </c>
      <c r="AU183" s="18" t="s">
        <v>80</v>
      </c>
    </row>
    <row r="184" s="2" customFormat="1">
      <c r="A184" s="39"/>
      <c r="B184" s="40"/>
      <c r="C184" s="41"/>
      <c r="D184" s="231" t="s">
        <v>163</v>
      </c>
      <c r="E184" s="41"/>
      <c r="F184" s="232" t="s">
        <v>290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163</v>
      </c>
      <c r="AU184" s="18" t="s">
        <v>80</v>
      </c>
    </row>
    <row r="185" s="13" customFormat="1">
      <c r="A185" s="13"/>
      <c r="B185" s="233"/>
      <c r="C185" s="234"/>
      <c r="D185" s="231" t="s">
        <v>165</v>
      </c>
      <c r="E185" s="235" t="s">
        <v>19</v>
      </c>
      <c r="F185" s="236" t="s">
        <v>291</v>
      </c>
      <c r="G185" s="234"/>
      <c r="H185" s="237">
        <v>19.058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165</v>
      </c>
      <c r="AU185" s="243" t="s">
        <v>80</v>
      </c>
      <c r="AV185" s="13" t="s">
        <v>80</v>
      </c>
      <c r="AW185" s="13" t="s">
        <v>33</v>
      </c>
      <c r="AX185" s="13" t="s">
        <v>78</v>
      </c>
      <c r="AY185" s="243" t="s">
        <v>152</v>
      </c>
    </row>
    <row r="186" s="2" customFormat="1" ht="78" customHeight="1">
      <c r="A186" s="39"/>
      <c r="B186" s="40"/>
      <c r="C186" s="213" t="s">
        <v>292</v>
      </c>
      <c r="D186" s="213" t="s">
        <v>154</v>
      </c>
      <c r="E186" s="214" t="s">
        <v>293</v>
      </c>
      <c r="F186" s="215" t="s">
        <v>294</v>
      </c>
      <c r="G186" s="216" t="s">
        <v>157</v>
      </c>
      <c r="H186" s="217">
        <v>0.16500000000000001</v>
      </c>
      <c r="I186" s="218"/>
      <c r="J186" s="219">
        <f>ROUND(I186*H186,2)</f>
        <v>0</v>
      </c>
      <c r="K186" s="215" t="s">
        <v>158</v>
      </c>
      <c r="L186" s="45"/>
      <c r="M186" s="220" t="s">
        <v>19</v>
      </c>
      <c r="N186" s="221" t="s">
        <v>42</v>
      </c>
      <c r="O186" s="85"/>
      <c r="P186" s="222">
        <f>O186*H186</f>
        <v>0</v>
      </c>
      <c r="Q186" s="222">
        <v>3.11388</v>
      </c>
      <c r="R186" s="222">
        <f>Q186*H186</f>
        <v>0.51379019999999997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159</v>
      </c>
      <c r="AT186" s="224" t="s">
        <v>154</v>
      </c>
      <c r="AU186" s="224" t="s">
        <v>80</v>
      </c>
      <c r="AY186" s="18" t="s">
        <v>152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78</v>
      </c>
      <c r="BK186" s="225">
        <f>ROUND(I186*H186,2)</f>
        <v>0</v>
      </c>
      <c r="BL186" s="18" t="s">
        <v>159</v>
      </c>
      <c r="BM186" s="224" t="s">
        <v>295</v>
      </c>
    </row>
    <row r="187" s="2" customFormat="1">
      <c r="A187" s="39"/>
      <c r="B187" s="40"/>
      <c r="C187" s="41"/>
      <c r="D187" s="226" t="s">
        <v>161</v>
      </c>
      <c r="E187" s="41"/>
      <c r="F187" s="227" t="s">
        <v>296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161</v>
      </c>
      <c r="AU187" s="18" t="s">
        <v>80</v>
      </c>
    </row>
    <row r="188" s="2" customFormat="1">
      <c r="A188" s="39"/>
      <c r="B188" s="40"/>
      <c r="C188" s="41"/>
      <c r="D188" s="231" t="s">
        <v>163</v>
      </c>
      <c r="E188" s="41"/>
      <c r="F188" s="232" t="s">
        <v>297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163</v>
      </c>
      <c r="AU188" s="18" t="s">
        <v>80</v>
      </c>
    </row>
    <row r="189" s="13" customFormat="1">
      <c r="A189" s="13"/>
      <c r="B189" s="233"/>
      <c r="C189" s="234"/>
      <c r="D189" s="231" t="s">
        <v>165</v>
      </c>
      <c r="E189" s="235" t="s">
        <v>19</v>
      </c>
      <c r="F189" s="236" t="s">
        <v>298</v>
      </c>
      <c r="G189" s="234"/>
      <c r="H189" s="237">
        <v>0.16500000000000001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165</v>
      </c>
      <c r="AU189" s="243" t="s">
        <v>80</v>
      </c>
      <c r="AV189" s="13" t="s">
        <v>80</v>
      </c>
      <c r="AW189" s="13" t="s">
        <v>33</v>
      </c>
      <c r="AX189" s="13" t="s">
        <v>78</v>
      </c>
      <c r="AY189" s="243" t="s">
        <v>152</v>
      </c>
    </row>
    <row r="190" s="2" customFormat="1" ht="24.15" customHeight="1">
      <c r="A190" s="39"/>
      <c r="B190" s="40"/>
      <c r="C190" s="213" t="s">
        <v>299</v>
      </c>
      <c r="D190" s="213" t="s">
        <v>154</v>
      </c>
      <c r="E190" s="214" t="s">
        <v>300</v>
      </c>
      <c r="F190" s="215" t="s">
        <v>301</v>
      </c>
      <c r="G190" s="216" t="s">
        <v>157</v>
      </c>
      <c r="H190" s="217">
        <v>3.3599999999999999</v>
      </c>
      <c r="I190" s="218"/>
      <c r="J190" s="219">
        <f>ROUND(I190*H190,2)</f>
        <v>0</v>
      </c>
      <c r="K190" s="215" t="s">
        <v>191</v>
      </c>
      <c r="L190" s="45"/>
      <c r="M190" s="220" t="s">
        <v>19</v>
      </c>
      <c r="N190" s="221" t="s">
        <v>42</v>
      </c>
      <c r="O190" s="85"/>
      <c r="P190" s="222">
        <f>O190*H190</f>
        <v>0</v>
      </c>
      <c r="Q190" s="222">
        <v>0.25080999999999998</v>
      </c>
      <c r="R190" s="222">
        <f>Q190*H190</f>
        <v>0.84272159999999985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159</v>
      </c>
      <c r="AT190" s="224" t="s">
        <v>154</v>
      </c>
      <c r="AU190" s="224" t="s">
        <v>80</v>
      </c>
      <c r="AY190" s="18" t="s">
        <v>152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78</v>
      </c>
      <c r="BK190" s="225">
        <f>ROUND(I190*H190,2)</f>
        <v>0</v>
      </c>
      <c r="BL190" s="18" t="s">
        <v>159</v>
      </c>
      <c r="BM190" s="224" t="s">
        <v>302</v>
      </c>
    </row>
    <row r="191" s="2" customFormat="1">
      <c r="A191" s="39"/>
      <c r="B191" s="40"/>
      <c r="C191" s="41"/>
      <c r="D191" s="226" t="s">
        <v>161</v>
      </c>
      <c r="E191" s="41"/>
      <c r="F191" s="227" t="s">
        <v>303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161</v>
      </c>
      <c r="AU191" s="18" t="s">
        <v>80</v>
      </c>
    </row>
    <row r="192" s="2" customFormat="1">
      <c r="A192" s="39"/>
      <c r="B192" s="40"/>
      <c r="C192" s="41"/>
      <c r="D192" s="231" t="s">
        <v>163</v>
      </c>
      <c r="E192" s="41"/>
      <c r="F192" s="232" t="s">
        <v>304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163</v>
      </c>
      <c r="AU192" s="18" t="s">
        <v>80</v>
      </c>
    </row>
    <row r="193" s="13" customFormat="1">
      <c r="A193" s="13"/>
      <c r="B193" s="233"/>
      <c r="C193" s="234"/>
      <c r="D193" s="231" t="s">
        <v>165</v>
      </c>
      <c r="E193" s="235" t="s">
        <v>19</v>
      </c>
      <c r="F193" s="236" t="s">
        <v>305</v>
      </c>
      <c r="G193" s="234"/>
      <c r="H193" s="237">
        <v>3.3599999999999999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165</v>
      </c>
      <c r="AU193" s="243" t="s">
        <v>80</v>
      </c>
      <c r="AV193" s="13" t="s">
        <v>80</v>
      </c>
      <c r="AW193" s="13" t="s">
        <v>33</v>
      </c>
      <c r="AX193" s="13" t="s">
        <v>78</v>
      </c>
      <c r="AY193" s="243" t="s">
        <v>152</v>
      </c>
    </row>
    <row r="194" s="2" customFormat="1" ht="16.5" customHeight="1">
      <c r="A194" s="39"/>
      <c r="B194" s="40"/>
      <c r="C194" s="255" t="s">
        <v>306</v>
      </c>
      <c r="D194" s="255" t="s">
        <v>215</v>
      </c>
      <c r="E194" s="256" t="s">
        <v>307</v>
      </c>
      <c r="F194" s="257" t="s">
        <v>308</v>
      </c>
      <c r="G194" s="258" t="s">
        <v>309</v>
      </c>
      <c r="H194" s="259">
        <v>10</v>
      </c>
      <c r="I194" s="260"/>
      <c r="J194" s="261">
        <f>ROUND(I194*H194,2)</f>
        <v>0</v>
      </c>
      <c r="K194" s="257" t="s">
        <v>19</v>
      </c>
      <c r="L194" s="262"/>
      <c r="M194" s="263" t="s">
        <v>19</v>
      </c>
      <c r="N194" s="264" t="s">
        <v>42</v>
      </c>
      <c r="O194" s="85"/>
      <c r="P194" s="222">
        <f>O194*H194</f>
        <v>0</v>
      </c>
      <c r="Q194" s="222">
        <v>2.3999999999999999</v>
      </c>
      <c r="R194" s="222">
        <f>Q194*H194</f>
        <v>24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219</v>
      </c>
      <c r="AT194" s="224" t="s">
        <v>215</v>
      </c>
      <c r="AU194" s="224" t="s">
        <v>80</v>
      </c>
      <c r="AY194" s="18" t="s">
        <v>152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78</v>
      </c>
      <c r="BK194" s="225">
        <f>ROUND(I194*H194,2)</f>
        <v>0</v>
      </c>
      <c r="BL194" s="18" t="s">
        <v>159</v>
      </c>
      <c r="BM194" s="224" t="s">
        <v>310</v>
      </c>
    </row>
    <row r="195" s="13" customFormat="1">
      <c r="A195" s="13"/>
      <c r="B195" s="233"/>
      <c r="C195" s="234"/>
      <c r="D195" s="231" t="s">
        <v>165</v>
      </c>
      <c r="E195" s="235" t="s">
        <v>19</v>
      </c>
      <c r="F195" s="236" t="s">
        <v>236</v>
      </c>
      <c r="G195" s="234"/>
      <c r="H195" s="237">
        <v>10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165</v>
      </c>
      <c r="AU195" s="243" t="s">
        <v>80</v>
      </c>
      <c r="AV195" s="13" t="s">
        <v>80</v>
      </c>
      <c r="AW195" s="13" t="s">
        <v>33</v>
      </c>
      <c r="AX195" s="13" t="s">
        <v>78</v>
      </c>
      <c r="AY195" s="243" t="s">
        <v>152</v>
      </c>
    </row>
    <row r="196" s="2" customFormat="1" ht="76.35" customHeight="1">
      <c r="A196" s="39"/>
      <c r="B196" s="40"/>
      <c r="C196" s="213" t="s">
        <v>311</v>
      </c>
      <c r="D196" s="213" t="s">
        <v>154</v>
      </c>
      <c r="E196" s="214" t="s">
        <v>312</v>
      </c>
      <c r="F196" s="215" t="s">
        <v>313</v>
      </c>
      <c r="G196" s="216" t="s">
        <v>198</v>
      </c>
      <c r="H196" s="217">
        <v>30.16</v>
      </c>
      <c r="I196" s="218"/>
      <c r="J196" s="219">
        <f>ROUND(I196*H196,2)</f>
        <v>0</v>
      </c>
      <c r="K196" s="215" t="s">
        <v>158</v>
      </c>
      <c r="L196" s="45"/>
      <c r="M196" s="220" t="s">
        <v>19</v>
      </c>
      <c r="N196" s="221" t="s">
        <v>42</v>
      </c>
      <c r="O196" s="85"/>
      <c r="P196" s="222">
        <f>O196*H196</f>
        <v>0</v>
      </c>
      <c r="Q196" s="222">
        <v>0.0086499999999999997</v>
      </c>
      <c r="R196" s="222">
        <f>Q196*H196</f>
        <v>0.260884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159</v>
      </c>
      <c r="AT196" s="224" t="s">
        <v>154</v>
      </c>
      <c r="AU196" s="224" t="s">
        <v>80</v>
      </c>
      <c r="AY196" s="18" t="s">
        <v>152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78</v>
      </c>
      <c r="BK196" s="225">
        <f>ROUND(I196*H196,2)</f>
        <v>0</v>
      </c>
      <c r="BL196" s="18" t="s">
        <v>159</v>
      </c>
      <c r="BM196" s="224" t="s">
        <v>314</v>
      </c>
    </row>
    <row r="197" s="2" customFormat="1">
      <c r="A197" s="39"/>
      <c r="B197" s="40"/>
      <c r="C197" s="41"/>
      <c r="D197" s="226" t="s">
        <v>161</v>
      </c>
      <c r="E197" s="41"/>
      <c r="F197" s="227" t="s">
        <v>315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161</v>
      </c>
      <c r="AU197" s="18" t="s">
        <v>80</v>
      </c>
    </row>
    <row r="198" s="2" customFormat="1">
      <c r="A198" s="39"/>
      <c r="B198" s="40"/>
      <c r="C198" s="41"/>
      <c r="D198" s="231" t="s">
        <v>163</v>
      </c>
      <c r="E198" s="41"/>
      <c r="F198" s="232" t="s">
        <v>316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163</v>
      </c>
      <c r="AU198" s="18" t="s">
        <v>80</v>
      </c>
    </row>
    <row r="199" s="13" customFormat="1">
      <c r="A199" s="13"/>
      <c r="B199" s="233"/>
      <c r="C199" s="234"/>
      <c r="D199" s="231" t="s">
        <v>165</v>
      </c>
      <c r="E199" s="235" t="s">
        <v>19</v>
      </c>
      <c r="F199" s="236" t="s">
        <v>317</v>
      </c>
      <c r="G199" s="234"/>
      <c r="H199" s="237">
        <v>30.16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165</v>
      </c>
      <c r="AU199" s="243" t="s">
        <v>80</v>
      </c>
      <c r="AV199" s="13" t="s">
        <v>80</v>
      </c>
      <c r="AW199" s="13" t="s">
        <v>33</v>
      </c>
      <c r="AX199" s="13" t="s">
        <v>78</v>
      </c>
      <c r="AY199" s="243" t="s">
        <v>152</v>
      </c>
    </row>
    <row r="200" s="2" customFormat="1" ht="76.35" customHeight="1">
      <c r="A200" s="39"/>
      <c r="B200" s="40"/>
      <c r="C200" s="213" t="s">
        <v>205</v>
      </c>
      <c r="D200" s="213" t="s">
        <v>154</v>
      </c>
      <c r="E200" s="214" t="s">
        <v>318</v>
      </c>
      <c r="F200" s="215" t="s">
        <v>319</v>
      </c>
      <c r="G200" s="216" t="s">
        <v>198</v>
      </c>
      <c r="H200" s="217">
        <v>30.16</v>
      </c>
      <c r="I200" s="218"/>
      <c r="J200" s="219">
        <f>ROUND(I200*H200,2)</f>
        <v>0</v>
      </c>
      <c r="K200" s="215" t="s">
        <v>158</v>
      </c>
      <c r="L200" s="45"/>
      <c r="M200" s="220" t="s">
        <v>19</v>
      </c>
      <c r="N200" s="221" t="s">
        <v>42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159</v>
      </c>
      <c r="AT200" s="224" t="s">
        <v>154</v>
      </c>
      <c r="AU200" s="224" t="s">
        <v>80</v>
      </c>
      <c r="AY200" s="18" t="s">
        <v>152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78</v>
      </c>
      <c r="BK200" s="225">
        <f>ROUND(I200*H200,2)</f>
        <v>0</v>
      </c>
      <c r="BL200" s="18" t="s">
        <v>159</v>
      </c>
      <c r="BM200" s="224" t="s">
        <v>320</v>
      </c>
    </row>
    <row r="201" s="2" customFormat="1">
      <c r="A201" s="39"/>
      <c r="B201" s="40"/>
      <c r="C201" s="41"/>
      <c r="D201" s="226" t="s">
        <v>161</v>
      </c>
      <c r="E201" s="41"/>
      <c r="F201" s="227" t="s">
        <v>321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161</v>
      </c>
      <c r="AU201" s="18" t="s">
        <v>80</v>
      </c>
    </row>
    <row r="202" s="2" customFormat="1">
      <c r="A202" s="39"/>
      <c r="B202" s="40"/>
      <c r="C202" s="41"/>
      <c r="D202" s="231" t="s">
        <v>163</v>
      </c>
      <c r="E202" s="41"/>
      <c r="F202" s="232" t="s">
        <v>316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163</v>
      </c>
      <c r="AU202" s="18" t="s">
        <v>80</v>
      </c>
    </row>
    <row r="203" s="13" customFormat="1">
      <c r="A203" s="13"/>
      <c r="B203" s="233"/>
      <c r="C203" s="234"/>
      <c r="D203" s="231" t="s">
        <v>165</v>
      </c>
      <c r="E203" s="235" t="s">
        <v>19</v>
      </c>
      <c r="F203" s="236" t="s">
        <v>317</v>
      </c>
      <c r="G203" s="234"/>
      <c r="H203" s="237">
        <v>30.16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165</v>
      </c>
      <c r="AU203" s="243" t="s">
        <v>80</v>
      </c>
      <c r="AV203" s="13" t="s">
        <v>80</v>
      </c>
      <c r="AW203" s="13" t="s">
        <v>33</v>
      </c>
      <c r="AX203" s="13" t="s">
        <v>78</v>
      </c>
      <c r="AY203" s="243" t="s">
        <v>152</v>
      </c>
    </row>
    <row r="204" s="2" customFormat="1" ht="24.15" customHeight="1">
      <c r="A204" s="39"/>
      <c r="B204" s="40"/>
      <c r="C204" s="255" t="s">
        <v>7</v>
      </c>
      <c r="D204" s="255" t="s">
        <v>215</v>
      </c>
      <c r="E204" s="256" t="s">
        <v>322</v>
      </c>
      <c r="F204" s="257" t="s">
        <v>323</v>
      </c>
      <c r="G204" s="258" t="s">
        <v>198</v>
      </c>
      <c r="H204" s="259">
        <v>14.85</v>
      </c>
      <c r="I204" s="260"/>
      <c r="J204" s="261">
        <f>ROUND(I204*H204,2)</f>
        <v>0</v>
      </c>
      <c r="K204" s="257" t="s">
        <v>158</v>
      </c>
      <c r="L204" s="262"/>
      <c r="M204" s="263" t="s">
        <v>19</v>
      </c>
      <c r="N204" s="264" t="s">
        <v>42</v>
      </c>
      <c r="O204" s="85"/>
      <c r="P204" s="222">
        <f>O204*H204</f>
        <v>0</v>
      </c>
      <c r="Q204" s="222">
        <v>0.0078700000000000003</v>
      </c>
      <c r="R204" s="222">
        <f>Q204*H204</f>
        <v>0.1168695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219</v>
      </c>
      <c r="AT204" s="224" t="s">
        <v>215</v>
      </c>
      <c r="AU204" s="224" t="s">
        <v>80</v>
      </c>
      <c r="AY204" s="18" t="s">
        <v>152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78</v>
      </c>
      <c r="BK204" s="225">
        <f>ROUND(I204*H204,2)</f>
        <v>0</v>
      </c>
      <c r="BL204" s="18" t="s">
        <v>159</v>
      </c>
      <c r="BM204" s="224" t="s">
        <v>324</v>
      </c>
    </row>
    <row r="205" s="2" customFormat="1">
      <c r="A205" s="39"/>
      <c r="B205" s="40"/>
      <c r="C205" s="41"/>
      <c r="D205" s="231" t="s">
        <v>163</v>
      </c>
      <c r="E205" s="41"/>
      <c r="F205" s="232" t="s">
        <v>325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163</v>
      </c>
      <c r="AU205" s="18" t="s">
        <v>80</v>
      </c>
    </row>
    <row r="206" s="13" customFormat="1">
      <c r="A206" s="13"/>
      <c r="B206" s="233"/>
      <c r="C206" s="234"/>
      <c r="D206" s="231" t="s">
        <v>165</v>
      </c>
      <c r="E206" s="235" t="s">
        <v>19</v>
      </c>
      <c r="F206" s="236" t="s">
        <v>326</v>
      </c>
      <c r="G206" s="234"/>
      <c r="H206" s="237">
        <v>14.85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165</v>
      </c>
      <c r="AU206" s="243" t="s">
        <v>80</v>
      </c>
      <c r="AV206" s="13" t="s">
        <v>80</v>
      </c>
      <c r="AW206" s="13" t="s">
        <v>33</v>
      </c>
      <c r="AX206" s="13" t="s">
        <v>78</v>
      </c>
      <c r="AY206" s="243" t="s">
        <v>152</v>
      </c>
    </row>
    <row r="207" s="12" customFormat="1" ht="22.8" customHeight="1">
      <c r="A207" s="12"/>
      <c r="B207" s="197"/>
      <c r="C207" s="198"/>
      <c r="D207" s="199" t="s">
        <v>70</v>
      </c>
      <c r="E207" s="211" t="s">
        <v>159</v>
      </c>
      <c r="F207" s="211" t="s">
        <v>327</v>
      </c>
      <c r="G207" s="198"/>
      <c r="H207" s="198"/>
      <c r="I207" s="201"/>
      <c r="J207" s="212">
        <f>BK207</f>
        <v>0</v>
      </c>
      <c r="K207" s="198"/>
      <c r="L207" s="203"/>
      <c r="M207" s="204"/>
      <c r="N207" s="205"/>
      <c r="O207" s="205"/>
      <c r="P207" s="206">
        <f>P208+SUM(P209:P230)</f>
        <v>0</v>
      </c>
      <c r="Q207" s="205"/>
      <c r="R207" s="206">
        <f>R208+SUM(R209:R230)</f>
        <v>1778.3960539999998</v>
      </c>
      <c r="S207" s="205"/>
      <c r="T207" s="207">
        <f>T208+SUM(T209:T230)</f>
        <v>0.0030000000000000001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8" t="s">
        <v>78</v>
      </c>
      <c r="AT207" s="209" t="s">
        <v>70</v>
      </c>
      <c r="AU207" s="209" t="s">
        <v>78</v>
      </c>
      <c r="AY207" s="208" t="s">
        <v>152</v>
      </c>
      <c r="BK207" s="210">
        <f>BK208+SUM(BK209:BK230)</f>
        <v>0</v>
      </c>
    </row>
    <row r="208" s="2" customFormat="1" ht="37.8" customHeight="1">
      <c r="A208" s="39"/>
      <c r="B208" s="40"/>
      <c r="C208" s="213" t="s">
        <v>212</v>
      </c>
      <c r="D208" s="213" t="s">
        <v>154</v>
      </c>
      <c r="E208" s="214" t="s">
        <v>328</v>
      </c>
      <c r="F208" s="215" t="s">
        <v>329</v>
      </c>
      <c r="G208" s="216" t="s">
        <v>157</v>
      </c>
      <c r="H208" s="217">
        <v>711.89999999999998</v>
      </c>
      <c r="I208" s="218"/>
      <c r="J208" s="219">
        <f>ROUND(I208*H208,2)</f>
        <v>0</v>
      </c>
      <c r="K208" s="215" t="s">
        <v>158</v>
      </c>
      <c r="L208" s="45"/>
      <c r="M208" s="220" t="s">
        <v>19</v>
      </c>
      <c r="N208" s="221" t="s">
        <v>42</v>
      </c>
      <c r="O208" s="85"/>
      <c r="P208" s="222">
        <f>O208*H208</f>
        <v>0</v>
      </c>
      <c r="Q208" s="222">
        <v>2.4340799999999998</v>
      </c>
      <c r="R208" s="222">
        <f>Q208*H208</f>
        <v>1732.8215519999999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159</v>
      </c>
      <c r="AT208" s="224" t="s">
        <v>154</v>
      </c>
      <c r="AU208" s="224" t="s">
        <v>80</v>
      </c>
      <c r="AY208" s="18" t="s">
        <v>152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78</v>
      </c>
      <c r="BK208" s="225">
        <f>ROUND(I208*H208,2)</f>
        <v>0</v>
      </c>
      <c r="BL208" s="18" t="s">
        <v>159</v>
      </c>
      <c r="BM208" s="224" t="s">
        <v>330</v>
      </c>
    </row>
    <row r="209" s="2" customFormat="1">
      <c r="A209" s="39"/>
      <c r="B209" s="40"/>
      <c r="C209" s="41"/>
      <c r="D209" s="226" t="s">
        <v>161</v>
      </c>
      <c r="E209" s="41"/>
      <c r="F209" s="227" t="s">
        <v>331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161</v>
      </c>
      <c r="AU209" s="18" t="s">
        <v>80</v>
      </c>
    </row>
    <row r="210" s="2" customFormat="1">
      <c r="A210" s="39"/>
      <c r="B210" s="40"/>
      <c r="C210" s="41"/>
      <c r="D210" s="231" t="s">
        <v>163</v>
      </c>
      <c r="E210" s="41"/>
      <c r="F210" s="232" t="s">
        <v>332</v>
      </c>
      <c r="G210" s="41"/>
      <c r="H210" s="41"/>
      <c r="I210" s="228"/>
      <c r="J210" s="41"/>
      <c r="K210" s="41"/>
      <c r="L210" s="45"/>
      <c r="M210" s="229"/>
      <c r="N210" s="230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163</v>
      </c>
      <c r="AU210" s="18" t="s">
        <v>80</v>
      </c>
    </row>
    <row r="211" s="13" customFormat="1">
      <c r="A211" s="13"/>
      <c r="B211" s="233"/>
      <c r="C211" s="234"/>
      <c r="D211" s="231" t="s">
        <v>165</v>
      </c>
      <c r="E211" s="235" t="s">
        <v>19</v>
      </c>
      <c r="F211" s="236" t="s">
        <v>333</v>
      </c>
      <c r="G211" s="234"/>
      <c r="H211" s="237">
        <v>125.5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165</v>
      </c>
      <c r="AU211" s="243" t="s">
        <v>80</v>
      </c>
      <c r="AV211" s="13" t="s">
        <v>80</v>
      </c>
      <c r="AW211" s="13" t="s">
        <v>33</v>
      </c>
      <c r="AX211" s="13" t="s">
        <v>71</v>
      </c>
      <c r="AY211" s="243" t="s">
        <v>152</v>
      </c>
    </row>
    <row r="212" s="13" customFormat="1">
      <c r="A212" s="13"/>
      <c r="B212" s="233"/>
      <c r="C212" s="234"/>
      <c r="D212" s="231" t="s">
        <v>165</v>
      </c>
      <c r="E212" s="235" t="s">
        <v>19</v>
      </c>
      <c r="F212" s="236" t="s">
        <v>334</v>
      </c>
      <c r="G212" s="234"/>
      <c r="H212" s="237">
        <v>85.799999999999997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165</v>
      </c>
      <c r="AU212" s="243" t="s">
        <v>80</v>
      </c>
      <c r="AV212" s="13" t="s">
        <v>80</v>
      </c>
      <c r="AW212" s="13" t="s">
        <v>33</v>
      </c>
      <c r="AX212" s="13" t="s">
        <v>71</v>
      </c>
      <c r="AY212" s="243" t="s">
        <v>152</v>
      </c>
    </row>
    <row r="213" s="13" customFormat="1">
      <c r="A213" s="13"/>
      <c r="B213" s="233"/>
      <c r="C213" s="234"/>
      <c r="D213" s="231" t="s">
        <v>165</v>
      </c>
      <c r="E213" s="235" t="s">
        <v>19</v>
      </c>
      <c r="F213" s="236" t="s">
        <v>178</v>
      </c>
      <c r="G213" s="234"/>
      <c r="H213" s="237">
        <v>500.60000000000002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165</v>
      </c>
      <c r="AU213" s="243" t="s">
        <v>80</v>
      </c>
      <c r="AV213" s="13" t="s">
        <v>80</v>
      </c>
      <c r="AW213" s="13" t="s">
        <v>33</v>
      </c>
      <c r="AX213" s="13" t="s">
        <v>71</v>
      </c>
      <c r="AY213" s="243" t="s">
        <v>152</v>
      </c>
    </row>
    <row r="214" s="14" customFormat="1">
      <c r="A214" s="14"/>
      <c r="B214" s="244"/>
      <c r="C214" s="245"/>
      <c r="D214" s="231" t="s">
        <v>165</v>
      </c>
      <c r="E214" s="246" t="s">
        <v>19</v>
      </c>
      <c r="F214" s="247" t="s">
        <v>170</v>
      </c>
      <c r="G214" s="245"/>
      <c r="H214" s="248">
        <v>711.89999999999998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165</v>
      </c>
      <c r="AU214" s="254" t="s">
        <v>80</v>
      </c>
      <c r="AV214" s="14" t="s">
        <v>159</v>
      </c>
      <c r="AW214" s="14" t="s">
        <v>33</v>
      </c>
      <c r="AX214" s="14" t="s">
        <v>78</v>
      </c>
      <c r="AY214" s="254" t="s">
        <v>152</v>
      </c>
    </row>
    <row r="215" s="2" customFormat="1" ht="44.25" customHeight="1">
      <c r="A215" s="39"/>
      <c r="B215" s="40"/>
      <c r="C215" s="213" t="s">
        <v>335</v>
      </c>
      <c r="D215" s="213" t="s">
        <v>154</v>
      </c>
      <c r="E215" s="214" t="s">
        <v>336</v>
      </c>
      <c r="F215" s="215" t="s">
        <v>337</v>
      </c>
      <c r="G215" s="216" t="s">
        <v>198</v>
      </c>
      <c r="H215" s="217">
        <v>913.60000000000002</v>
      </c>
      <c r="I215" s="218"/>
      <c r="J215" s="219">
        <f>ROUND(I215*H215,2)</f>
        <v>0</v>
      </c>
      <c r="K215" s="215" t="s">
        <v>158</v>
      </c>
      <c r="L215" s="45"/>
      <c r="M215" s="220" t="s">
        <v>19</v>
      </c>
      <c r="N215" s="221" t="s">
        <v>42</v>
      </c>
      <c r="O215" s="85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159</v>
      </c>
      <c r="AT215" s="224" t="s">
        <v>154</v>
      </c>
      <c r="AU215" s="224" t="s">
        <v>80</v>
      </c>
      <c r="AY215" s="18" t="s">
        <v>152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78</v>
      </c>
      <c r="BK215" s="225">
        <f>ROUND(I215*H215,2)</f>
        <v>0</v>
      </c>
      <c r="BL215" s="18" t="s">
        <v>159</v>
      </c>
      <c r="BM215" s="224" t="s">
        <v>338</v>
      </c>
    </row>
    <row r="216" s="2" customFormat="1">
      <c r="A216" s="39"/>
      <c r="B216" s="40"/>
      <c r="C216" s="41"/>
      <c r="D216" s="226" t="s">
        <v>161</v>
      </c>
      <c r="E216" s="41"/>
      <c r="F216" s="227" t="s">
        <v>339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161</v>
      </c>
      <c r="AU216" s="18" t="s">
        <v>80</v>
      </c>
    </row>
    <row r="217" s="2" customFormat="1">
      <c r="A217" s="39"/>
      <c r="B217" s="40"/>
      <c r="C217" s="41"/>
      <c r="D217" s="231" t="s">
        <v>163</v>
      </c>
      <c r="E217" s="41"/>
      <c r="F217" s="232" t="s">
        <v>340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163</v>
      </c>
      <c r="AU217" s="18" t="s">
        <v>80</v>
      </c>
    </row>
    <row r="218" s="13" customFormat="1">
      <c r="A218" s="13"/>
      <c r="B218" s="233"/>
      <c r="C218" s="234"/>
      <c r="D218" s="231" t="s">
        <v>165</v>
      </c>
      <c r="E218" s="235" t="s">
        <v>19</v>
      </c>
      <c r="F218" s="236" t="s">
        <v>341</v>
      </c>
      <c r="G218" s="234"/>
      <c r="H218" s="237">
        <v>142.5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165</v>
      </c>
      <c r="AU218" s="243" t="s">
        <v>80</v>
      </c>
      <c r="AV218" s="13" t="s">
        <v>80</v>
      </c>
      <c r="AW218" s="13" t="s">
        <v>33</v>
      </c>
      <c r="AX218" s="13" t="s">
        <v>71</v>
      </c>
      <c r="AY218" s="243" t="s">
        <v>152</v>
      </c>
    </row>
    <row r="219" s="13" customFormat="1">
      <c r="A219" s="13"/>
      <c r="B219" s="233"/>
      <c r="C219" s="234"/>
      <c r="D219" s="231" t="s">
        <v>165</v>
      </c>
      <c r="E219" s="235" t="s">
        <v>19</v>
      </c>
      <c r="F219" s="236" t="s">
        <v>342</v>
      </c>
      <c r="G219" s="234"/>
      <c r="H219" s="237">
        <v>99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165</v>
      </c>
      <c r="AU219" s="243" t="s">
        <v>80</v>
      </c>
      <c r="AV219" s="13" t="s">
        <v>80</v>
      </c>
      <c r="AW219" s="13" t="s">
        <v>33</v>
      </c>
      <c r="AX219" s="13" t="s">
        <v>71</v>
      </c>
      <c r="AY219" s="243" t="s">
        <v>152</v>
      </c>
    </row>
    <row r="220" s="13" customFormat="1">
      <c r="A220" s="13"/>
      <c r="B220" s="233"/>
      <c r="C220" s="234"/>
      <c r="D220" s="231" t="s">
        <v>165</v>
      </c>
      <c r="E220" s="235" t="s">
        <v>19</v>
      </c>
      <c r="F220" s="236" t="s">
        <v>343</v>
      </c>
      <c r="G220" s="234"/>
      <c r="H220" s="237">
        <v>672.10000000000002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165</v>
      </c>
      <c r="AU220" s="243" t="s">
        <v>80</v>
      </c>
      <c r="AV220" s="13" t="s">
        <v>80</v>
      </c>
      <c r="AW220" s="13" t="s">
        <v>33</v>
      </c>
      <c r="AX220" s="13" t="s">
        <v>71</v>
      </c>
      <c r="AY220" s="243" t="s">
        <v>152</v>
      </c>
    </row>
    <row r="221" s="14" customFormat="1">
      <c r="A221" s="14"/>
      <c r="B221" s="244"/>
      <c r="C221" s="245"/>
      <c r="D221" s="231" t="s">
        <v>165</v>
      </c>
      <c r="E221" s="246" t="s">
        <v>19</v>
      </c>
      <c r="F221" s="247" t="s">
        <v>170</v>
      </c>
      <c r="G221" s="245"/>
      <c r="H221" s="248">
        <v>913.60000000000002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165</v>
      </c>
      <c r="AU221" s="254" t="s">
        <v>80</v>
      </c>
      <c r="AV221" s="14" t="s">
        <v>159</v>
      </c>
      <c r="AW221" s="14" t="s">
        <v>33</v>
      </c>
      <c r="AX221" s="14" t="s">
        <v>78</v>
      </c>
      <c r="AY221" s="254" t="s">
        <v>152</v>
      </c>
    </row>
    <row r="222" s="2" customFormat="1" ht="37.8" customHeight="1">
      <c r="A222" s="39"/>
      <c r="B222" s="40"/>
      <c r="C222" s="213" t="s">
        <v>344</v>
      </c>
      <c r="D222" s="213" t="s">
        <v>154</v>
      </c>
      <c r="E222" s="214" t="s">
        <v>345</v>
      </c>
      <c r="F222" s="215" t="s">
        <v>346</v>
      </c>
      <c r="G222" s="216" t="s">
        <v>157</v>
      </c>
      <c r="H222" s="217">
        <v>22.815000000000001</v>
      </c>
      <c r="I222" s="218"/>
      <c r="J222" s="219">
        <f>ROUND(I222*H222,2)</f>
        <v>0</v>
      </c>
      <c r="K222" s="215" t="s">
        <v>158</v>
      </c>
      <c r="L222" s="45"/>
      <c r="M222" s="220" t="s">
        <v>19</v>
      </c>
      <c r="N222" s="221" t="s">
        <v>42</v>
      </c>
      <c r="O222" s="85"/>
      <c r="P222" s="222">
        <f>O222*H222</f>
        <v>0</v>
      </c>
      <c r="Q222" s="222">
        <v>1.9967999999999999</v>
      </c>
      <c r="R222" s="222">
        <f>Q222*H222</f>
        <v>45.556992000000001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159</v>
      </c>
      <c r="AT222" s="224" t="s">
        <v>154</v>
      </c>
      <c r="AU222" s="224" t="s">
        <v>80</v>
      </c>
      <c r="AY222" s="18" t="s">
        <v>152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78</v>
      </c>
      <c r="BK222" s="225">
        <f>ROUND(I222*H222,2)</f>
        <v>0</v>
      </c>
      <c r="BL222" s="18" t="s">
        <v>159</v>
      </c>
      <c r="BM222" s="224" t="s">
        <v>347</v>
      </c>
    </row>
    <row r="223" s="2" customFormat="1">
      <c r="A223" s="39"/>
      <c r="B223" s="40"/>
      <c r="C223" s="41"/>
      <c r="D223" s="226" t="s">
        <v>161</v>
      </c>
      <c r="E223" s="41"/>
      <c r="F223" s="227" t="s">
        <v>348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161</v>
      </c>
      <c r="AU223" s="18" t="s">
        <v>80</v>
      </c>
    </row>
    <row r="224" s="2" customFormat="1">
      <c r="A224" s="39"/>
      <c r="B224" s="40"/>
      <c r="C224" s="41"/>
      <c r="D224" s="231" t="s">
        <v>163</v>
      </c>
      <c r="E224" s="41"/>
      <c r="F224" s="232" t="s">
        <v>349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163</v>
      </c>
      <c r="AU224" s="18" t="s">
        <v>80</v>
      </c>
    </row>
    <row r="225" s="13" customFormat="1">
      <c r="A225" s="13"/>
      <c r="B225" s="233"/>
      <c r="C225" s="234"/>
      <c r="D225" s="231" t="s">
        <v>165</v>
      </c>
      <c r="E225" s="235" t="s">
        <v>19</v>
      </c>
      <c r="F225" s="236" t="s">
        <v>350</v>
      </c>
      <c r="G225" s="234"/>
      <c r="H225" s="237">
        <v>22.815000000000001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165</v>
      </c>
      <c r="AU225" s="243" t="s">
        <v>80</v>
      </c>
      <c r="AV225" s="13" t="s">
        <v>80</v>
      </c>
      <c r="AW225" s="13" t="s">
        <v>33</v>
      </c>
      <c r="AX225" s="13" t="s">
        <v>78</v>
      </c>
      <c r="AY225" s="243" t="s">
        <v>152</v>
      </c>
    </row>
    <row r="226" s="2" customFormat="1" ht="24.15" customHeight="1">
      <c r="A226" s="39"/>
      <c r="B226" s="40"/>
      <c r="C226" s="213" t="s">
        <v>351</v>
      </c>
      <c r="D226" s="213" t="s">
        <v>154</v>
      </c>
      <c r="E226" s="214" t="s">
        <v>352</v>
      </c>
      <c r="F226" s="215" t="s">
        <v>353</v>
      </c>
      <c r="G226" s="216" t="s">
        <v>198</v>
      </c>
      <c r="H226" s="217">
        <v>15</v>
      </c>
      <c r="I226" s="218"/>
      <c r="J226" s="219">
        <f>ROUND(I226*H226,2)</f>
        <v>0</v>
      </c>
      <c r="K226" s="215" t="s">
        <v>158</v>
      </c>
      <c r="L226" s="45"/>
      <c r="M226" s="220" t="s">
        <v>19</v>
      </c>
      <c r="N226" s="221" t="s">
        <v>42</v>
      </c>
      <c r="O226" s="85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159</v>
      </c>
      <c r="AT226" s="224" t="s">
        <v>154</v>
      </c>
      <c r="AU226" s="224" t="s">
        <v>80</v>
      </c>
      <c r="AY226" s="18" t="s">
        <v>152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78</v>
      </c>
      <c r="BK226" s="225">
        <f>ROUND(I226*H226,2)</f>
        <v>0</v>
      </c>
      <c r="BL226" s="18" t="s">
        <v>159</v>
      </c>
      <c r="BM226" s="224" t="s">
        <v>354</v>
      </c>
    </row>
    <row r="227" s="2" customFormat="1">
      <c r="A227" s="39"/>
      <c r="B227" s="40"/>
      <c r="C227" s="41"/>
      <c r="D227" s="226" t="s">
        <v>161</v>
      </c>
      <c r="E227" s="41"/>
      <c r="F227" s="227" t="s">
        <v>355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161</v>
      </c>
      <c r="AU227" s="18" t="s">
        <v>80</v>
      </c>
    </row>
    <row r="228" s="2" customFormat="1">
      <c r="A228" s="39"/>
      <c r="B228" s="40"/>
      <c r="C228" s="41"/>
      <c r="D228" s="231" t="s">
        <v>163</v>
      </c>
      <c r="E228" s="41"/>
      <c r="F228" s="232" t="s">
        <v>356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163</v>
      </c>
      <c r="AU228" s="18" t="s">
        <v>80</v>
      </c>
    </row>
    <row r="229" s="13" customFormat="1">
      <c r="A229" s="13"/>
      <c r="B229" s="233"/>
      <c r="C229" s="234"/>
      <c r="D229" s="231" t="s">
        <v>165</v>
      </c>
      <c r="E229" s="235" t="s">
        <v>19</v>
      </c>
      <c r="F229" s="236" t="s">
        <v>357</v>
      </c>
      <c r="G229" s="234"/>
      <c r="H229" s="237">
        <v>15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165</v>
      </c>
      <c r="AU229" s="243" t="s">
        <v>80</v>
      </c>
      <c r="AV229" s="13" t="s">
        <v>80</v>
      </c>
      <c r="AW229" s="13" t="s">
        <v>33</v>
      </c>
      <c r="AX229" s="13" t="s">
        <v>78</v>
      </c>
      <c r="AY229" s="243" t="s">
        <v>152</v>
      </c>
    </row>
    <row r="230" s="12" customFormat="1" ht="20.88" customHeight="1">
      <c r="A230" s="12"/>
      <c r="B230" s="197"/>
      <c r="C230" s="198"/>
      <c r="D230" s="199" t="s">
        <v>70</v>
      </c>
      <c r="E230" s="211" t="s">
        <v>229</v>
      </c>
      <c r="F230" s="211" t="s">
        <v>358</v>
      </c>
      <c r="G230" s="198"/>
      <c r="H230" s="198"/>
      <c r="I230" s="201"/>
      <c r="J230" s="212">
        <f>BK230</f>
        <v>0</v>
      </c>
      <c r="K230" s="198"/>
      <c r="L230" s="203"/>
      <c r="M230" s="204"/>
      <c r="N230" s="205"/>
      <c r="O230" s="205"/>
      <c r="P230" s="206">
        <f>SUM(P231:P244)</f>
        <v>0</v>
      </c>
      <c r="Q230" s="205"/>
      <c r="R230" s="206">
        <f>SUM(R231:R244)</f>
        <v>0.017509999999999998</v>
      </c>
      <c r="S230" s="205"/>
      <c r="T230" s="207">
        <f>SUM(T231:T244)</f>
        <v>0.0030000000000000001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8" t="s">
        <v>78</v>
      </c>
      <c r="AT230" s="209" t="s">
        <v>70</v>
      </c>
      <c r="AU230" s="209" t="s">
        <v>80</v>
      </c>
      <c r="AY230" s="208" t="s">
        <v>152</v>
      </c>
      <c r="BK230" s="210">
        <f>SUM(BK231:BK244)</f>
        <v>0</v>
      </c>
    </row>
    <row r="231" s="2" customFormat="1" ht="24.15" customHeight="1">
      <c r="A231" s="39"/>
      <c r="B231" s="40"/>
      <c r="C231" s="213" t="s">
        <v>359</v>
      </c>
      <c r="D231" s="213" t="s">
        <v>154</v>
      </c>
      <c r="E231" s="214" t="s">
        <v>360</v>
      </c>
      <c r="F231" s="215" t="s">
        <v>361</v>
      </c>
      <c r="G231" s="216" t="s">
        <v>362</v>
      </c>
      <c r="H231" s="217">
        <v>3</v>
      </c>
      <c r="I231" s="218"/>
      <c r="J231" s="219">
        <f>ROUND(I231*H231,2)</f>
        <v>0</v>
      </c>
      <c r="K231" s="215" t="s">
        <v>158</v>
      </c>
      <c r="L231" s="45"/>
      <c r="M231" s="220" t="s">
        <v>19</v>
      </c>
      <c r="N231" s="221" t="s">
        <v>42</v>
      </c>
      <c r="O231" s="85"/>
      <c r="P231" s="222">
        <f>O231*H231</f>
        <v>0</v>
      </c>
      <c r="Q231" s="222">
        <v>2.0000000000000002E-05</v>
      </c>
      <c r="R231" s="222">
        <f>Q231*H231</f>
        <v>6.0000000000000008E-05</v>
      </c>
      <c r="S231" s="222">
        <v>0.001</v>
      </c>
      <c r="T231" s="223">
        <f>S231*H231</f>
        <v>0.0030000000000000001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159</v>
      </c>
      <c r="AT231" s="224" t="s">
        <v>154</v>
      </c>
      <c r="AU231" s="224" t="s">
        <v>180</v>
      </c>
      <c r="AY231" s="18" t="s">
        <v>152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78</v>
      </c>
      <c r="BK231" s="225">
        <f>ROUND(I231*H231,2)</f>
        <v>0</v>
      </c>
      <c r="BL231" s="18" t="s">
        <v>159</v>
      </c>
      <c r="BM231" s="224" t="s">
        <v>363</v>
      </c>
    </row>
    <row r="232" s="2" customFormat="1">
      <c r="A232" s="39"/>
      <c r="B232" s="40"/>
      <c r="C232" s="41"/>
      <c r="D232" s="226" t="s">
        <v>161</v>
      </c>
      <c r="E232" s="41"/>
      <c r="F232" s="227" t="s">
        <v>364</v>
      </c>
      <c r="G232" s="41"/>
      <c r="H232" s="41"/>
      <c r="I232" s="228"/>
      <c r="J232" s="41"/>
      <c r="K232" s="41"/>
      <c r="L232" s="45"/>
      <c r="M232" s="229"/>
      <c r="N232" s="230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161</v>
      </c>
      <c r="AU232" s="18" t="s">
        <v>180</v>
      </c>
    </row>
    <row r="233" s="2" customFormat="1">
      <c r="A233" s="39"/>
      <c r="B233" s="40"/>
      <c r="C233" s="41"/>
      <c r="D233" s="231" t="s">
        <v>163</v>
      </c>
      <c r="E233" s="41"/>
      <c r="F233" s="232" t="s">
        <v>365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163</v>
      </c>
      <c r="AU233" s="18" t="s">
        <v>180</v>
      </c>
    </row>
    <row r="234" s="13" customFormat="1">
      <c r="A234" s="13"/>
      <c r="B234" s="233"/>
      <c r="C234" s="234"/>
      <c r="D234" s="231" t="s">
        <v>165</v>
      </c>
      <c r="E234" s="235" t="s">
        <v>19</v>
      </c>
      <c r="F234" s="236" t="s">
        <v>366</v>
      </c>
      <c r="G234" s="234"/>
      <c r="H234" s="237">
        <v>3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165</v>
      </c>
      <c r="AU234" s="243" t="s">
        <v>180</v>
      </c>
      <c r="AV234" s="13" t="s">
        <v>80</v>
      </c>
      <c r="AW234" s="13" t="s">
        <v>33</v>
      </c>
      <c r="AX234" s="13" t="s">
        <v>78</v>
      </c>
      <c r="AY234" s="243" t="s">
        <v>152</v>
      </c>
    </row>
    <row r="235" s="2" customFormat="1" ht="24.15" customHeight="1">
      <c r="A235" s="39"/>
      <c r="B235" s="40"/>
      <c r="C235" s="255" t="s">
        <v>367</v>
      </c>
      <c r="D235" s="255" t="s">
        <v>215</v>
      </c>
      <c r="E235" s="256" t="s">
        <v>368</v>
      </c>
      <c r="F235" s="257" t="s">
        <v>369</v>
      </c>
      <c r="G235" s="258" t="s">
        <v>280</v>
      </c>
      <c r="H235" s="259">
        <v>0.0050000000000000001</v>
      </c>
      <c r="I235" s="260"/>
      <c r="J235" s="261">
        <f>ROUND(I235*H235,2)</f>
        <v>0</v>
      </c>
      <c r="K235" s="257" t="s">
        <v>158</v>
      </c>
      <c r="L235" s="262"/>
      <c r="M235" s="263" t="s">
        <v>19</v>
      </c>
      <c r="N235" s="264" t="s">
        <v>42</v>
      </c>
      <c r="O235" s="85"/>
      <c r="P235" s="222">
        <f>O235*H235</f>
        <v>0</v>
      </c>
      <c r="Q235" s="222">
        <v>1</v>
      </c>
      <c r="R235" s="222">
        <f>Q235*H235</f>
        <v>0.0050000000000000001</v>
      </c>
      <c r="S235" s="222">
        <v>0</v>
      </c>
      <c r="T235" s="22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219</v>
      </c>
      <c r="AT235" s="224" t="s">
        <v>215</v>
      </c>
      <c r="AU235" s="224" t="s">
        <v>180</v>
      </c>
      <c r="AY235" s="18" t="s">
        <v>152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78</v>
      </c>
      <c r="BK235" s="225">
        <f>ROUND(I235*H235,2)</f>
        <v>0</v>
      </c>
      <c r="BL235" s="18" t="s">
        <v>159</v>
      </c>
      <c r="BM235" s="224" t="s">
        <v>370</v>
      </c>
    </row>
    <row r="236" s="2" customFormat="1">
      <c r="A236" s="39"/>
      <c r="B236" s="40"/>
      <c r="C236" s="41"/>
      <c r="D236" s="231" t="s">
        <v>163</v>
      </c>
      <c r="E236" s="41"/>
      <c r="F236" s="232" t="s">
        <v>371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163</v>
      </c>
      <c r="AU236" s="18" t="s">
        <v>180</v>
      </c>
    </row>
    <row r="237" s="13" customFormat="1">
      <c r="A237" s="13"/>
      <c r="B237" s="233"/>
      <c r="C237" s="234"/>
      <c r="D237" s="231" t="s">
        <v>165</v>
      </c>
      <c r="E237" s="235" t="s">
        <v>19</v>
      </c>
      <c r="F237" s="236" t="s">
        <v>372</v>
      </c>
      <c r="G237" s="234"/>
      <c r="H237" s="237">
        <v>0.0050000000000000001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165</v>
      </c>
      <c r="AU237" s="243" t="s">
        <v>180</v>
      </c>
      <c r="AV237" s="13" t="s">
        <v>80</v>
      </c>
      <c r="AW237" s="13" t="s">
        <v>33</v>
      </c>
      <c r="AX237" s="13" t="s">
        <v>78</v>
      </c>
      <c r="AY237" s="243" t="s">
        <v>152</v>
      </c>
    </row>
    <row r="238" s="2" customFormat="1" ht="16.5" customHeight="1">
      <c r="A238" s="39"/>
      <c r="B238" s="40"/>
      <c r="C238" s="255" t="s">
        <v>373</v>
      </c>
      <c r="D238" s="255" t="s">
        <v>215</v>
      </c>
      <c r="E238" s="256" t="s">
        <v>374</v>
      </c>
      <c r="F238" s="257" t="s">
        <v>375</v>
      </c>
      <c r="G238" s="258" t="s">
        <v>309</v>
      </c>
      <c r="H238" s="259">
        <v>3</v>
      </c>
      <c r="I238" s="260"/>
      <c r="J238" s="261">
        <f>ROUND(I238*H238,2)</f>
        <v>0</v>
      </c>
      <c r="K238" s="257" t="s">
        <v>158</v>
      </c>
      <c r="L238" s="262"/>
      <c r="M238" s="263" t="s">
        <v>19</v>
      </c>
      <c r="N238" s="264" t="s">
        <v>42</v>
      </c>
      <c r="O238" s="85"/>
      <c r="P238" s="222">
        <f>O238*H238</f>
        <v>0</v>
      </c>
      <c r="Q238" s="222">
        <v>0.00071000000000000002</v>
      </c>
      <c r="R238" s="222">
        <f>Q238*H238</f>
        <v>0.0021299999999999999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219</v>
      </c>
      <c r="AT238" s="224" t="s">
        <v>215</v>
      </c>
      <c r="AU238" s="224" t="s">
        <v>180</v>
      </c>
      <c r="AY238" s="18" t="s">
        <v>152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78</v>
      </c>
      <c r="BK238" s="225">
        <f>ROUND(I238*H238,2)</f>
        <v>0</v>
      </c>
      <c r="BL238" s="18" t="s">
        <v>159</v>
      </c>
      <c r="BM238" s="224" t="s">
        <v>376</v>
      </c>
    </row>
    <row r="239" s="2" customFormat="1">
      <c r="A239" s="39"/>
      <c r="B239" s="40"/>
      <c r="C239" s="41"/>
      <c r="D239" s="231" t="s">
        <v>163</v>
      </c>
      <c r="E239" s="41"/>
      <c r="F239" s="232" t="s">
        <v>377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163</v>
      </c>
      <c r="AU239" s="18" t="s">
        <v>180</v>
      </c>
    </row>
    <row r="240" s="13" customFormat="1">
      <c r="A240" s="13"/>
      <c r="B240" s="233"/>
      <c r="C240" s="234"/>
      <c r="D240" s="231" t="s">
        <v>165</v>
      </c>
      <c r="E240" s="235" t="s">
        <v>19</v>
      </c>
      <c r="F240" s="236" t="s">
        <v>180</v>
      </c>
      <c r="G240" s="234"/>
      <c r="H240" s="237">
        <v>3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165</v>
      </c>
      <c r="AU240" s="243" t="s">
        <v>180</v>
      </c>
      <c r="AV240" s="13" t="s">
        <v>80</v>
      </c>
      <c r="AW240" s="13" t="s">
        <v>33</v>
      </c>
      <c r="AX240" s="13" t="s">
        <v>78</v>
      </c>
      <c r="AY240" s="243" t="s">
        <v>152</v>
      </c>
    </row>
    <row r="241" s="2" customFormat="1" ht="37.8" customHeight="1">
      <c r="A241" s="39"/>
      <c r="B241" s="40"/>
      <c r="C241" s="213" t="s">
        <v>378</v>
      </c>
      <c r="D241" s="213" t="s">
        <v>154</v>
      </c>
      <c r="E241" s="214" t="s">
        <v>379</v>
      </c>
      <c r="F241" s="215" t="s">
        <v>380</v>
      </c>
      <c r="G241" s="216" t="s">
        <v>362</v>
      </c>
      <c r="H241" s="217">
        <v>6</v>
      </c>
      <c r="I241" s="218"/>
      <c r="J241" s="219">
        <f>ROUND(I241*H241,2)</f>
        <v>0</v>
      </c>
      <c r="K241" s="215" t="s">
        <v>158</v>
      </c>
      <c r="L241" s="45"/>
      <c r="M241" s="220" t="s">
        <v>19</v>
      </c>
      <c r="N241" s="221" t="s">
        <v>42</v>
      </c>
      <c r="O241" s="85"/>
      <c r="P241" s="222">
        <f>O241*H241</f>
        <v>0</v>
      </c>
      <c r="Q241" s="222">
        <v>0.00172</v>
      </c>
      <c r="R241" s="222">
        <f>Q241*H241</f>
        <v>0.010319999999999999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159</v>
      </c>
      <c r="AT241" s="224" t="s">
        <v>154</v>
      </c>
      <c r="AU241" s="224" t="s">
        <v>180</v>
      </c>
      <c r="AY241" s="18" t="s">
        <v>152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78</v>
      </c>
      <c r="BK241" s="225">
        <f>ROUND(I241*H241,2)</f>
        <v>0</v>
      </c>
      <c r="BL241" s="18" t="s">
        <v>159</v>
      </c>
      <c r="BM241" s="224" t="s">
        <v>381</v>
      </c>
    </row>
    <row r="242" s="2" customFormat="1">
      <c r="A242" s="39"/>
      <c r="B242" s="40"/>
      <c r="C242" s="41"/>
      <c r="D242" s="226" t="s">
        <v>161</v>
      </c>
      <c r="E242" s="41"/>
      <c r="F242" s="227" t="s">
        <v>382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161</v>
      </c>
      <c r="AU242" s="18" t="s">
        <v>180</v>
      </c>
    </row>
    <row r="243" s="2" customFormat="1">
      <c r="A243" s="39"/>
      <c r="B243" s="40"/>
      <c r="C243" s="41"/>
      <c r="D243" s="231" t="s">
        <v>163</v>
      </c>
      <c r="E243" s="41"/>
      <c r="F243" s="232" t="s">
        <v>383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163</v>
      </c>
      <c r="AU243" s="18" t="s">
        <v>180</v>
      </c>
    </row>
    <row r="244" s="13" customFormat="1">
      <c r="A244" s="13"/>
      <c r="B244" s="233"/>
      <c r="C244" s="234"/>
      <c r="D244" s="231" t="s">
        <v>165</v>
      </c>
      <c r="E244" s="235" t="s">
        <v>19</v>
      </c>
      <c r="F244" s="236" t="s">
        <v>206</v>
      </c>
      <c r="G244" s="234"/>
      <c r="H244" s="237">
        <v>6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165</v>
      </c>
      <c r="AU244" s="243" t="s">
        <v>180</v>
      </c>
      <c r="AV244" s="13" t="s">
        <v>80</v>
      </c>
      <c r="AW244" s="13" t="s">
        <v>33</v>
      </c>
      <c r="AX244" s="13" t="s">
        <v>78</v>
      </c>
      <c r="AY244" s="243" t="s">
        <v>152</v>
      </c>
    </row>
    <row r="245" s="12" customFormat="1" ht="22.8" customHeight="1">
      <c r="A245" s="12"/>
      <c r="B245" s="197"/>
      <c r="C245" s="198"/>
      <c r="D245" s="199" t="s">
        <v>70</v>
      </c>
      <c r="E245" s="211" t="s">
        <v>384</v>
      </c>
      <c r="F245" s="211" t="s">
        <v>385</v>
      </c>
      <c r="G245" s="198"/>
      <c r="H245" s="198"/>
      <c r="I245" s="201"/>
      <c r="J245" s="212">
        <f>BK245</f>
        <v>0</v>
      </c>
      <c r="K245" s="198"/>
      <c r="L245" s="203"/>
      <c r="M245" s="204"/>
      <c r="N245" s="205"/>
      <c r="O245" s="205"/>
      <c r="P245" s="206">
        <f>SUM(P246:P247)</f>
        <v>0</v>
      </c>
      <c r="Q245" s="205"/>
      <c r="R245" s="206">
        <f>SUM(R246:R247)</f>
        <v>0</v>
      </c>
      <c r="S245" s="205"/>
      <c r="T245" s="207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78</v>
      </c>
      <c r="AT245" s="209" t="s">
        <v>70</v>
      </c>
      <c r="AU245" s="209" t="s">
        <v>78</v>
      </c>
      <c r="AY245" s="208" t="s">
        <v>152</v>
      </c>
      <c r="BK245" s="210">
        <f>SUM(BK246:BK247)</f>
        <v>0</v>
      </c>
    </row>
    <row r="246" s="2" customFormat="1" ht="33" customHeight="1">
      <c r="A246" s="39"/>
      <c r="B246" s="40"/>
      <c r="C246" s="213" t="s">
        <v>386</v>
      </c>
      <c r="D246" s="213" t="s">
        <v>154</v>
      </c>
      <c r="E246" s="214" t="s">
        <v>387</v>
      </c>
      <c r="F246" s="215" t="s">
        <v>388</v>
      </c>
      <c r="G246" s="216" t="s">
        <v>280</v>
      </c>
      <c r="H246" s="217">
        <v>1804.1469999999999</v>
      </c>
      <c r="I246" s="218"/>
      <c r="J246" s="219">
        <f>ROUND(I246*H246,2)</f>
        <v>0</v>
      </c>
      <c r="K246" s="215" t="s">
        <v>158</v>
      </c>
      <c r="L246" s="45"/>
      <c r="M246" s="220" t="s">
        <v>19</v>
      </c>
      <c r="N246" s="221" t="s">
        <v>42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159</v>
      </c>
      <c r="AT246" s="224" t="s">
        <v>154</v>
      </c>
      <c r="AU246" s="224" t="s">
        <v>80</v>
      </c>
      <c r="AY246" s="18" t="s">
        <v>152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78</v>
      </c>
      <c r="BK246" s="225">
        <f>ROUND(I246*H246,2)</f>
        <v>0</v>
      </c>
      <c r="BL246" s="18" t="s">
        <v>159</v>
      </c>
      <c r="BM246" s="224" t="s">
        <v>389</v>
      </c>
    </row>
    <row r="247" s="2" customFormat="1">
      <c r="A247" s="39"/>
      <c r="B247" s="40"/>
      <c r="C247" s="41"/>
      <c r="D247" s="226" t="s">
        <v>161</v>
      </c>
      <c r="E247" s="41"/>
      <c r="F247" s="227" t="s">
        <v>390</v>
      </c>
      <c r="G247" s="41"/>
      <c r="H247" s="41"/>
      <c r="I247" s="228"/>
      <c r="J247" s="41"/>
      <c r="K247" s="41"/>
      <c r="L247" s="45"/>
      <c r="M247" s="265"/>
      <c r="N247" s="266"/>
      <c r="O247" s="267"/>
      <c r="P247" s="267"/>
      <c r="Q247" s="267"/>
      <c r="R247" s="267"/>
      <c r="S247" s="267"/>
      <c r="T247" s="268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161</v>
      </c>
      <c r="AU247" s="18" t="s">
        <v>80</v>
      </c>
    </row>
    <row r="248" s="2" customFormat="1" ht="6.96" customHeight="1">
      <c r="A248" s="39"/>
      <c r="B248" s="60"/>
      <c r="C248" s="61"/>
      <c r="D248" s="61"/>
      <c r="E248" s="61"/>
      <c r="F248" s="61"/>
      <c r="G248" s="61"/>
      <c r="H248" s="61"/>
      <c r="I248" s="61"/>
      <c r="J248" s="61"/>
      <c r="K248" s="61"/>
      <c r="L248" s="45"/>
      <c r="M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sheetProtection sheet="1" autoFilter="0" formatColumns="0" formatRows="0" objects="1" scenarios="1" spinCount="100000" saltValue="I/1xFT0T1kLTtocmSO9XZjJCW6avVi7B9etB0gp0cDWEtFR9G8jf7pWA89q6OWGEb3cELAasehNj/JWwv3SZuw==" hashValue="Jxu99PEETKaQMQMGfiiHN3bnBKlHJMq4WpMF8OfyuTXL0vpP5hab7uzGufdLWxQ7PnrL1vsuF/9CEHmiJq1gHA==" algorithmName="SHA-512" password="CC35"/>
  <autoFilter ref="C90:K2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27751112"/>
    <hyperlink ref="F103" r:id="rId2" display="https://podminky.urs.cz/item/CS_URS_2025_02/132251401"/>
    <hyperlink ref="F111" r:id="rId3" display="https://podminky.urs.cz/item/CS_URS_2025_02/162251102"/>
    <hyperlink ref="F118" r:id="rId4" display="https://podminky.urs.cz/item/CS_URS_2025_01/171151103"/>
    <hyperlink ref="F125" r:id="rId5" display="https://podminky.urs.cz/item/CS_URS_2025_02/181951111"/>
    <hyperlink ref="F133" r:id="rId6" display="https://podminky.urs.cz/item/CS_URS_2025_02/181411121"/>
    <hyperlink ref="F142" r:id="rId7" display="https://podminky.urs.cz/item/CS_URS_2025_02/182151111"/>
    <hyperlink ref="F149" r:id="rId8" display="https://podminky.urs.cz/item/CS_URS_2025_02/181411123"/>
    <hyperlink ref="F157" r:id="rId9" display="https://podminky.urs.cz/item/CS_URS_2025_02/115101201"/>
    <hyperlink ref="F161" r:id="rId10" display="https://podminky.urs.cz/item/CS_URS_2025_02/115101301"/>
    <hyperlink ref="F164" r:id="rId11" display="https://podminky.urs.cz/item/CS_URS_2025_02/162751117"/>
    <hyperlink ref="F172" r:id="rId12" display="https://podminky.urs.cz/item/CS_URS_2025_02/162751119"/>
    <hyperlink ref="F176" r:id="rId13" display="https://podminky.urs.cz/item/CS_URS_2025_02/171251201"/>
    <hyperlink ref="F179" r:id="rId14" display="https://podminky.urs.cz/item/CS_URS_2025_02/171201231"/>
    <hyperlink ref="F183" r:id="rId15" display="https://podminky.urs.cz/item/CS_URS_2025_02/321321115"/>
    <hyperlink ref="F187" r:id="rId16" display="https://podminky.urs.cz/item/CS_URS_2025_02/321213345"/>
    <hyperlink ref="F191" r:id="rId17" display="https://podminky.urs.cz/item/CS_URS_2025_01/320101111"/>
    <hyperlink ref="F197" r:id="rId18" display="https://podminky.urs.cz/item/CS_URS_2025_02/321351010"/>
    <hyperlink ref="F201" r:id="rId19" display="https://podminky.urs.cz/item/CS_URS_2025_02/321352010"/>
    <hyperlink ref="F209" r:id="rId20" display="https://podminky.urs.cz/item/CS_URS_2025_02/462512270"/>
    <hyperlink ref="F216" r:id="rId21" display="https://podminky.urs.cz/item/CS_URS_2025_02/462519002"/>
    <hyperlink ref="F223" r:id="rId22" display="https://podminky.urs.cz/item/CS_URS_2025_02/463212111"/>
    <hyperlink ref="F227" r:id="rId23" display="https://podminky.urs.cz/item/CS_URS_2025_02/463212191"/>
    <hyperlink ref="F232" r:id="rId24" display="https://podminky.urs.cz/item/CS_URS_2025_02/977131110"/>
    <hyperlink ref="F242" r:id="rId25" display="https://podminky.urs.cz/item/CS_URS_2025_02/953334312"/>
    <hyperlink ref="F247" r:id="rId26" display="https://podminky.urs.cz/item/CS_URS_2025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124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391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ROUND((SUM(BE90:BE187)),  2)</f>
        <v>0</v>
      </c>
      <c r="G35" s="39"/>
      <c r="H35" s="39"/>
      <c r="I35" s="158">
        <v>0.20999999999999999</v>
      </c>
      <c r="J35" s="157">
        <f>ROUND(((SUM(BE90:BE187))*I35),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ROUND((SUM(BF90:BF187)),  2)</f>
        <v>0</v>
      </c>
      <c r="G36" s="39"/>
      <c r="H36" s="39"/>
      <c r="I36" s="158">
        <v>0.12</v>
      </c>
      <c r="J36" s="157">
        <f>ROUND(((SUM(BF90:BF187))*I36),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ROUND((SUM(BG90:BG187)),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ROUND((SUM(BH90:BH187)),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ROUND((SUM(BI90:BI187)),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SO-01-02. - Brod km 20,926 (20,930)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134</v>
      </c>
      <c r="E66" s="183"/>
      <c r="F66" s="183"/>
      <c r="G66" s="183"/>
      <c r="H66" s="183"/>
      <c r="I66" s="183"/>
      <c r="J66" s="184">
        <f>J150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392</v>
      </c>
      <c r="E67" s="183"/>
      <c r="F67" s="183"/>
      <c r="G67" s="183"/>
      <c r="H67" s="183"/>
      <c r="I67" s="183"/>
      <c r="J67" s="184">
        <f>J175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136</v>
      </c>
      <c r="E68" s="183"/>
      <c r="F68" s="183"/>
      <c r="G68" s="183"/>
      <c r="H68" s="183"/>
      <c r="I68" s="183"/>
      <c r="J68" s="184">
        <f>J185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137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6.25" customHeight="1">
      <c r="A78" s="39"/>
      <c r="B78" s="40"/>
      <c r="C78" s="41"/>
      <c r="D78" s="41"/>
      <c r="E78" s="170" t="str">
        <f>E7</f>
        <v>VT Opavice, Holčovice, Hejnov km 20,900 - 21,700 PŠ 2024 - stavba č. 8848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123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124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125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SO-01-02. - Brod km 20,926 (20,930)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Holčovice</v>
      </c>
      <c r="G84" s="41"/>
      <c r="H84" s="41"/>
      <c r="I84" s="33" t="s">
        <v>23</v>
      </c>
      <c r="J84" s="73" t="str">
        <f>IF(J14="","",J14)</f>
        <v>9. 7. 2025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 xml:space="preserve"> </v>
      </c>
      <c r="G86" s="41"/>
      <c r="H86" s="41"/>
      <c r="I86" s="33" t="s">
        <v>31</v>
      </c>
      <c r="J86" s="37" t="str">
        <f>E23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138</v>
      </c>
      <c r="D89" s="189" t="s">
        <v>56</v>
      </c>
      <c r="E89" s="189" t="s">
        <v>52</v>
      </c>
      <c r="F89" s="189" t="s">
        <v>53</v>
      </c>
      <c r="G89" s="189" t="s">
        <v>139</v>
      </c>
      <c r="H89" s="189" t="s">
        <v>140</v>
      </c>
      <c r="I89" s="189" t="s">
        <v>141</v>
      </c>
      <c r="J89" s="189" t="s">
        <v>129</v>
      </c>
      <c r="K89" s="190" t="s">
        <v>142</v>
      </c>
      <c r="L89" s="191"/>
      <c r="M89" s="93" t="s">
        <v>19</v>
      </c>
      <c r="N89" s="94" t="s">
        <v>41</v>
      </c>
      <c r="O89" s="94" t="s">
        <v>143</v>
      </c>
      <c r="P89" s="94" t="s">
        <v>144</v>
      </c>
      <c r="Q89" s="94" t="s">
        <v>145</v>
      </c>
      <c r="R89" s="94" t="s">
        <v>146</v>
      </c>
      <c r="S89" s="94" t="s">
        <v>147</v>
      </c>
      <c r="T89" s="95" t="s">
        <v>148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149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279.81056599999999</v>
      </c>
      <c r="S90" s="97"/>
      <c r="T90" s="195">
        <f>T91</f>
        <v>13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130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70</v>
      </c>
      <c r="E91" s="200" t="s">
        <v>150</v>
      </c>
      <c r="F91" s="200" t="s">
        <v>151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P92+P150+P175+P185</f>
        <v>0</v>
      </c>
      <c r="Q91" s="205"/>
      <c r="R91" s="206">
        <f>R92+R150+R175+R185</f>
        <v>279.81056599999999</v>
      </c>
      <c r="S91" s="205"/>
      <c r="T91" s="207">
        <f>T92+T150+T175+T185</f>
        <v>13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71</v>
      </c>
      <c r="AY91" s="208" t="s">
        <v>152</v>
      </c>
      <c r="BK91" s="210">
        <f>BK92+BK150+BK175+BK185</f>
        <v>0</v>
      </c>
    </row>
    <row r="92" s="12" customFormat="1" ht="22.8" customHeight="1">
      <c r="A92" s="12"/>
      <c r="B92" s="197"/>
      <c r="C92" s="198"/>
      <c r="D92" s="199" t="s">
        <v>70</v>
      </c>
      <c r="E92" s="211" t="s">
        <v>78</v>
      </c>
      <c r="F92" s="211" t="s">
        <v>153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SUM(P93:P149)</f>
        <v>0</v>
      </c>
      <c r="Q92" s="205"/>
      <c r="R92" s="206">
        <f>SUM(R93:R149)</f>
        <v>0.002</v>
      </c>
      <c r="S92" s="205"/>
      <c r="T92" s="207">
        <f>SUM(T93:T149)</f>
        <v>13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78</v>
      </c>
      <c r="AY92" s="208" t="s">
        <v>152</v>
      </c>
      <c r="BK92" s="210">
        <f>SUM(BK93:BK149)</f>
        <v>0</v>
      </c>
    </row>
    <row r="93" s="2" customFormat="1" ht="49.05" customHeight="1">
      <c r="A93" s="39"/>
      <c r="B93" s="40"/>
      <c r="C93" s="213" t="s">
        <v>78</v>
      </c>
      <c r="D93" s="213" t="s">
        <v>154</v>
      </c>
      <c r="E93" s="214" t="s">
        <v>393</v>
      </c>
      <c r="F93" s="215" t="s">
        <v>394</v>
      </c>
      <c r="G93" s="216" t="s">
        <v>157</v>
      </c>
      <c r="H93" s="217">
        <v>9</v>
      </c>
      <c r="I93" s="218"/>
      <c r="J93" s="219">
        <f>ROUND(I93*H93,2)</f>
        <v>0</v>
      </c>
      <c r="K93" s="215" t="s">
        <v>158</v>
      </c>
      <c r="L93" s="45"/>
      <c r="M93" s="220" t="s">
        <v>19</v>
      </c>
      <c r="N93" s="221" t="s">
        <v>42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159</v>
      </c>
      <c r="AT93" s="224" t="s">
        <v>154</v>
      </c>
      <c r="AU93" s="224" t="s">
        <v>80</v>
      </c>
      <c r="AY93" s="18" t="s">
        <v>152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78</v>
      </c>
      <c r="BK93" s="225">
        <f>ROUND(I93*H93,2)</f>
        <v>0</v>
      </c>
      <c r="BL93" s="18" t="s">
        <v>159</v>
      </c>
      <c r="BM93" s="224" t="s">
        <v>395</v>
      </c>
    </row>
    <row r="94" s="2" customFormat="1">
      <c r="A94" s="39"/>
      <c r="B94" s="40"/>
      <c r="C94" s="41"/>
      <c r="D94" s="226" t="s">
        <v>161</v>
      </c>
      <c r="E94" s="41"/>
      <c r="F94" s="227" t="s">
        <v>396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161</v>
      </c>
      <c r="AU94" s="18" t="s">
        <v>80</v>
      </c>
    </row>
    <row r="95" s="2" customFormat="1">
      <c r="A95" s="39"/>
      <c r="B95" s="40"/>
      <c r="C95" s="41"/>
      <c r="D95" s="231" t="s">
        <v>163</v>
      </c>
      <c r="E95" s="41"/>
      <c r="F95" s="232" t="s">
        <v>397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163</v>
      </c>
      <c r="AU95" s="18" t="s">
        <v>80</v>
      </c>
    </row>
    <row r="96" s="13" customFormat="1">
      <c r="A96" s="13"/>
      <c r="B96" s="233"/>
      <c r="C96" s="234"/>
      <c r="D96" s="231" t="s">
        <v>165</v>
      </c>
      <c r="E96" s="235" t="s">
        <v>19</v>
      </c>
      <c r="F96" s="236" t="s">
        <v>398</v>
      </c>
      <c r="G96" s="234"/>
      <c r="H96" s="237">
        <v>9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165</v>
      </c>
      <c r="AU96" s="243" t="s">
        <v>80</v>
      </c>
      <c r="AV96" s="13" t="s">
        <v>80</v>
      </c>
      <c r="AW96" s="13" t="s">
        <v>33</v>
      </c>
      <c r="AX96" s="13" t="s">
        <v>78</v>
      </c>
      <c r="AY96" s="243" t="s">
        <v>152</v>
      </c>
    </row>
    <row r="97" s="2" customFormat="1" ht="37.8" customHeight="1">
      <c r="A97" s="39"/>
      <c r="B97" s="40"/>
      <c r="C97" s="213" t="s">
        <v>80</v>
      </c>
      <c r="D97" s="213" t="s">
        <v>154</v>
      </c>
      <c r="E97" s="214" t="s">
        <v>399</v>
      </c>
      <c r="F97" s="215" t="s">
        <v>400</v>
      </c>
      <c r="G97" s="216" t="s">
        <v>157</v>
      </c>
      <c r="H97" s="217">
        <v>9</v>
      </c>
      <c r="I97" s="218"/>
      <c r="J97" s="219">
        <f>ROUND(I97*H97,2)</f>
        <v>0</v>
      </c>
      <c r="K97" s="215" t="s">
        <v>158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159</v>
      </c>
      <c r="AT97" s="224" t="s">
        <v>154</v>
      </c>
      <c r="AU97" s="224" t="s">
        <v>80</v>
      </c>
      <c r="AY97" s="18" t="s">
        <v>152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159</v>
      </c>
      <c r="BM97" s="224" t="s">
        <v>401</v>
      </c>
    </row>
    <row r="98" s="2" customFormat="1">
      <c r="A98" s="39"/>
      <c r="B98" s="40"/>
      <c r="C98" s="41"/>
      <c r="D98" s="226" t="s">
        <v>161</v>
      </c>
      <c r="E98" s="41"/>
      <c r="F98" s="227" t="s">
        <v>402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161</v>
      </c>
      <c r="AU98" s="18" t="s">
        <v>80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229</v>
      </c>
      <c r="G99" s="234"/>
      <c r="H99" s="237">
        <v>9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152</v>
      </c>
    </row>
    <row r="100" s="2" customFormat="1" ht="49.05" customHeight="1">
      <c r="A100" s="39"/>
      <c r="B100" s="40"/>
      <c r="C100" s="213" t="s">
        <v>180</v>
      </c>
      <c r="D100" s="213" t="s">
        <v>154</v>
      </c>
      <c r="E100" s="214" t="s">
        <v>403</v>
      </c>
      <c r="F100" s="215" t="s">
        <v>404</v>
      </c>
      <c r="G100" s="216" t="s">
        <v>157</v>
      </c>
      <c r="H100" s="217">
        <v>9</v>
      </c>
      <c r="I100" s="218"/>
      <c r="J100" s="219">
        <f>ROUND(I100*H100,2)</f>
        <v>0</v>
      </c>
      <c r="K100" s="215" t="s">
        <v>158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159</v>
      </c>
      <c r="AT100" s="224" t="s">
        <v>154</v>
      </c>
      <c r="AU100" s="224" t="s">
        <v>80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159</v>
      </c>
      <c r="BM100" s="224" t="s">
        <v>405</v>
      </c>
    </row>
    <row r="101" s="2" customFormat="1">
      <c r="A101" s="39"/>
      <c r="B101" s="40"/>
      <c r="C101" s="41"/>
      <c r="D101" s="226" t="s">
        <v>161</v>
      </c>
      <c r="E101" s="41"/>
      <c r="F101" s="227" t="s">
        <v>406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161</v>
      </c>
      <c r="AU101" s="18" t="s">
        <v>80</v>
      </c>
    </row>
    <row r="102" s="13" customFormat="1">
      <c r="A102" s="13"/>
      <c r="B102" s="233"/>
      <c r="C102" s="234"/>
      <c r="D102" s="231" t="s">
        <v>165</v>
      </c>
      <c r="E102" s="235" t="s">
        <v>19</v>
      </c>
      <c r="F102" s="236" t="s">
        <v>229</v>
      </c>
      <c r="G102" s="234"/>
      <c r="H102" s="237">
        <v>9</v>
      </c>
      <c r="I102" s="238"/>
      <c r="J102" s="234"/>
      <c r="K102" s="234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165</v>
      </c>
      <c r="AU102" s="243" t="s">
        <v>80</v>
      </c>
      <c r="AV102" s="13" t="s">
        <v>80</v>
      </c>
      <c r="AW102" s="13" t="s">
        <v>33</v>
      </c>
      <c r="AX102" s="13" t="s">
        <v>78</v>
      </c>
      <c r="AY102" s="243" t="s">
        <v>152</v>
      </c>
    </row>
    <row r="103" s="2" customFormat="1" ht="62.7" customHeight="1">
      <c r="A103" s="39"/>
      <c r="B103" s="40"/>
      <c r="C103" s="213" t="s">
        <v>159</v>
      </c>
      <c r="D103" s="213" t="s">
        <v>154</v>
      </c>
      <c r="E103" s="214" t="s">
        <v>407</v>
      </c>
      <c r="F103" s="215" t="s">
        <v>408</v>
      </c>
      <c r="G103" s="216" t="s">
        <v>198</v>
      </c>
      <c r="H103" s="217">
        <v>40</v>
      </c>
      <c r="I103" s="218"/>
      <c r="J103" s="219">
        <f>ROUND(I103*H103,2)</f>
        <v>0</v>
      </c>
      <c r="K103" s="215" t="s">
        <v>158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0.32500000000000001</v>
      </c>
      <c r="T103" s="223">
        <f>S103*H103</f>
        <v>13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159</v>
      </c>
      <c r="AT103" s="224" t="s">
        <v>154</v>
      </c>
      <c r="AU103" s="224" t="s">
        <v>80</v>
      </c>
      <c r="AY103" s="18" t="s">
        <v>152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159</v>
      </c>
      <c r="BM103" s="224" t="s">
        <v>409</v>
      </c>
    </row>
    <row r="104" s="2" customFormat="1">
      <c r="A104" s="39"/>
      <c r="B104" s="40"/>
      <c r="C104" s="41"/>
      <c r="D104" s="226" t="s">
        <v>161</v>
      </c>
      <c r="E104" s="41"/>
      <c r="F104" s="227" t="s">
        <v>410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161</v>
      </c>
      <c r="AU104" s="18" t="s">
        <v>80</v>
      </c>
    </row>
    <row r="105" s="2" customFormat="1">
      <c r="A105" s="39"/>
      <c r="B105" s="40"/>
      <c r="C105" s="41"/>
      <c r="D105" s="231" t="s">
        <v>163</v>
      </c>
      <c r="E105" s="41"/>
      <c r="F105" s="232" t="s">
        <v>411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163</v>
      </c>
      <c r="AU105" s="18" t="s">
        <v>80</v>
      </c>
    </row>
    <row r="106" s="13" customFormat="1">
      <c r="A106" s="13"/>
      <c r="B106" s="233"/>
      <c r="C106" s="234"/>
      <c r="D106" s="231" t="s">
        <v>165</v>
      </c>
      <c r="E106" s="235" t="s">
        <v>19</v>
      </c>
      <c r="F106" s="236" t="s">
        <v>412</v>
      </c>
      <c r="G106" s="234"/>
      <c r="H106" s="237">
        <v>40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165</v>
      </c>
      <c r="AU106" s="243" t="s">
        <v>80</v>
      </c>
      <c r="AV106" s="13" t="s">
        <v>80</v>
      </c>
      <c r="AW106" s="13" t="s">
        <v>33</v>
      </c>
      <c r="AX106" s="13" t="s">
        <v>78</v>
      </c>
      <c r="AY106" s="243" t="s">
        <v>152</v>
      </c>
    </row>
    <row r="107" s="2" customFormat="1" ht="24.15" customHeight="1">
      <c r="A107" s="39"/>
      <c r="B107" s="40"/>
      <c r="C107" s="213" t="s">
        <v>195</v>
      </c>
      <c r="D107" s="213" t="s">
        <v>154</v>
      </c>
      <c r="E107" s="214" t="s">
        <v>413</v>
      </c>
      <c r="F107" s="215" t="s">
        <v>414</v>
      </c>
      <c r="G107" s="216" t="s">
        <v>157</v>
      </c>
      <c r="H107" s="217">
        <v>19.584</v>
      </c>
      <c r="I107" s="218"/>
      <c r="J107" s="219">
        <f>ROUND(I107*H107,2)</f>
        <v>0</v>
      </c>
      <c r="K107" s="215" t="s">
        <v>158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159</v>
      </c>
      <c r="AT107" s="224" t="s">
        <v>154</v>
      </c>
      <c r="AU107" s="224" t="s">
        <v>80</v>
      </c>
      <c r="AY107" s="18" t="s">
        <v>152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159</v>
      </c>
      <c r="BM107" s="224" t="s">
        <v>415</v>
      </c>
    </row>
    <row r="108" s="2" customFormat="1">
      <c r="A108" s="39"/>
      <c r="B108" s="40"/>
      <c r="C108" s="41"/>
      <c r="D108" s="226" t="s">
        <v>161</v>
      </c>
      <c r="E108" s="41"/>
      <c r="F108" s="227" t="s">
        <v>416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161</v>
      </c>
      <c r="AU108" s="18" t="s">
        <v>80</v>
      </c>
    </row>
    <row r="109" s="2" customFormat="1">
      <c r="A109" s="39"/>
      <c r="B109" s="40"/>
      <c r="C109" s="41"/>
      <c r="D109" s="231" t="s">
        <v>163</v>
      </c>
      <c r="E109" s="41"/>
      <c r="F109" s="232" t="s">
        <v>417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163</v>
      </c>
      <c r="AU109" s="18" t="s">
        <v>80</v>
      </c>
    </row>
    <row r="110" s="13" customFormat="1">
      <c r="A110" s="13"/>
      <c r="B110" s="233"/>
      <c r="C110" s="234"/>
      <c r="D110" s="231" t="s">
        <v>165</v>
      </c>
      <c r="E110" s="235" t="s">
        <v>19</v>
      </c>
      <c r="F110" s="236" t="s">
        <v>418</v>
      </c>
      <c r="G110" s="234"/>
      <c r="H110" s="237">
        <v>19.584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165</v>
      </c>
      <c r="AU110" s="243" t="s">
        <v>80</v>
      </c>
      <c r="AV110" s="13" t="s">
        <v>80</v>
      </c>
      <c r="AW110" s="13" t="s">
        <v>33</v>
      </c>
      <c r="AX110" s="13" t="s">
        <v>78</v>
      </c>
      <c r="AY110" s="243" t="s">
        <v>152</v>
      </c>
    </row>
    <row r="111" s="2" customFormat="1" ht="55.5" customHeight="1">
      <c r="A111" s="39"/>
      <c r="B111" s="40"/>
      <c r="C111" s="213" t="s">
        <v>206</v>
      </c>
      <c r="D111" s="213" t="s">
        <v>154</v>
      </c>
      <c r="E111" s="214" t="s">
        <v>419</v>
      </c>
      <c r="F111" s="215" t="s">
        <v>420</v>
      </c>
      <c r="G111" s="216" t="s">
        <v>157</v>
      </c>
      <c r="H111" s="217">
        <v>62.240000000000002</v>
      </c>
      <c r="I111" s="218"/>
      <c r="J111" s="219">
        <f>ROUND(I111*H111,2)</f>
        <v>0</v>
      </c>
      <c r="K111" s="215" t="s">
        <v>158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159</v>
      </c>
      <c r="AT111" s="224" t="s">
        <v>154</v>
      </c>
      <c r="AU111" s="224" t="s">
        <v>80</v>
      </c>
      <c r="AY111" s="18" t="s">
        <v>152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159</v>
      </c>
      <c r="BM111" s="224" t="s">
        <v>421</v>
      </c>
    </row>
    <row r="112" s="2" customFormat="1">
      <c r="A112" s="39"/>
      <c r="B112" s="40"/>
      <c r="C112" s="41"/>
      <c r="D112" s="226" t="s">
        <v>161</v>
      </c>
      <c r="E112" s="41"/>
      <c r="F112" s="227" t="s">
        <v>422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161</v>
      </c>
      <c r="AU112" s="18" t="s">
        <v>80</v>
      </c>
    </row>
    <row r="113" s="2" customFormat="1">
      <c r="A113" s="39"/>
      <c r="B113" s="40"/>
      <c r="C113" s="41"/>
      <c r="D113" s="231" t="s">
        <v>163</v>
      </c>
      <c r="E113" s="41"/>
      <c r="F113" s="232" t="s">
        <v>423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163</v>
      </c>
      <c r="AU113" s="18" t="s">
        <v>80</v>
      </c>
    </row>
    <row r="114" s="13" customFormat="1">
      <c r="A114" s="13"/>
      <c r="B114" s="233"/>
      <c r="C114" s="234"/>
      <c r="D114" s="231" t="s">
        <v>165</v>
      </c>
      <c r="E114" s="235" t="s">
        <v>19</v>
      </c>
      <c r="F114" s="236" t="s">
        <v>424</v>
      </c>
      <c r="G114" s="234"/>
      <c r="H114" s="237">
        <v>62.240000000000002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165</v>
      </c>
      <c r="AU114" s="243" t="s">
        <v>80</v>
      </c>
      <c r="AV114" s="13" t="s">
        <v>80</v>
      </c>
      <c r="AW114" s="13" t="s">
        <v>33</v>
      </c>
      <c r="AX114" s="13" t="s">
        <v>78</v>
      </c>
      <c r="AY114" s="243" t="s">
        <v>152</v>
      </c>
    </row>
    <row r="115" s="2" customFormat="1" ht="66.75" customHeight="1">
      <c r="A115" s="39"/>
      <c r="B115" s="40"/>
      <c r="C115" s="213" t="s">
        <v>214</v>
      </c>
      <c r="D115" s="213" t="s">
        <v>154</v>
      </c>
      <c r="E115" s="214" t="s">
        <v>171</v>
      </c>
      <c r="F115" s="215" t="s">
        <v>172</v>
      </c>
      <c r="G115" s="216" t="s">
        <v>157</v>
      </c>
      <c r="H115" s="217">
        <v>30.16</v>
      </c>
      <c r="I115" s="218"/>
      <c r="J115" s="219">
        <f>ROUND(I115*H115,2)</f>
        <v>0</v>
      </c>
      <c r="K115" s="215" t="s">
        <v>158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159</v>
      </c>
      <c r="AT115" s="224" t="s">
        <v>154</v>
      </c>
      <c r="AU115" s="224" t="s">
        <v>80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159</v>
      </c>
      <c r="BM115" s="224" t="s">
        <v>425</v>
      </c>
    </row>
    <row r="116" s="2" customFormat="1">
      <c r="A116" s="39"/>
      <c r="B116" s="40"/>
      <c r="C116" s="41"/>
      <c r="D116" s="226" t="s">
        <v>161</v>
      </c>
      <c r="E116" s="41"/>
      <c r="F116" s="227" t="s">
        <v>174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161</v>
      </c>
      <c r="AU116" s="18" t="s">
        <v>80</v>
      </c>
    </row>
    <row r="117" s="2" customFormat="1">
      <c r="A117" s="39"/>
      <c r="B117" s="40"/>
      <c r="C117" s="41"/>
      <c r="D117" s="231" t="s">
        <v>163</v>
      </c>
      <c r="E117" s="41"/>
      <c r="F117" s="232" t="s">
        <v>426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163</v>
      </c>
      <c r="AU117" s="18" t="s">
        <v>80</v>
      </c>
    </row>
    <row r="118" s="13" customFormat="1">
      <c r="A118" s="13"/>
      <c r="B118" s="233"/>
      <c r="C118" s="234"/>
      <c r="D118" s="231" t="s">
        <v>165</v>
      </c>
      <c r="E118" s="235" t="s">
        <v>19</v>
      </c>
      <c r="F118" s="236" t="s">
        <v>427</v>
      </c>
      <c r="G118" s="234"/>
      <c r="H118" s="237">
        <v>30.16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165</v>
      </c>
      <c r="AU118" s="243" t="s">
        <v>80</v>
      </c>
      <c r="AV118" s="13" t="s">
        <v>80</v>
      </c>
      <c r="AW118" s="13" t="s">
        <v>33</v>
      </c>
      <c r="AX118" s="13" t="s">
        <v>78</v>
      </c>
      <c r="AY118" s="243" t="s">
        <v>152</v>
      </c>
    </row>
    <row r="119" s="2" customFormat="1" ht="62.7" customHeight="1">
      <c r="A119" s="39"/>
      <c r="B119" s="40"/>
      <c r="C119" s="213" t="s">
        <v>219</v>
      </c>
      <c r="D119" s="213" t="s">
        <v>154</v>
      </c>
      <c r="E119" s="214" t="s">
        <v>181</v>
      </c>
      <c r="F119" s="215" t="s">
        <v>182</v>
      </c>
      <c r="G119" s="216" t="s">
        <v>157</v>
      </c>
      <c r="H119" s="217">
        <v>20</v>
      </c>
      <c r="I119" s="218"/>
      <c r="J119" s="219">
        <f>ROUND(I119*H119,2)</f>
        <v>0</v>
      </c>
      <c r="K119" s="215" t="s">
        <v>158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159</v>
      </c>
      <c r="AT119" s="224" t="s">
        <v>154</v>
      </c>
      <c r="AU119" s="224" t="s">
        <v>80</v>
      </c>
      <c r="AY119" s="18" t="s">
        <v>152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159</v>
      </c>
      <c r="BM119" s="224" t="s">
        <v>428</v>
      </c>
    </row>
    <row r="120" s="2" customFormat="1">
      <c r="A120" s="39"/>
      <c r="B120" s="40"/>
      <c r="C120" s="41"/>
      <c r="D120" s="226" t="s">
        <v>161</v>
      </c>
      <c r="E120" s="41"/>
      <c r="F120" s="227" t="s">
        <v>184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161</v>
      </c>
      <c r="AU120" s="18" t="s">
        <v>80</v>
      </c>
    </row>
    <row r="121" s="2" customFormat="1">
      <c r="A121" s="39"/>
      <c r="B121" s="40"/>
      <c r="C121" s="41"/>
      <c r="D121" s="231" t="s">
        <v>163</v>
      </c>
      <c r="E121" s="41"/>
      <c r="F121" s="232" t="s">
        <v>429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163</v>
      </c>
      <c r="AU121" s="18" t="s">
        <v>80</v>
      </c>
    </row>
    <row r="122" s="13" customFormat="1">
      <c r="A122" s="13"/>
      <c r="B122" s="233"/>
      <c r="C122" s="234"/>
      <c r="D122" s="231" t="s">
        <v>165</v>
      </c>
      <c r="E122" s="235" t="s">
        <v>19</v>
      </c>
      <c r="F122" s="236" t="s">
        <v>205</v>
      </c>
      <c r="G122" s="234"/>
      <c r="H122" s="237">
        <v>20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165</v>
      </c>
      <c r="AU122" s="243" t="s">
        <v>80</v>
      </c>
      <c r="AV122" s="13" t="s">
        <v>80</v>
      </c>
      <c r="AW122" s="13" t="s">
        <v>33</v>
      </c>
      <c r="AX122" s="13" t="s">
        <v>78</v>
      </c>
      <c r="AY122" s="243" t="s">
        <v>152</v>
      </c>
    </row>
    <row r="123" s="2" customFormat="1" ht="44.25" customHeight="1">
      <c r="A123" s="39"/>
      <c r="B123" s="40"/>
      <c r="C123" s="213" t="s">
        <v>229</v>
      </c>
      <c r="D123" s="213" t="s">
        <v>154</v>
      </c>
      <c r="E123" s="214" t="s">
        <v>189</v>
      </c>
      <c r="F123" s="215" t="s">
        <v>190</v>
      </c>
      <c r="G123" s="216" t="s">
        <v>157</v>
      </c>
      <c r="H123" s="217">
        <v>20</v>
      </c>
      <c r="I123" s="218"/>
      <c r="J123" s="219">
        <f>ROUND(I123*H123,2)</f>
        <v>0</v>
      </c>
      <c r="K123" s="215" t="s">
        <v>191</v>
      </c>
      <c r="L123" s="45"/>
      <c r="M123" s="220" t="s">
        <v>19</v>
      </c>
      <c r="N123" s="221" t="s">
        <v>42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159</v>
      </c>
      <c r="AT123" s="224" t="s">
        <v>154</v>
      </c>
      <c r="AU123" s="224" t="s">
        <v>80</v>
      </c>
      <c r="AY123" s="18" t="s">
        <v>152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78</v>
      </c>
      <c r="BK123" s="225">
        <f>ROUND(I123*H123,2)</f>
        <v>0</v>
      </c>
      <c r="BL123" s="18" t="s">
        <v>159</v>
      </c>
      <c r="BM123" s="224" t="s">
        <v>430</v>
      </c>
    </row>
    <row r="124" s="2" customFormat="1">
      <c r="A124" s="39"/>
      <c r="B124" s="40"/>
      <c r="C124" s="41"/>
      <c r="D124" s="226" t="s">
        <v>161</v>
      </c>
      <c r="E124" s="41"/>
      <c r="F124" s="227" t="s">
        <v>193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161</v>
      </c>
      <c r="AU124" s="18" t="s">
        <v>80</v>
      </c>
    </row>
    <row r="125" s="2" customFormat="1">
      <c r="A125" s="39"/>
      <c r="B125" s="40"/>
      <c r="C125" s="41"/>
      <c r="D125" s="231" t="s">
        <v>163</v>
      </c>
      <c r="E125" s="41"/>
      <c r="F125" s="232" t="s">
        <v>431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163</v>
      </c>
      <c r="AU125" s="18" t="s">
        <v>80</v>
      </c>
    </row>
    <row r="126" s="13" customFormat="1">
      <c r="A126" s="13"/>
      <c r="B126" s="233"/>
      <c r="C126" s="234"/>
      <c r="D126" s="231" t="s">
        <v>165</v>
      </c>
      <c r="E126" s="235" t="s">
        <v>19</v>
      </c>
      <c r="F126" s="236" t="s">
        <v>205</v>
      </c>
      <c r="G126" s="234"/>
      <c r="H126" s="237">
        <v>20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165</v>
      </c>
      <c r="AU126" s="243" t="s">
        <v>80</v>
      </c>
      <c r="AV126" s="13" t="s">
        <v>80</v>
      </c>
      <c r="AW126" s="13" t="s">
        <v>33</v>
      </c>
      <c r="AX126" s="13" t="s">
        <v>78</v>
      </c>
      <c r="AY126" s="243" t="s">
        <v>152</v>
      </c>
    </row>
    <row r="127" s="2" customFormat="1" ht="33" customHeight="1">
      <c r="A127" s="39"/>
      <c r="B127" s="40"/>
      <c r="C127" s="213" t="s">
        <v>236</v>
      </c>
      <c r="D127" s="213" t="s">
        <v>154</v>
      </c>
      <c r="E127" s="214" t="s">
        <v>196</v>
      </c>
      <c r="F127" s="215" t="s">
        <v>197</v>
      </c>
      <c r="G127" s="216" t="s">
        <v>198</v>
      </c>
      <c r="H127" s="217">
        <v>100</v>
      </c>
      <c r="I127" s="218"/>
      <c r="J127" s="219">
        <f>ROUND(I127*H127,2)</f>
        <v>0</v>
      </c>
      <c r="K127" s="215" t="s">
        <v>158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159</v>
      </c>
      <c r="AT127" s="224" t="s">
        <v>154</v>
      </c>
      <c r="AU127" s="224" t="s">
        <v>80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159</v>
      </c>
      <c r="BM127" s="224" t="s">
        <v>432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200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80</v>
      </c>
    </row>
    <row r="129" s="2" customFormat="1">
      <c r="A129" s="39"/>
      <c r="B129" s="40"/>
      <c r="C129" s="41"/>
      <c r="D129" s="231" t="s">
        <v>163</v>
      </c>
      <c r="E129" s="41"/>
      <c r="F129" s="232" t="s">
        <v>433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163</v>
      </c>
      <c r="AU129" s="18" t="s">
        <v>80</v>
      </c>
    </row>
    <row r="130" s="13" customFormat="1">
      <c r="A130" s="13"/>
      <c r="B130" s="233"/>
      <c r="C130" s="234"/>
      <c r="D130" s="231" t="s">
        <v>165</v>
      </c>
      <c r="E130" s="235" t="s">
        <v>19</v>
      </c>
      <c r="F130" s="236" t="s">
        <v>434</v>
      </c>
      <c r="G130" s="234"/>
      <c r="H130" s="237">
        <v>100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165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152</v>
      </c>
    </row>
    <row r="131" s="2" customFormat="1" ht="37.8" customHeight="1">
      <c r="A131" s="39"/>
      <c r="B131" s="40"/>
      <c r="C131" s="213" t="s">
        <v>241</v>
      </c>
      <c r="D131" s="213" t="s">
        <v>154</v>
      </c>
      <c r="E131" s="214" t="s">
        <v>207</v>
      </c>
      <c r="F131" s="215" t="s">
        <v>208</v>
      </c>
      <c r="G131" s="216" t="s">
        <v>198</v>
      </c>
      <c r="H131" s="217">
        <v>100</v>
      </c>
      <c r="I131" s="218"/>
      <c r="J131" s="219">
        <f>ROUND(I131*H131,2)</f>
        <v>0</v>
      </c>
      <c r="K131" s="215" t="s">
        <v>158</v>
      </c>
      <c r="L131" s="45"/>
      <c r="M131" s="220" t="s">
        <v>19</v>
      </c>
      <c r="N131" s="221" t="s">
        <v>42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159</v>
      </c>
      <c r="AT131" s="224" t="s">
        <v>154</v>
      </c>
      <c r="AU131" s="224" t="s">
        <v>80</v>
      </c>
      <c r="AY131" s="18" t="s">
        <v>152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78</v>
      </c>
      <c r="BK131" s="225">
        <f>ROUND(I131*H131,2)</f>
        <v>0</v>
      </c>
      <c r="BL131" s="18" t="s">
        <v>159</v>
      </c>
      <c r="BM131" s="224" t="s">
        <v>435</v>
      </c>
    </row>
    <row r="132" s="2" customFormat="1">
      <c r="A132" s="39"/>
      <c r="B132" s="40"/>
      <c r="C132" s="41"/>
      <c r="D132" s="226" t="s">
        <v>161</v>
      </c>
      <c r="E132" s="41"/>
      <c r="F132" s="227" t="s">
        <v>210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161</v>
      </c>
      <c r="AU132" s="18" t="s">
        <v>80</v>
      </c>
    </row>
    <row r="133" s="13" customFormat="1">
      <c r="A133" s="13"/>
      <c r="B133" s="233"/>
      <c r="C133" s="234"/>
      <c r="D133" s="231" t="s">
        <v>165</v>
      </c>
      <c r="E133" s="235" t="s">
        <v>19</v>
      </c>
      <c r="F133" s="236" t="s">
        <v>434</v>
      </c>
      <c r="G133" s="234"/>
      <c r="H133" s="237">
        <v>100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165</v>
      </c>
      <c r="AU133" s="243" t="s">
        <v>80</v>
      </c>
      <c r="AV133" s="13" t="s">
        <v>80</v>
      </c>
      <c r="AW133" s="13" t="s">
        <v>33</v>
      </c>
      <c r="AX133" s="13" t="s">
        <v>78</v>
      </c>
      <c r="AY133" s="243" t="s">
        <v>152</v>
      </c>
    </row>
    <row r="134" s="2" customFormat="1" ht="16.5" customHeight="1">
      <c r="A134" s="39"/>
      <c r="B134" s="40"/>
      <c r="C134" s="255" t="s">
        <v>8</v>
      </c>
      <c r="D134" s="255" t="s">
        <v>215</v>
      </c>
      <c r="E134" s="256" t="s">
        <v>216</v>
      </c>
      <c r="F134" s="257" t="s">
        <v>217</v>
      </c>
      <c r="G134" s="258" t="s">
        <v>218</v>
      </c>
      <c r="H134" s="259">
        <v>2</v>
      </c>
      <c r="I134" s="260"/>
      <c r="J134" s="261">
        <f>ROUND(I134*H134,2)</f>
        <v>0</v>
      </c>
      <c r="K134" s="257" t="s">
        <v>158</v>
      </c>
      <c r="L134" s="262"/>
      <c r="M134" s="263" t="s">
        <v>19</v>
      </c>
      <c r="N134" s="264" t="s">
        <v>42</v>
      </c>
      <c r="O134" s="85"/>
      <c r="P134" s="222">
        <f>O134*H134</f>
        <v>0</v>
      </c>
      <c r="Q134" s="222">
        <v>0.001</v>
      </c>
      <c r="R134" s="222">
        <f>Q134*H134</f>
        <v>0.002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219</v>
      </c>
      <c r="AT134" s="224" t="s">
        <v>215</v>
      </c>
      <c r="AU134" s="224" t="s">
        <v>80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159</v>
      </c>
      <c r="BM134" s="224" t="s">
        <v>436</v>
      </c>
    </row>
    <row r="135" s="13" customFormat="1">
      <c r="A135" s="13"/>
      <c r="B135" s="233"/>
      <c r="C135" s="234"/>
      <c r="D135" s="231" t="s">
        <v>165</v>
      </c>
      <c r="E135" s="234"/>
      <c r="F135" s="236" t="s">
        <v>437</v>
      </c>
      <c r="G135" s="234"/>
      <c r="H135" s="237">
        <v>2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165</v>
      </c>
      <c r="AU135" s="243" t="s">
        <v>80</v>
      </c>
      <c r="AV135" s="13" t="s">
        <v>80</v>
      </c>
      <c r="AW135" s="13" t="s">
        <v>4</v>
      </c>
      <c r="AX135" s="13" t="s">
        <v>78</v>
      </c>
      <c r="AY135" s="243" t="s">
        <v>152</v>
      </c>
    </row>
    <row r="136" s="2" customFormat="1" ht="62.7" customHeight="1">
      <c r="A136" s="39"/>
      <c r="B136" s="40"/>
      <c r="C136" s="213" t="s">
        <v>254</v>
      </c>
      <c r="D136" s="213" t="s">
        <v>154</v>
      </c>
      <c r="E136" s="214" t="s">
        <v>255</v>
      </c>
      <c r="F136" s="215" t="s">
        <v>256</v>
      </c>
      <c r="G136" s="216" t="s">
        <v>157</v>
      </c>
      <c r="H136" s="217">
        <v>92</v>
      </c>
      <c r="I136" s="218"/>
      <c r="J136" s="219">
        <f>ROUND(I136*H136,2)</f>
        <v>0</v>
      </c>
      <c r="K136" s="215" t="s">
        <v>158</v>
      </c>
      <c r="L136" s="45"/>
      <c r="M136" s="220" t="s">
        <v>19</v>
      </c>
      <c r="N136" s="221" t="s">
        <v>42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159</v>
      </c>
      <c r="AT136" s="224" t="s">
        <v>154</v>
      </c>
      <c r="AU136" s="224" t="s">
        <v>80</v>
      </c>
      <c r="AY136" s="18" t="s">
        <v>152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78</v>
      </c>
      <c r="BK136" s="225">
        <f>ROUND(I136*H136,2)</f>
        <v>0</v>
      </c>
      <c r="BL136" s="18" t="s">
        <v>159</v>
      </c>
      <c r="BM136" s="224" t="s">
        <v>438</v>
      </c>
    </row>
    <row r="137" s="2" customFormat="1">
      <c r="A137" s="39"/>
      <c r="B137" s="40"/>
      <c r="C137" s="41"/>
      <c r="D137" s="226" t="s">
        <v>161</v>
      </c>
      <c r="E137" s="41"/>
      <c r="F137" s="227" t="s">
        <v>258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161</v>
      </c>
      <c r="AU137" s="18" t="s">
        <v>80</v>
      </c>
    </row>
    <row r="138" s="2" customFormat="1">
      <c r="A138" s="39"/>
      <c r="B138" s="40"/>
      <c r="C138" s="41"/>
      <c r="D138" s="231" t="s">
        <v>163</v>
      </c>
      <c r="E138" s="41"/>
      <c r="F138" s="232" t="s">
        <v>439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163</v>
      </c>
      <c r="AU138" s="18" t="s">
        <v>80</v>
      </c>
    </row>
    <row r="139" s="13" customFormat="1">
      <c r="A139" s="13"/>
      <c r="B139" s="233"/>
      <c r="C139" s="234"/>
      <c r="D139" s="231" t="s">
        <v>165</v>
      </c>
      <c r="E139" s="235" t="s">
        <v>19</v>
      </c>
      <c r="F139" s="236" t="s">
        <v>440</v>
      </c>
      <c r="G139" s="234"/>
      <c r="H139" s="237">
        <v>92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165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152</v>
      </c>
    </row>
    <row r="140" s="2" customFormat="1" ht="66.75" customHeight="1">
      <c r="A140" s="39"/>
      <c r="B140" s="40"/>
      <c r="C140" s="213" t="s">
        <v>264</v>
      </c>
      <c r="D140" s="213" t="s">
        <v>154</v>
      </c>
      <c r="E140" s="214" t="s">
        <v>265</v>
      </c>
      <c r="F140" s="215" t="s">
        <v>266</v>
      </c>
      <c r="G140" s="216" t="s">
        <v>157</v>
      </c>
      <c r="H140" s="217">
        <v>460</v>
      </c>
      <c r="I140" s="218"/>
      <c r="J140" s="219">
        <f>ROUND(I140*H140,2)</f>
        <v>0</v>
      </c>
      <c r="K140" s="215" t="s">
        <v>158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159</v>
      </c>
      <c r="AT140" s="224" t="s">
        <v>154</v>
      </c>
      <c r="AU140" s="224" t="s">
        <v>80</v>
      </c>
      <c r="AY140" s="18" t="s">
        <v>152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159</v>
      </c>
      <c r="BM140" s="224" t="s">
        <v>441</v>
      </c>
    </row>
    <row r="141" s="2" customFormat="1">
      <c r="A141" s="39"/>
      <c r="B141" s="40"/>
      <c r="C141" s="41"/>
      <c r="D141" s="226" t="s">
        <v>161</v>
      </c>
      <c r="E141" s="41"/>
      <c r="F141" s="227" t="s">
        <v>268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161</v>
      </c>
      <c r="AU141" s="18" t="s">
        <v>80</v>
      </c>
    </row>
    <row r="142" s="2" customFormat="1">
      <c r="A142" s="39"/>
      <c r="B142" s="40"/>
      <c r="C142" s="41"/>
      <c r="D142" s="231" t="s">
        <v>163</v>
      </c>
      <c r="E142" s="41"/>
      <c r="F142" s="232" t="s">
        <v>442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163</v>
      </c>
      <c r="AU142" s="18" t="s">
        <v>80</v>
      </c>
    </row>
    <row r="143" s="13" customFormat="1">
      <c r="A143" s="13"/>
      <c r="B143" s="233"/>
      <c r="C143" s="234"/>
      <c r="D143" s="231" t="s">
        <v>165</v>
      </c>
      <c r="E143" s="235" t="s">
        <v>19</v>
      </c>
      <c r="F143" s="236" t="s">
        <v>443</v>
      </c>
      <c r="G143" s="234"/>
      <c r="H143" s="237">
        <v>460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165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152</v>
      </c>
    </row>
    <row r="144" s="2" customFormat="1" ht="37.8" customHeight="1">
      <c r="A144" s="39"/>
      <c r="B144" s="40"/>
      <c r="C144" s="213" t="s">
        <v>359</v>
      </c>
      <c r="D144" s="213" t="s">
        <v>154</v>
      </c>
      <c r="E144" s="214" t="s">
        <v>272</v>
      </c>
      <c r="F144" s="215" t="s">
        <v>273</v>
      </c>
      <c r="G144" s="216" t="s">
        <v>157</v>
      </c>
      <c r="H144" s="217">
        <v>92</v>
      </c>
      <c r="I144" s="218"/>
      <c r="J144" s="219">
        <f>ROUND(I144*H144,2)</f>
        <v>0</v>
      </c>
      <c r="K144" s="215" t="s">
        <v>158</v>
      </c>
      <c r="L144" s="45"/>
      <c r="M144" s="220" t="s">
        <v>19</v>
      </c>
      <c r="N144" s="221" t="s">
        <v>42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159</v>
      </c>
      <c r="AT144" s="224" t="s">
        <v>154</v>
      </c>
      <c r="AU144" s="224" t="s">
        <v>80</v>
      </c>
      <c r="AY144" s="18" t="s">
        <v>152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78</v>
      </c>
      <c r="BK144" s="225">
        <f>ROUND(I144*H144,2)</f>
        <v>0</v>
      </c>
      <c r="BL144" s="18" t="s">
        <v>159</v>
      </c>
      <c r="BM144" s="224" t="s">
        <v>444</v>
      </c>
    </row>
    <row r="145" s="2" customFormat="1">
      <c r="A145" s="39"/>
      <c r="B145" s="40"/>
      <c r="C145" s="41"/>
      <c r="D145" s="226" t="s">
        <v>161</v>
      </c>
      <c r="E145" s="41"/>
      <c r="F145" s="227" t="s">
        <v>275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161</v>
      </c>
      <c r="AU145" s="18" t="s">
        <v>80</v>
      </c>
    </row>
    <row r="146" s="13" customFormat="1">
      <c r="A146" s="13"/>
      <c r="B146" s="233"/>
      <c r="C146" s="234"/>
      <c r="D146" s="231" t="s">
        <v>165</v>
      </c>
      <c r="E146" s="235" t="s">
        <v>19</v>
      </c>
      <c r="F146" s="236" t="s">
        <v>440</v>
      </c>
      <c r="G146" s="234"/>
      <c r="H146" s="237">
        <v>92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165</v>
      </c>
      <c r="AU146" s="243" t="s">
        <v>80</v>
      </c>
      <c r="AV146" s="13" t="s">
        <v>80</v>
      </c>
      <c r="AW146" s="13" t="s">
        <v>33</v>
      </c>
      <c r="AX146" s="13" t="s">
        <v>78</v>
      </c>
      <c r="AY146" s="243" t="s">
        <v>152</v>
      </c>
    </row>
    <row r="147" s="2" customFormat="1" ht="44.25" customHeight="1">
      <c r="A147" s="39"/>
      <c r="B147" s="40"/>
      <c r="C147" s="213" t="s">
        <v>367</v>
      </c>
      <c r="D147" s="213" t="s">
        <v>154</v>
      </c>
      <c r="E147" s="214" t="s">
        <v>278</v>
      </c>
      <c r="F147" s="215" t="s">
        <v>279</v>
      </c>
      <c r="G147" s="216" t="s">
        <v>280</v>
      </c>
      <c r="H147" s="217">
        <v>165.59999999999999</v>
      </c>
      <c r="I147" s="218"/>
      <c r="J147" s="219">
        <f>ROUND(I147*H147,2)</f>
        <v>0</v>
      </c>
      <c r="K147" s="215" t="s">
        <v>158</v>
      </c>
      <c r="L147" s="45"/>
      <c r="M147" s="220" t="s">
        <v>19</v>
      </c>
      <c r="N147" s="221" t="s">
        <v>42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159</v>
      </c>
      <c r="AT147" s="224" t="s">
        <v>154</v>
      </c>
      <c r="AU147" s="224" t="s">
        <v>80</v>
      </c>
      <c r="AY147" s="18" t="s">
        <v>152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78</v>
      </c>
      <c r="BK147" s="225">
        <f>ROUND(I147*H147,2)</f>
        <v>0</v>
      </c>
      <c r="BL147" s="18" t="s">
        <v>159</v>
      </c>
      <c r="BM147" s="224" t="s">
        <v>445</v>
      </c>
    </row>
    <row r="148" s="2" customFormat="1">
      <c r="A148" s="39"/>
      <c r="B148" s="40"/>
      <c r="C148" s="41"/>
      <c r="D148" s="226" t="s">
        <v>161</v>
      </c>
      <c r="E148" s="41"/>
      <c r="F148" s="227" t="s">
        <v>282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161</v>
      </c>
      <c r="AU148" s="18" t="s">
        <v>80</v>
      </c>
    </row>
    <row r="149" s="13" customFormat="1">
      <c r="A149" s="13"/>
      <c r="B149" s="233"/>
      <c r="C149" s="234"/>
      <c r="D149" s="231" t="s">
        <v>165</v>
      </c>
      <c r="E149" s="235" t="s">
        <v>19</v>
      </c>
      <c r="F149" s="236" t="s">
        <v>446</v>
      </c>
      <c r="G149" s="234"/>
      <c r="H149" s="237">
        <v>165.59999999999999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165</v>
      </c>
      <c r="AU149" s="243" t="s">
        <v>80</v>
      </c>
      <c r="AV149" s="13" t="s">
        <v>80</v>
      </c>
      <c r="AW149" s="13" t="s">
        <v>33</v>
      </c>
      <c r="AX149" s="13" t="s">
        <v>78</v>
      </c>
      <c r="AY149" s="243" t="s">
        <v>152</v>
      </c>
    </row>
    <row r="150" s="12" customFormat="1" ht="22.8" customHeight="1">
      <c r="A150" s="12"/>
      <c r="B150" s="197"/>
      <c r="C150" s="198"/>
      <c r="D150" s="199" t="s">
        <v>70</v>
      </c>
      <c r="E150" s="211" t="s">
        <v>159</v>
      </c>
      <c r="F150" s="211" t="s">
        <v>327</v>
      </c>
      <c r="G150" s="198"/>
      <c r="H150" s="198"/>
      <c r="I150" s="201"/>
      <c r="J150" s="212">
        <f>BK150</f>
        <v>0</v>
      </c>
      <c r="K150" s="198"/>
      <c r="L150" s="203"/>
      <c r="M150" s="204"/>
      <c r="N150" s="205"/>
      <c r="O150" s="205"/>
      <c r="P150" s="206">
        <f>SUM(P151:P174)</f>
        <v>0</v>
      </c>
      <c r="Q150" s="205"/>
      <c r="R150" s="206">
        <f>SUM(R151:R174)</f>
        <v>279.80856599999998</v>
      </c>
      <c r="S150" s="205"/>
      <c r="T150" s="207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8" t="s">
        <v>78</v>
      </c>
      <c r="AT150" s="209" t="s">
        <v>70</v>
      </c>
      <c r="AU150" s="209" t="s">
        <v>78</v>
      </c>
      <c r="AY150" s="208" t="s">
        <v>152</v>
      </c>
      <c r="BK150" s="210">
        <f>SUM(BK151:BK174)</f>
        <v>0</v>
      </c>
    </row>
    <row r="151" s="2" customFormat="1" ht="44.25" customHeight="1">
      <c r="A151" s="39"/>
      <c r="B151" s="40"/>
      <c r="C151" s="213" t="s">
        <v>271</v>
      </c>
      <c r="D151" s="213" t="s">
        <v>154</v>
      </c>
      <c r="E151" s="214" t="s">
        <v>447</v>
      </c>
      <c r="F151" s="215" t="s">
        <v>448</v>
      </c>
      <c r="G151" s="216" t="s">
        <v>198</v>
      </c>
      <c r="H151" s="217">
        <v>45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42</v>
      </c>
      <c r="O151" s="85"/>
      <c r="P151" s="222">
        <f>O151*H151</f>
        <v>0</v>
      </c>
      <c r="Q151" s="222">
        <v>0.74326999999999999</v>
      </c>
      <c r="R151" s="222">
        <f>Q151*H151</f>
        <v>33.447150000000001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159</v>
      </c>
      <c r="AT151" s="224" t="s">
        <v>154</v>
      </c>
      <c r="AU151" s="224" t="s">
        <v>80</v>
      </c>
      <c r="AY151" s="18" t="s">
        <v>152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78</v>
      </c>
      <c r="BK151" s="225">
        <f>ROUND(I151*H151,2)</f>
        <v>0</v>
      </c>
      <c r="BL151" s="18" t="s">
        <v>159</v>
      </c>
      <c r="BM151" s="224" t="s">
        <v>449</v>
      </c>
    </row>
    <row r="152" s="2" customFormat="1">
      <c r="A152" s="39"/>
      <c r="B152" s="40"/>
      <c r="C152" s="41"/>
      <c r="D152" s="231" t="s">
        <v>163</v>
      </c>
      <c r="E152" s="41"/>
      <c r="F152" s="232" t="s">
        <v>450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163</v>
      </c>
      <c r="AU152" s="18" t="s">
        <v>80</v>
      </c>
    </row>
    <row r="153" s="13" customFormat="1">
      <c r="A153" s="13"/>
      <c r="B153" s="233"/>
      <c r="C153" s="234"/>
      <c r="D153" s="231" t="s">
        <v>165</v>
      </c>
      <c r="E153" s="235" t="s">
        <v>19</v>
      </c>
      <c r="F153" s="236" t="s">
        <v>451</v>
      </c>
      <c r="G153" s="234"/>
      <c r="H153" s="237">
        <v>45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165</v>
      </c>
      <c r="AU153" s="243" t="s">
        <v>80</v>
      </c>
      <c r="AV153" s="13" t="s">
        <v>80</v>
      </c>
      <c r="AW153" s="13" t="s">
        <v>33</v>
      </c>
      <c r="AX153" s="13" t="s">
        <v>78</v>
      </c>
      <c r="AY153" s="243" t="s">
        <v>152</v>
      </c>
    </row>
    <row r="154" s="2" customFormat="1" ht="33" customHeight="1">
      <c r="A154" s="39"/>
      <c r="B154" s="40"/>
      <c r="C154" s="213" t="s">
        <v>277</v>
      </c>
      <c r="D154" s="213" t="s">
        <v>154</v>
      </c>
      <c r="E154" s="214" t="s">
        <v>452</v>
      </c>
      <c r="F154" s="215" t="s">
        <v>453</v>
      </c>
      <c r="G154" s="216" t="s">
        <v>198</v>
      </c>
      <c r="H154" s="217">
        <v>45</v>
      </c>
      <c r="I154" s="218"/>
      <c r="J154" s="219">
        <f>ROUND(I154*H154,2)</f>
        <v>0</v>
      </c>
      <c r="K154" s="215" t="s">
        <v>158</v>
      </c>
      <c r="L154" s="45"/>
      <c r="M154" s="220" t="s">
        <v>19</v>
      </c>
      <c r="N154" s="221" t="s">
        <v>42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159</v>
      </c>
      <c r="AT154" s="224" t="s">
        <v>154</v>
      </c>
      <c r="AU154" s="224" t="s">
        <v>80</v>
      </c>
      <c r="AY154" s="18" t="s">
        <v>152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78</v>
      </c>
      <c r="BK154" s="225">
        <f>ROUND(I154*H154,2)</f>
        <v>0</v>
      </c>
      <c r="BL154" s="18" t="s">
        <v>159</v>
      </c>
      <c r="BM154" s="224" t="s">
        <v>454</v>
      </c>
    </row>
    <row r="155" s="2" customFormat="1">
      <c r="A155" s="39"/>
      <c r="B155" s="40"/>
      <c r="C155" s="41"/>
      <c r="D155" s="226" t="s">
        <v>161</v>
      </c>
      <c r="E155" s="41"/>
      <c r="F155" s="227" t="s">
        <v>455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161</v>
      </c>
      <c r="AU155" s="18" t="s">
        <v>80</v>
      </c>
    </row>
    <row r="156" s="13" customFormat="1">
      <c r="A156" s="13"/>
      <c r="B156" s="233"/>
      <c r="C156" s="234"/>
      <c r="D156" s="231" t="s">
        <v>165</v>
      </c>
      <c r="E156" s="235" t="s">
        <v>19</v>
      </c>
      <c r="F156" s="236" t="s">
        <v>451</v>
      </c>
      <c r="G156" s="234"/>
      <c r="H156" s="237">
        <v>45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165</v>
      </c>
      <c r="AU156" s="243" t="s">
        <v>80</v>
      </c>
      <c r="AV156" s="13" t="s">
        <v>80</v>
      </c>
      <c r="AW156" s="13" t="s">
        <v>33</v>
      </c>
      <c r="AX156" s="13" t="s">
        <v>78</v>
      </c>
      <c r="AY156" s="243" t="s">
        <v>152</v>
      </c>
    </row>
    <row r="157" s="2" customFormat="1" ht="21.75" customHeight="1">
      <c r="A157" s="39"/>
      <c r="B157" s="40"/>
      <c r="C157" s="213" t="s">
        <v>285</v>
      </c>
      <c r="D157" s="213" t="s">
        <v>154</v>
      </c>
      <c r="E157" s="214" t="s">
        <v>456</v>
      </c>
      <c r="F157" s="215" t="s">
        <v>457</v>
      </c>
      <c r="G157" s="216" t="s">
        <v>198</v>
      </c>
      <c r="H157" s="217">
        <v>45</v>
      </c>
      <c r="I157" s="218"/>
      <c r="J157" s="219">
        <f>ROUND(I157*H157,2)</f>
        <v>0</v>
      </c>
      <c r="K157" s="215" t="s">
        <v>158</v>
      </c>
      <c r="L157" s="45"/>
      <c r="M157" s="220" t="s">
        <v>19</v>
      </c>
      <c r="N157" s="221" t="s">
        <v>42</v>
      </c>
      <c r="O157" s="85"/>
      <c r="P157" s="222">
        <f>O157*H157</f>
        <v>0</v>
      </c>
      <c r="Q157" s="222">
        <v>0.21251999999999999</v>
      </c>
      <c r="R157" s="222">
        <f>Q157*H157</f>
        <v>9.5633999999999997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159</v>
      </c>
      <c r="AT157" s="224" t="s">
        <v>154</v>
      </c>
      <c r="AU157" s="224" t="s">
        <v>80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78</v>
      </c>
      <c r="BK157" s="225">
        <f>ROUND(I157*H157,2)</f>
        <v>0</v>
      </c>
      <c r="BL157" s="18" t="s">
        <v>159</v>
      </c>
      <c r="BM157" s="224" t="s">
        <v>458</v>
      </c>
    </row>
    <row r="158" s="2" customFormat="1">
      <c r="A158" s="39"/>
      <c r="B158" s="40"/>
      <c r="C158" s="41"/>
      <c r="D158" s="226" t="s">
        <v>161</v>
      </c>
      <c r="E158" s="41"/>
      <c r="F158" s="227" t="s">
        <v>459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161</v>
      </c>
      <c r="AU158" s="18" t="s">
        <v>80</v>
      </c>
    </row>
    <row r="159" s="13" customFormat="1">
      <c r="A159" s="13"/>
      <c r="B159" s="233"/>
      <c r="C159" s="234"/>
      <c r="D159" s="231" t="s">
        <v>165</v>
      </c>
      <c r="E159" s="235" t="s">
        <v>19</v>
      </c>
      <c r="F159" s="236" t="s">
        <v>451</v>
      </c>
      <c r="G159" s="234"/>
      <c r="H159" s="237">
        <v>45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165</v>
      </c>
      <c r="AU159" s="243" t="s">
        <v>80</v>
      </c>
      <c r="AV159" s="13" t="s">
        <v>80</v>
      </c>
      <c r="AW159" s="13" t="s">
        <v>33</v>
      </c>
      <c r="AX159" s="13" t="s">
        <v>78</v>
      </c>
      <c r="AY159" s="243" t="s">
        <v>152</v>
      </c>
    </row>
    <row r="160" s="2" customFormat="1" ht="37.8" customHeight="1">
      <c r="A160" s="39"/>
      <c r="B160" s="40"/>
      <c r="C160" s="213" t="s">
        <v>292</v>
      </c>
      <c r="D160" s="213" t="s">
        <v>154</v>
      </c>
      <c r="E160" s="214" t="s">
        <v>460</v>
      </c>
      <c r="F160" s="215" t="s">
        <v>461</v>
      </c>
      <c r="G160" s="216" t="s">
        <v>157</v>
      </c>
      <c r="H160" s="217">
        <v>30.16</v>
      </c>
      <c r="I160" s="218"/>
      <c r="J160" s="219">
        <f>ROUND(I160*H160,2)</f>
        <v>0</v>
      </c>
      <c r="K160" s="215" t="s">
        <v>158</v>
      </c>
      <c r="L160" s="45"/>
      <c r="M160" s="220" t="s">
        <v>19</v>
      </c>
      <c r="N160" s="221" t="s">
        <v>42</v>
      </c>
      <c r="O160" s="85"/>
      <c r="P160" s="222">
        <f>O160*H160</f>
        <v>0</v>
      </c>
      <c r="Q160" s="222">
        <v>2.4340799999999998</v>
      </c>
      <c r="R160" s="222">
        <f>Q160*H160</f>
        <v>73.411852799999991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159</v>
      </c>
      <c r="AT160" s="224" t="s">
        <v>154</v>
      </c>
      <c r="AU160" s="224" t="s">
        <v>80</v>
      </c>
      <c r="AY160" s="18" t="s">
        <v>152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78</v>
      </c>
      <c r="BK160" s="225">
        <f>ROUND(I160*H160,2)</f>
        <v>0</v>
      </c>
      <c r="BL160" s="18" t="s">
        <v>159</v>
      </c>
      <c r="BM160" s="224" t="s">
        <v>462</v>
      </c>
    </row>
    <row r="161" s="2" customFormat="1">
      <c r="A161" s="39"/>
      <c r="B161" s="40"/>
      <c r="C161" s="41"/>
      <c r="D161" s="226" t="s">
        <v>161</v>
      </c>
      <c r="E161" s="41"/>
      <c r="F161" s="227" t="s">
        <v>463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161</v>
      </c>
      <c r="AU161" s="18" t="s">
        <v>80</v>
      </c>
    </row>
    <row r="162" s="2" customFormat="1">
      <c r="A162" s="39"/>
      <c r="B162" s="40"/>
      <c r="C162" s="41"/>
      <c r="D162" s="231" t="s">
        <v>163</v>
      </c>
      <c r="E162" s="41"/>
      <c r="F162" s="232" t="s">
        <v>464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163</v>
      </c>
      <c r="AU162" s="18" t="s">
        <v>80</v>
      </c>
    </row>
    <row r="163" s="13" customFormat="1">
      <c r="A163" s="13"/>
      <c r="B163" s="233"/>
      <c r="C163" s="234"/>
      <c r="D163" s="231" t="s">
        <v>165</v>
      </c>
      <c r="E163" s="235" t="s">
        <v>19</v>
      </c>
      <c r="F163" s="236" t="s">
        <v>427</v>
      </c>
      <c r="G163" s="234"/>
      <c r="H163" s="237">
        <v>30.16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165</v>
      </c>
      <c r="AU163" s="243" t="s">
        <v>80</v>
      </c>
      <c r="AV163" s="13" t="s">
        <v>80</v>
      </c>
      <c r="AW163" s="13" t="s">
        <v>33</v>
      </c>
      <c r="AX163" s="13" t="s">
        <v>78</v>
      </c>
      <c r="AY163" s="243" t="s">
        <v>152</v>
      </c>
    </row>
    <row r="164" s="2" customFormat="1" ht="49.05" customHeight="1">
      <c r="A164" s="39"/>
      <c r="B164" s="40"/>
      <c r="C164" s="213" t="s">
        <v>311</v>
      </c>
      <c r="D164" s="213" t="s">
        <v>154</v>
      </c>
      <c r="E164" s="214" t="s">
        <v>465</v>
      </c>
      <c r="F164" s="215" t="s">
        <v>466</v>
      </c>
      <c r="G164" s="216" t="s">
        <v>198</v>
      </c>
      <c r="H164" s="217">
        <v>37.700000000000003</v>
      </c>
      <c r="I164" s="218"/>
      <c r="J164" s="219">
        <f>ROUND(I164*H164,2)</f>
        <v>0</v>
      </c>
      <c r="K164" s="215" t="s">
        <v>158</v>
      </c>
      <c r="L164" s="45"/>
      <c r="M164" s="220" t="s">
        <v>19</v>
      </c>
      <c r="N164" s="221" t="s">
        <v>42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159</v>
      </c>
      <c r="AT164" s="224" t="s">
        <v>154</v>
      </c>
      <c r="AU164" s="224" t="s">
        <v>80</v>
      </c>
      <c r="AY164" s="18" t="s">
        <v>152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78</v>
      </c>
      <c r="BK164" s="225">
        <f>ROUND(I164*H164,2)</f>
        <v>0</v>
      </c>
      <c r="BL164" s="18" t="s">
        <v>159</v>
      </c>
      <c r="BM164" s="224" t="s">
        <v>467</v>
      </c>
    </row>
    <row r="165" s="2" customFormat="1">
      <c r="A165" s="39"/>
      <c r="B165" s="40"/>
      <c r="C165" s="41"/>
      <c r="D165" s="226" t="s">
        <v>161</v>
      </c>
      <c r="E165" s="41"/>
      <c r="F165" s="227" t="s">
        <v>468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161</v>
      </c>
      <c r="AU165" s="18" t="s">
        <v>80</v>
      </c>
    </row>
    <row r="166" s="13" customFormat="1">
      <c r="A166" s="13"/>
      <c r="B166" s="233"/>
      <c r="C166" s="234"/>
      <c r="D166" s="231" t="s">
        <v>165</v>
      </c>
      <c r="E166" s="235" t="s">
        <v>19</v>
      </c>
      <c r="F166" s="236" t="s">
        <v>469</v>
      </c>
      <c r="G166" s="234"/>
      <c r="H166" s="237">
        <v>37.700000000000003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165</v>
      </c>
      <c r="AU166" s="243" t="s">
        <v>80</v>
      </c>
      <c r="AV166" s="13" t="s">
        <v>80</v>
      </c>
      <c r="AW166" s="13" t="s">
        <v>33</v>
      </c>
      <c r="AX166" s="13" t="s">
        <v>78</v>
      </c>
      <c r="AY166" s="243" t="s">
        <v>152</v>
      </c>
    </row>
    <row r="167" s="2" customFormat="1" ht="37.8" customHeight="1">
      <c r="A167" s="39"/>
      <c r="B167" s="40"/>
      <c r="C167" s="213" t="s">
        <v>205</v>
      </c>
      <c r="D167" s="213" t="s">
        <v>154</v>
      </c>
      <c r="E167" s="214" t="s">
        <v>345</v>
      </c>
      <c r="F167" s="215" t="s">
        <v>346</v>
      </c>
      <c r="G167" s="216" t="s">
        <v>157</v>
      </c>
      <c r="H167" s="217">
        <v>81.823999999999998</v>
      </c>
      <c r="I167" s="218"/>
      <c r="J167" s="219">
        <f>ROUND(I167*H167,2)</f>
        <v>0</v>
      </c>
      <c r="K167" s="215" t="s">
        <v>158</v>
      </c>
      <c r="L167" s="45"/>
      <c r="M167" s="220" t="s">
        <v>19</v>
      </c>
      <c r="N167" s="221" t="s">
        <v>42</v>
      </c>
      <c r="O167" s="85"/>
      <c r="P167" s="222">
        <f>O167*H167</f>
        <v>0</v>
      </c>
      <c r="Q167" s="222">
        <v>1.9967999999999999</v>
      </c>
      <c r="R167" s="222">
        <f>Q167*H167</f>
        <v>163.3861632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159</v>
      </c>
      <c r="AT167" s="224" t="s">
        <v>154</v>
      </c>
      <c r="AU167" s="224" t="s">
        <v>80</v>
      </c>
      <c r="AY167" s="18" t="s">
        <v>152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78</v>
      </c>
      <c r="BK167" s="225">
        <f>ROUND(I167*H167,2)</f>
        <v>0</v>
      </c>
      <c r="BL167" s="18" t="s">
        <v>159</v>
      </c>
      <c r="BM167" s="224" t="s">
        <v>470</v>
      </c>
    </row>
    <row r="168" s="2" customFormat="1">
      <c r="A168" s="39"/>
      <c r="B168" s="40"/>
      <c r="C168" s="41"/>
      <c r="D168" s="226" t="s">
        <v>161</v>
      </c>
      <c r="E168" s="41"/>
      <c r="F168" s="227" t="s">
        <v>348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161</v>
      </c>
      <c r="AU168" s="18" t="s">
        <v>80</v>
      </c>
    </row>
    <row r="169" s="2" customFormat="1">
      <c r="A169" s="39"/>
      <c r="B169" s="40"/>
      <c r="C169" s="41"/>
      <c r="D169" s="231" t="s">
        <v>163</v>
      </c>
      <c r="E169" s="41"/>
      <c r="F169" s="232" t="s">
        <v>471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163</v>
      </c>
      <c r="AU169" s="18" t="s">
        <v>80</v>
      </c>
    </row>
    <row r="170" s="13" customFormat="1">
      <c r="A170" s="13"/>
      <c r="B170" s="233"/>
      <c r="C170" s="234"/>
      <c r="D170" s="231" t="s">
        <v>165</v>
      </c>
      <c r="E170" s="235" t="s">
        <v>19</v>
      </c>
      <c r="F170" s="236" t="s">
        <v>472</v>
      </c>
      <c r="G170" s="234"/>
      <c r="H170" s="237">
        <v>81.823999999999998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165</v>
      </c>
      <c r="AU170" s="243" t="s">
        <v>80</v>
      </c>
      <c r="AV170" s="13" t="s">
        <v>80</v>
      </c>
      <c r="AW170" s="13" t="s">
        <v>33</v>
      </c>
      <c r="AX170" s="13" t="s">
        <v>78</v>
      </c>
      <c r="AY170" s="243" t="s">
        <v>152</v>
      </c>
    </row>
    <row r="171" s="2" customFormat="1" ht="24.15" customHeight="1">
      <c r="A171" s="39"/>
      <c r="B171" s="40"/>
      <c r="C171" s="213" t="s">
        <v>7</v>
      </c>
      <c r="D171" s="213" t="s">
        <v>154</v>
      </c>
      <c r="E171" s="214" t="s">
        <v>352</v>
      </c>
      <c r="F171" s="215" t="s">
        <v>353</v>
      </c>
      <c r="G171" s="216" t="s">
        <v>198</v>
      </c>
      <c r="H171" s="217">
        <v>249.06</v>
      </c>
      <c r="I171" s="218"/>
      <c r="J171" s="219">
        <f>ROUND(I171*H171,2)</f>
        <v>0</v>
      </c>
      <c r="K171" s="215" t="s">
        <v>158</v>
      </c>
      <c r="L171" s="45"/>
      <c r="M171" s="220" t="s">
        <v>19</v>
      </c>
      <c r="N171" s="221" t="s">
        <v>42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159</v>
      </c>
      <c r="AT171" s="224" t="s">
        <v>154</v>
      </c>
      <c r="AU171" s="224" t="s">
        <v>80</v>
      </c>
      <c r="AY171" s="18" t="s">
        <v>152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78</v>
      </c>
      <c r="BK171" s="225">
        <f>ROUND(I171*H171,2)</f>
        <v>0</v>
      </c>
      <c r="BL171" s="18" t="s">
        <v>159</v>
      </c>
      <c r="BM171" s="224" t="s">
        <v>473</v>
      </c>
    </row>
    <row r="172" s="2" customFormat="1">
      <c r="A172" s="39"/>
      <c r="B172" s="40"/>
      <c r="C172" s="41"/>
      <c r="D172" s="226" t="s">
        <v>161</v>
      </c>
      <c r="E172" s="41"/>
      <c r="F172" s="227" t="s">
        <v>355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161</v>
      </c>
      <c r="AU172" s="18" t="s">
        <v>80</v>
      </c>
    </row>
    <row r="173" s="2" customFormat="1">
      <c r="A173" s="39"/>
      <c r="B173" s="40"/>
      <c r="C173" s="41"/>
      <c r="D173" s="231" t="s">
        <v>163</v>
      </c>
      <c r="E173" s="41"/>
      <c r="F173" s="232" t="s">
        <v>474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163</v>
      </c>
      <c r="AU173" s="18" t="s">
        <v>80</v>
      </c>
    </row>
    <row r="174" s="13" customFormat="1">
      <c r="A174" s="13"/>
      <c r="B174" s="233"/>
      <c r="C174" s="234"/>
      <c r="D174" s="231" t="s">
        <v>165</v>
      </c>
      <c r="E174" s="235" t="s">
        <v>19</v>
      </c>
      <c r="F174" s="236" t="s">
        <v>475</v>
      </c>
      <c r="G174" s="234"/>
      <c r="H174" s="237">
        <v>249.06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165</v>
      </c>
      <c r="AU174" s="243" t="s">
        <v>80</v>
      </c>
      <c r="AV174" s="13" t="s">
        <v>80</v>
      </c>
      <c r="AW174" s="13" t="s">
        <v>33</v>
      </c>
      <c r="AX174" s="13" t="s">
        <v>78</v>
      </c>
      <c r="AY174" s="243" t="s">
        <v>152</v>
      </c>
    </row>
    <row r="175" s="12" customFormat="1" ht="22.8" customHeight="1">
      <c r="A175" s="12"/>
      <c r="B175" s="197"/>
      <c r="C175" s="198"/>
      <c r="D175" s="199" t="s">
        <v>70</v>
      </c>
      <c r="E175" s="211" t="s">
        <v>476</v>
      </c>
      <c r="F175" s="211" t="s">
        <v>477</v>
      </c>
      <c r="G175" s="198"/>
      <c r="H175" s="198"/>
      <c r="I175" s="201"/>
      <c r="J175" s="212">
        <f>BK175</f>
        <v>0</v>
      </c>
      <c r="K175" s="198"/>
      <c r="L175" s="203"/>
      <c r="M175" s="204"/>
      <c r="N175" s="205"/>
      <c r="O175" s="205"/>
      <c r="P175" s="206">
        <f>SUM(P176:P184)</f>
        <v>0</v>
      </c>
      <c r="Q175" s="205"/>
      <c r="R175" s="206">
        <f>SUM(R176:R184)</f>
        <v>0</v>
      </c>
      <c r="S175" s="205"/>
      <c r="T175" s="207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8" t="s">
        <v>78</v>
      </c>
      <c r="AT175" s="209" t="s">
        <v>70</v>
      </c>
      <c r="AU175" s="209" t="s">
        <v>78</v>
      </c>
      <c r="AY175" s="208" t="s">
        <v>152</v>
      </c>
      <c r="BK175" s="210">
        <f>SUM(BK176:BK184)</f>
        <v>0</v>
      </c>
    </row>
    <row r="176" s="2" customFormat="1" ht="37.8" customHeight="1">
      <c r="A176" s="39"/>
      <c r="B176" s="40"/>
      <c r="C176" s="213" t="s">
        <v>212</v>
      </c>
      <c r="D176" s="213" t="s">
        <v>154</v>
      </c>
      <c r="E176" s="214" t="s">
        <v>478</v>
      </c>
      <c r="F176" s="215" t="s">
        <v>479</v>
      </c>
      <c r="G176" s="216" t="s">
        <v>280</v>
      </c>
      <c r="H176" s="217">
        <v>13</v>
      </c>
      <c r="I176" s="218"/>
      <c r="J176" s="219">
        <f>ROUND(I176*H176,2)</f>
        <v>0</v>
      </c>
      <c r="K176" s="215" t="s">
        <v>158</v>
      </c>
      <c r="L176" s="45"/>
      <c r="M176" s="220" t="s">
        <v>19</v>
      </c>
      <c r="N176" s="221" t="s">
        <v>42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159</v>
      </c>
      <c r="AT176" s="224" t="s">
        <v>154</v>
      </c>
      <c r="AU176" s="224" t="s">
        <v>80</v>
      </c>
      <c r="AY176" s="18" t="s">
        <v>152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78</v>
      </c>
      <c r="BK176" s="225">
        <f>ROUND(I176*H176,2)</f>
        <v>0</v>
      </c>
      <c r="BL176" s="18" t="s">
        <v>159</v>
      </c>
      <c r="BM176" s="224" t="s">
        <v>480</v>
      </c>
    </row>
    <row r="177" s="2" customFormat="1">
      <c r="A177" s="39"/>
      <c r="B177" s="40"/>
      <c r="C177" s="41"/>
      <c r="D177" s="226" t="s">
        <v>161</v>
      </c>
      <c r="E177" s="41"/>
      <c r="F177" s="227" t="s">
        <v>481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161</v>
      </c>
      <c r="AU177" s="18" t="s">
        <v>80</v>
      </c>
    </row>
    <row r="178" s="2" customFormat="1" ht="49.05" customHeight="1">
      <c r="A178" s="39"/>
      <c r="B178" s="40"/>
      <c r="C178" s="213" t="s">
        <v>335</v>
      </c>
      <c r="D178" s="213" t="s">
        <v>154</v>
      </c>
      <c r="E178" s="214" t="s">
        <v>482</v>
      </c>
      <c r="F178" s="215" t="s">
        <v>483</v>
      </c>
      <c r="G178" s="216" t="s">
        <v>280</v>
      </c>
      <c r="H178" s="217">
        <v>182</v>
      </c>
      <c r="I178" s="218"/>
      <c r="J178" s="219">
        <f>ROUND(I178*H178,2)</f>
        <v>0</v>
      </c>
      <c r="K178" s="215" t="s">
        <v>158</v>
      </c>
      <c r="L178" s="45"/>
      <c r="M178" s="220" t="s">
        <v>19</v>
      </c>
      <c r="N178" s="221" t="s">
        <v>42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159</v>
      </c>
      <c r="AT178" s="224" t="s">
        <v>154</v>
      </c>
      <c r="AU178" s="224" t="s">
        <v>80</v>
      </c>
      <c r="AY178" s="18" t="s">
        <v>152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78</v>
      </c>
      <c r="BK178" s="225">
        <f>ROUND(I178*H178,2)</f>
        <v>0</v>
      </c>
      <c r="BL178" s="18" t="s">
        <v>159</v>
      </c>
      <c r="BM178" s="224" t="s">
        <v>484</v>
      </c>
    </row>
    <row r="179" s="2" customFormat="1">
      <c r="A179" s="39"/>
      <c r="B179" s="40"/>
      <c r="C179" s="41"/>
      <c r="D179" s="226" t="s">
        <v>161</v>
      </c>
      <c r="E179" s="41"/>
      <c r="F179" s="227" t="s">
        <v>485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161</v>
      </c>
      <c r="AU179" s="18" t="s">
        <v>80</v>
      </c>
    </row>
    <row r="180" s="2" customFormat="1">
      <c r="A180" s="39"/>
      <c r="B180" s="40"/>
      <c r="C180" s="41"/>
      <c r="D180" s="231" t="s">
        <v>163</v>
      </c>
      <c r="E180" s="41"/>
      <c r="F180" s="232" t="s">
        <v>269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163</v>
      </c>
      <c r="AU180" s="18" t="s">
        <v>80</v>
      </c>
    </row>
    <row r="181" s="13" customFormat="1">
      <c r="A181" s="13"/>
      <c r="B181" s="233"/>
      <c r="C181" s="234"/>
      <c r="D181" s="231" t="s">
        <v>165</v>
      </c>
      <c r="E181" s="235" t="s">
        <v>19</v>
      </c>
      <c r="F181" s="236" t="s">
        <v>486</v>
      </c>
      <c r="G181" s="234"/>
      <c r="H181" s="237">
        <v>182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165</v>
      </c>
      <c r="AU181" s="243" t="s">
        <v>80</v>
      </c>
      <c r="AV181" s="13" t="s">
        <v>80</v>
      </c>
      <c r="AW181" s="13" t="s">
        <v>33</v>
      </c>
      <c r="AX181" s="13" t="s">
        <v>78</v>
      </c>
      <c r="AY181" s="243" t="s">
        <v>152</v>
      </c>
    </row>
    <row r="182" s="2" customFormat="1" ht="44.25" customHeight="1">
      <c r="A182" s="39"/>
      <c r="B182" s="40"/>
      <c r="C182" s="213" t="s">
        <v>344</v>
      </c>
      <c r="D182" s="213" t="s">
        <v>154</v>
      </c>
      <c r="E182" s="214" t="s">
        <v>487</v>
      </c>
      <c r="F182" s="215" t="s">
        <v>488</v>
      </c>
      <c r="G182" s="216" t="s">
        <v>280</v>
      </c>
      <c r="H182" s="217">
        <v>13</v>
      </c>
      <c r="I182" s="218"/>
      <c r="J182" s="219">
        <f>ROUND(I182*H182,2)</f>
        <v>0</v>
      </c>
      <c r="K182" s="215" t="s">
        <v>158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159</v>
      </c>
      <c r="AT182" s="224" t="s">
        <v>154</v>
      </c>
      <c r="AU182" s="224" t="s">
        <v>80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159</v>
      </c>
      <c r="BM182" s="224" t="s">
        <v>489</v>
      </c>
    </row>
    <row r="183" s="2" customFormat="1">
      <c r="A183" s="39"/>
      <c r="B183" s="40"/>
      <c r="C183" s="41"/>
      <c r="D183" s="226" t="s">
        <v>161</v>
      </c>
      <c r="E183" s="41"/>
      <c r="F183" s="227" t="s">
        <v>490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161</v>
      </c>
      <c r="AU183" s="18" t="s">
        <v>80</v>
      </c>
    </row>
    <row r="184" s="13" customFormat="1">
      <c r="A184" s="13"/>
      <c r="B184" s="233"/>
      <c r="C184" s="234"/>
      <c r="D184" s="231" t="s">
        <v>165</v>
      </c>
      <c r="E184" s="235" t="s">
        <v>19</v>
      </c>
      <c r="F184" s="236" t="s">
        <v>254</v>
      </c>
      <c r="G184" s="234"/>
      <c r="H184" s="237">
        <v>13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165</v>
      </c>
      <c r="AU184" s="243" t="s">
        <v>80</v>
      </c>
      <c r="AV184" s="13" t="s">
        <v>80</v>
      </c>
      <c r="AW184" s="13" t="s">
        <v>33</v>
      </c>
      <c r="AX184" s="13" t="s">
        <v>78</v>
      </c>
      <c r="AY184" s="243" t="s">
        <v>152</v>
      </c>
    </row>
    <row r="185" s="12" customFormat="1" ht="22.8" customHeight="1">
      <c r="A185" s="12"/>
      <c r="B185" s="197"/>
      <c r="C185" s="198"/>
      <c r="D185" s="199" t="s">
        <v>70</v>
      </c>
      <c r="E185" s="211" t="s">
        <v>384</v>
      </c>
      <c r="F185" s="211" t="s">
        <v>385</v>
      </c>
      <c r="G185" s="198"/>
      <c r="H185" s="198"/>
      <c r="I185" s="201"/>
      <c r="J185" s="212">
        <f>BK185</f>
        <v>0</v>
      </c>
      <c r="K185" s="198"/>
      <c r="L185" s="203"/>
      <c r="M185" s="204"/>
      <c r="N185" s="205"/>
      <c r="O185" s="205"/>
      <c r="P185" s="206">
        <f>SUM(P186:P187)</f>
        <v>0</v>
      </c>
      <c r="Q185" s="205"/>
      <c r="R185" s="206">
        <f>SUM(R186:R187)</f>
        <v>0</v>
      </c>
      <c r="S185" s="205"/>
      <c r="T185" s="207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8" t="s">
        <v>78</v>
      </c>
      <c r="AT185" s="209" t="s">
        <v>70</v>
      </c>
      <c r="AU185" s="209" t="s">
        <v>78</v>
      </c>
      <c r="AY185" s="208" t="s">
        <v>152</v>
      </c>
      <c r="BK185" s="210">
        <f>SUM(BK186:BK187)</f>
        <v>0</v>
      </c>
    </row>
    <row r="186" s="2" customFormat="1" ht="33" customHeight="1">
      <c r="A186" s="39"/>
      <c r="B186" s="40"/>
      <c r="C186" s="213" t="s">
        <v>351</v>
      </c>
      <c r="D186" s="213" t="s">
        <v>154</v>
      </c>
      <c r="E186" s="214" t="s">
        <v>387</v>
      </c>
      <c r="F186" s="215" t="s">
        <v>388</v>
      </c>
      <c r="G186" s="216" t="s">
        <v>280</v>
      </c>
      <c r="H186" s="217">
        <v>279.81099999999998</v>
      </c>
      <c r="I186" s="218"/>
      <c r="J186" s="219">
        <f>ROUND(I186*H186,2)</f>
        <v>0</v>
      </c>
      <c r="K186" s="215" t="s">
        <v>158</v>
      </c>
      <c r="L186" s="45"/>
      <c r="M186" s="220" t="s">
        <v>19</v>
      </c>
      <c r="N186" s="221" t="s">
        <v>42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159</v>
      </c>
      <c r="AT186" s="224" t="s">
        <v>154</v>
      </c>
      <c r="AU186" s="224" t="s">
        <v>80</v>
      </c>
      <c r="AY186" s="18" t="s">
        <v>152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78</v>
      </c>
      <c r="BK186" s="225">
        <f>ROUND(I186*H186,2)</f>
        <v>0</v>
      </c>
      <c r="BL186" s="18" t="s">
        <v>159</v>
      </c>
      <c r="BM186" s="224" t="s">
        <v>491</v>
      </c>
    </row>
    <row r="187" s="2" customFormat="1">
      <c r="A187" s="39"/>
      <c r="B187" s="40"/>
      <c r="C187" s="41"/>
      <c r="D187" s="226" t="s">
        <v>161</v>
      </c>
      <c r="E187" s="41"/>
      <c r="F187" s="227" t="s">
        <v>390</v>
      </c>
      <c r="G187" s="41"/>
      <c r="H187" s="41"/>
      <c r="I187" s="228"/>
      <c r="J187" s="41"/>
      <c r="K187" s="41"/>
      <c r="L187" s="45"/>
      <c r="M187" s="265"/>
      <c r="N187" s="266"/>
      <c r="O187" s="267"/>
      <c r="P187" s="267"/>
      <c r="Q187" s="267"/>
      <c r="R187" s="267"/>
      <c r="S187" s="267"/>
      <c r="T187" s="268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161</v>
      </c>
      <c r="AU187" s="18" t="s">
        <v>80</v>
      </c>
    </row>
    <row r="188" s="2" customFormat="1" ht="6.96" customHeight="1">
      <c r="A188" s="39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45"/>
      <c r="M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</sheetData>
  <sheetProtection sheet="1" autoFilter="0" formatColumns="0" formatRows="0" objects="1" scenarios="1" spinCount="100000" saltValue="14rZQs9IZc5LT8v2pnEE7dlkzjVqF5cFAhGfc+ttnbyi1+DcJw80rAQKGzwVwOjjNBiA/3cs9cb0I7DyieNJ/Q==" hashValue="GSiXhkuEI/k8/9uOsj5AYR/dglh2ZBrS1s8WEjoA11jHE0+sxXrEy1ktjqDu+gjDmAC9c76wc/9lJm6s13twiA==" algorithmName="SHA-512" password="CC35"/>
  <autoFilter ref="C89:K18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2/114203103"/>
    <hyperlink ref="F98" r:id="rId2" display="https://podminky.urs.cz/item/CS_URS_2025_02/114203202"/>
    <hyperlink ref="F101" r:id="rId3" display="https://podminky.urs.cz/item/CS_URS_2025_02/114253301"/>
    <hyperlink ref="F104" r:id="rId4" display="https://podminky.urs.cz/item/CS_URS_2025_02/113107331"/>
    <hyperlink ref="F108" r:id="rId5" display="https://podminky.urs.cz/item/CS_URS_2025_02/124253100"/>
    <hyperlink ref="F112" r:id="rId6" display="https://podminky.urs.cz/item/CS_URS_2025_02/127751111"/>
    <hyperlink ref="F116" r:id="rId7" display="https://podminky.urs.cz/item/CS_URS_2025_02/132251401"/>
    <hyperlink ref="F120" r:id="rId8" display="https://podminky.urs.cz/item/CS_URS_2025_02/162251102"/>
    <hyperlink ref="F124" r:id="rId9" display="https://podminky.urs.cz/item/CS_URS_2025_01/171151103"/>
    <hyperlink ref="F128" r:id="rId10" display="https://podminky.urs.cz/item/CS_URS_2025_02/181951111"/>
    <hyperlink ref="F132" r:id="rId11" display="https://podminky.urs.cz/item/CS_URS_2025_02/181411121"/>
    <hyperlink ref="F137" r:id="rId12" display="https://podminky.urs.cz/item/CS_URS_2025_02/162751117"/>
    <hyperlink ref="F141" r:id="rId13" display="https://podminky.urs.cz/item/CS_URS_2025_02/162751119"/>
    <hyperlink ref="F145" r:id="rId14" display="https://podminky.urs.cz/item/CS_URS_2025_02/171251201"/>
    <hyperlink ref="F148" r:id="rId15" display="https://podminky.urs.cz/item/CS_URS_2025_02/171201231"/>
    <hyperlink ref="F155" r:id="rId16" display="https://podminky.urs.cz/item/CS_URS_2025_02/451313521"/>
    <hyperlink ref="F158" r:id="rId17" display="https://podminky.urs.cz/item/CS_URS_2025_02/451571111"/>
    <hyperlink ref="F161" r:id="rId18" display="https://podminky.urs.cz/item/CS_URS_2025_02/462512370"/>
    <hyperlink ref="F165" r:id="rId19" display="https://podminky.urs.cz/item/CS_URS_2025_02/462519003"/>
    <hyperlink ref="F168" r:id="rId20" display="https://podminky.urs.cz/item/CS_URS_2025_02/463212111"/>
    <hyperlink ref="F172" r:id="rId21" display="https://podminky.urs.cz/item/CS_URS_2025_02/463212191"/>
    <hyperlink ref="F177" r:id="rId22" display="https://podminky.urs.cz/item/CS_URS_2025_02/997321511"/>
    <hyperlink ref="F179" r:id="rId23" display="https://podminky.urs.cz/item/CS_URS_2025_02/997321519"/>
    <hyperlink ref="F183" r:id="rId24" display="https://podminky.urs.cz/item/CS_URS_2025_02/997013861"/>
    <hyperlink ref="F187" r:id="rId25" display="https://podminky.urs.cz/item/CS_URS_2025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124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492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ROUND((SUM(BE87:BE100)),  2)</f>
        <v>0</v>
      </c>
      <c r="G35" s="39"/>
      <c r="H35" s="39"/>
      <c r="I35" s="158">
        <v>0.20999999999999999</v>
      </c>
      <c r="J35" s="157">
        <f>ROUND(((SUM(BE87:BE100))*I35),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ROUND((SUM(BF87:BF100)),  2)</f>
        <v>0</v>
      </c>
      <c r="G36" s="39"/>
      <c r="H36" s="39"/>
      <c r="I36" s="158">
        <v>0.12</v>
      </c>
      <c r="J36" s="157">
        <f>ROUND(((SUM(BF87:BF100))*I36),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ROUND((SUM(BG87:BG100)),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ROUND((SUM(BH87:BH100)),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ROUND((SUM(BI87:BI100)),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SO-01-03. - Práh km 21,084 (21,080)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J89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137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41"/>
      <c r="D75" s="41"/>
      <c r="E75" s="170" t="str">
        <f>E7</f>
        <v>VT Opavice, Holčovice, Hejnov km 20,900 - 21,700 PŠ 2024 - stavba č. 8848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123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124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125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SO-01-03. - Práh km 21,084 (21,080)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>Holčovice</v>
      </c>
      <c r="G81" s="41"/>
      <c r="H81" s="41"/>
      <c r="I81" s="33" t="s">
        <v>23</v>
      </c>
      <c r="J81" s="73" t="str">
        <f>IF(J14="","",J14)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E17</f>
        <v xml:space="preserve"> </v>
      </c>
      <c r="G83" s="41"/>
      <c r="H83" s="41"/>
      <c r="I83" s="33" t="s">
        <v>31</v>
      </c>
      <c r="J83" s="37" t="str">
        <f>E23</f>
        <v>Ing. Dalibor Rajnoch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IF(E20="","",E20)</f>
        <v>Vyplň údaj</v>
      </c>
      <c r="G84" s="41"/>
      <c r="H84" s="41"/>
      <c r="I84" s="33" t="s">
        <v>34</v>
      </c>
      <c r="J84" s="37" t="str">
        <f>E26</f>
        <v>Ing. Dalibor Rajnoch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138</v>
      </c>
      <c r="D86" s="189" t="s">
        <v>56</v>
      </c>
      <c r="E86" s="189" t="s">
        <v>52</v>
      </c>
      <c r="F86" s="189" t="s">
        <v>53</v>
      </c>
      <c r="G86" s="189" t="s">
        <v>139</v>
      </c>
      <c r="H86" s="189" t="s">
        <v>140</v>
      </c>
      <c r="I86" s="189" t="s">
        <v>141</v>
      </c>
      <c r="J86" s="189" t="s">
        <v>129</v>
      </c>
      <c r="K86" s="190" t="s">
        <v>142</v>
      </c>
      <c r="L86" s="191"/>
      <c r="M86" s="93" t="s">
        <v>19</v>
      </c>
      <c r="N86" s="94" t="s">
        <v>41</v>
      </c>
      <c r="O86" s="94" t="s">
        <v>143</v>
      </c>
      <c r="P86" s="94" t="s">
        <v>144</v>
      </c>
      <c r="Q86" s="94" t="s">
        <v>145</v>
      </c>
      <c r="R86" s="94" t="s">
        <v>146</v>
      </c>
      <c r="S86" s="94" t="s">
        <v>147</v>
      </c>
      <c r="T86" s="95" t="s">
        <v>148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149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0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70</v>
      </c>
      <c r="AU87" s="18" t="s">
        <v>130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70</v>
      </c>
      <c r="E88" s="200" t="s">
        <v>150</v>
      </c>
      <c r="F88" s="200" t="s">
        <v>151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</f>
        <v>0</v>
      </c>
      <c r="Q88" s="205"/>
      <c r="R88" s="206">
        <f>R89</f>
        <v>0</v>
      </c>
      <c r="S88" s="205"/>
      <c r="T88" s="207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78</v>
      </c>
      <c r="AT88" s="209" t="s">
        <v>70</v>
      </c>
      <c r="AU88" s="209" t="s">
        <v>71</v>
      </c>
      <c r="AY88" s="208" t="s">
        <v>152</v>
      </c>
      <c r="BK88" s="210">
        <f>BK89</f>
        <v>0</v>
      </c>
    </row>
    <row r="89" s="12" customFormat="1" ht="22.8" customHeight="1">
      <c r="A89" s="12"/>
      <c r="B89" s="197"/>
      <c r="C89" s="198"/>
      <c r="D89" s="199" t="s">
        <v>70</v>
      </c>
      <c r="E89" s="211" t="s">
        <v>78</v>
      </c>
      <c r="F89" s="211" t="s">
        <v>153</v>
      </c>
      <c r="G89" s="198"/>
      <c r="H89" s="198"/>
      <c r="I89" s="201"/>
      <c r="J89" s="212">
        <f>BK89</f>
        <v>0</v>
      </c>
      <c r="K89" s="198"/>
      <c r="L89" s="203"/>
      <c r="M89" s="204"/>
      <c r="N89" s="205"/>
      <c r="O89" s="205"/>
      <c r="P89" s="206">
        <f>SUM(P90:P100)</f>
        <v>0</v>
      </c>
      <c r="Q89" s="205"/>
      <c r="R89" s="206">
        <f>SUM(R90:R100)</f>
        <v>0</v>
      </c>
      <c r="S89" s="205"/>
      <c r="T89" s="207">
        <f>SUM(T90:T100)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78</v>
      </c>
      <c r="AT89" s="209" t="s">
        <v>70</v>
      </c>
      <c r="AU89" s="209" t="s">
        <v>78</v>
      </c>
      <c r="AY89" s="208" t="s">
        <v>152</v>
      </c>
      <c r="BK89" s="210">
        <f>SUM(BK90:BK100)</f>
        <v>0</v>
      </c>
    </row>
    <row r="90" s="2" customFormat="1" ht="62.7" customHeight="1">
      <c r="A90" s="39"/>
      <c r="B90" s="40"/>
      <c r="C90" s="213" t="s">
        <v>78</v>
      </c>
      <c r="D90" s="213" t="s">
        <v>154</v>
      </c>
      <c r="E90" s="214" t="s">
        <v>155</v>
      </c>
      <c r="F90" s="215" t="s">
        <v>156</v>
      </c>
      <c r="G90" s="216" t="s">
        <v>157</v>
      </c>
      <c r="H90" s="217">
        <v>6.2999999999999998</v>
      </c>
      <c r="I90" s="218"/>
      <c r="J90" s="219">
        <f>ROUND(I90*H90,2)</f>
        <v>0</v>
      </c>
      <c r="K90" s="215" t="s">
        <v>158</v>
      </c>
      <c r="L90" s="45"/>
      <c r="M90" s="220" t="s">
        <v>19</v>
      </c>
      <c r="N90" s="221" t="s">
        <v>42</v>
      </c>
      <c r="O90" s="85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159</v>
      </c>
      <c r="AT90" s="224" t="s">
        <v>154</v>
      </c>
      <c r="AU90" s="224" t="s">
        <v>80</v>
      </c>
      <c r="AY90" s="18" t="s">
        <v>152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78</v>
      </c>
      <c r="BK90" s="225">
        <f>ROUND(I90*H90,2)</f>
        <v>0</v>
      </c>
      <c r="BL90" s="18" t="s">
        <v>159</v>
      </c>
      <c r="BM90" s="224" t="s">
        <v>493</v>
      </c>
    </row>
    <row r="91" s="2" customFormat="1">
      <c r="A91" s="39"/>
      <c r="B91" s="40"/>
      <c r="C91" s="41"/>
      <c r="D91" s="226" t="s">
        <v>161</v>
      </c>
      <c r="E91" s="41"/>
      <c r="F91" s="227" t="s">
        <v>162</v>
      </c>
      <c r="G91" s="41"/>
      <c r="H91" s="41"/>
      <c r="I91" s="228"/>
      <c r="J91" s="41"/>
      <c r="K91" s="41"/>
      <c r="L91" s="45"/>
      <c r="M91" s="229"/>
      <c r="N91" s="23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161</v>
      </c>
      <c r="AU91" s="18" t="s">
        <v>80</v>
      </c>
    </row>
    <row r="92" s="2" customFormat="1">
      <c r="A92" s="39"/>
      <c r="B92" s="40"/>
      <c r="C92" s="41"/>
      <c r="D92" s="231" t="s">
        <v>163</v>
      </c>
      <c r="E92" s="41"/>
      <c r="F92" s="232" t="s">
        <v>494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163</v>
      </c>
      <c r="AU92" s="18" t="s">
        <v>80</v>
      </c>
    </row>
    <row r="93" s="13" customFormat="1">
      <c r="A93" s="13"/>
      <c r="B93" s="233"/>
      <c r="C93" s="234"/>
      <c r="D93" s="231" t="s">
        <v>165</v>
      </c>
      <c r="E93" s="235" t="s">
        <v>19</v>
      </c>
      <c r="F93" s="236" t="s">
        <v>495</v>
      </c>
      <c r="G93" s="234"/>
      <c r="H93" s="237">
        <v>6.2999999999999998</v>
      </c>
      <c r="I93" s="238"/>
      <c r="J93" s="234"/>
      <c r="K93" s="234"/>
      <c r="L93" s="239"/>
      <c r="M93" s="240"/>
      <c r="N93" s="241"/>
      <c r="O93" s="241"/>
      <c r="P93" s="241"/>
      <c r="Q93" s="241"/>
      <c r="R93" s="241"/>
      <c r="S93" s="241"/>
      <c r="T93" s="24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3" t="s">
        <v>165</v>
      </c>
      <c r="AU93" s="243" t="s">
        <v>80</v>
      </c>
      <c r="AV93" s="13" t="s">
        <v>80</v>
      </c>
      <c r="AW93" s="13" t="s">
        <v>33</v>
      </c>
      <c r="AX93" s="13" t="s">
        <v>78</v>
      </c>
      <c r="AY93" s="243" t="s">
        <v>152</v>
      </c>
    </row>
    <row r="94" s="2" customFormat="1" ht="55.5" customHeight="1">
      <c r="A94" s="39"/>
      <c r="B94" s="40"/>
      <c r="C94" s="213" t="s">
        <v>80</v>
      </c>
      <c r="D94" s="213" t="s">
        <v>154</v>
      </c>
      <c r="E94" s="214" t="s">
        <v>496</v>
      </c>
      <c r="F94" s="215" t="s">
        <v>497</v>
      </c>
      <c r="G94" s="216" t="s">
        <v>157</v>
      </c>
      <c r="H94" s="217">
        <v>6.2999999999999998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498</v>
      </c>
    </row>
    <row r="95" s="2" customFormat="1">
      <c r="A95" s="39"/>
      <c r="B95" s="40"/>
      <c r="C95" s="41"/>
      <c r="D95" s="226" t="s">
        <v>161</v>
      </c>
      <c r="E95" s="41"/>
      <c r="F95" s="227" t="s">
        <v>499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13" customFormat="1">
      <c r="A96" s="13"/>
      <c r="B96" s="233"/>
      <c r="C96" s="234"/>
      <c r="D96" s="231" t="s">
        <v>165</v>
      </c>
      <c r="E96" s="235" t="s">
        <v>19</v>
      </c>
      <c r="F96" s="236" t="s">
        <v>495</v>
      </c>
      <c r="G96" s="234"/>
      <c r="H96" s="237">
        <v>6.2999999999999998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165</v>
      </c>
      <c r="AU96" s="243" t="s">
        <v>80</v>
      </c>
      <c r="AV96" s="13" t="s">
        <v>80</v>
      </c>
      <c r="AW96" s="13" t="s">
        <v>33</v>
      </c>
      <c r="AX96" s="13" t="s">
        <v>78</v>
      </c>
      <c r="AY96" s="243" t="s">
        <v>152</v>
      </c>
    </row>
    <row r="97" s="2" customFormat="1" ht="44.25" customHeight="1">
      <c r="A97" s="39"/>
      <c r="B97" s="40"/>
      <c r="C97" s="213" t="s">
        <v>180</v>
      </c>
      <c r="D97" s="213" t="s">
        <v>154</v>
      </c>
      <c r="E97" s="214" t="s">
        <v>189</v>
      </c>
      <c r="F97" s="215" t="s">
        <v>190</v>
      </c>
      <c r="G97" s="216" t="s">
        <v>157</v>
      </c>
      <c r="H97" s="217">
        <v>6.2999999999999998</v>
      </c>
      <c r="I97" s="218"/>
      <c r="J97" s="219">
        <f>ROUND(I97*H97,2)</f>
        <v>0</v>
      </c>
      <c r="K97" s="215" t="s">
        <v>191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159</v>
      </c>
      <c r="AT97" s="224" t="s">
        <v>154</v>
      </c>
      <c r="AU97" s="224" t="s">
        <v>80</v>
      </c>
      <c r="AY97" s="18" t="s">
        <v>152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159</v>
      </c>
      <c r="BM97" s="224" t="s">
        <v>500</v>
      </c>
    </row>
    <row r="98" s="2" customFormat="1">
      <c r="A98" s="39"/>
      <c r="B98" s="40"/>
      <c r="C98" s="41"/>
      <c r="D98" s="226" t="s">
        <v>161</v>
      </c>
      <c r="E98" s="41"/>
      <c r="F98" s="227" t="s">
        <v>193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161</v>
      </c>
      <c r="AU98" s="18" t="s">
        <v>80</v>
      </c>
    </row>
    <row r="99" s="2" customFormat="1">
      <c r="A99" s="39"/>
      <c r="B99" s="40"/>
      <c r="C99" s="41"/>
      <c r="D99" s="231" t="s">
        <v>163</v>
      </c>
      <c r="E99" s="41"/>
      <c r="F99" s="232" t="s">
        <v>501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163</v>
      </c>
      <c r="AU99" s="18" t="s">
        <v>80</v>
      </c>
    </row>
    <row r="100" s="13" customFormat="1">
      <c r="A100" s="13"/>
      <c r="B100" s="233"/>
      <c r="C100" s="234"/>
      <c r="D100" s="231" t="s">
        <v>165</v>
      </c>
      <c r="E100" s="235" t="s">
        <v>19</v>
      </c>
      <c r="F100" s="236" t="s">
        <v>495</v>
      </c>
      <c r="G100" s="234"/>
      <c r="H100" s="237">
        <v>6.2999999999999998</v>
      </c>
      <c r="I100" s="238"/>
      <c r="J100" s="234"/>
      <c r="K100" s="234"/>
      <c r="L100" s="239"/>
      <c r="M100" s="269"/>
      <c r="N100" s="270"/>
      <c r="O100" s="270"/>
      <c r="P100" s="270"/>
      <c r="Q100" s="270"/>
      <c r="R100" s="270"/>
      <c r="S100" s="270"/>
      <c r="T100" s="27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165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152</v>
      </c>
    </row>
    <row r="101" s="2" customFormat="1" ht="6.96" customHeight="1">
      <c r="A101" s="39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45"/>
      <c r="M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</sheetData>
  <sheetProtection sheet="1" autoFilter="0" formatColumns="0" formatRows="0" objects="1" scenarios="1" spinCount="100000" saltValue="lHqWhuZqNjWSTc82AtTGVWJtTM78ZpE7F6AR7k2n4E6o6jApHaomUUOHEHdc+W1XofU+t30CAU7ofp6DSUCJFw==" hashValue="wptOxMQWuYXo882vfiWa30kIFSG53P3j2RgI1I/YmCqdOUbxiVF9C8CIcVMqyMx/CKnMSDuBaihr6YiIt4W57w==" algorithmName="SHA-512" password="CC35"/>
  <autoFilter ref="C86:K1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5_02/127751112"/>
    <hyperlink ref="F95" r:id="rId2" display="https://podminky.urs.cz/item/CS_URS_2025_02/162251101"/>
    <hyperlink ref="F98" r:id="rId3" display="https://podminky.urs.cz/item/CS_URS_2025_01/17115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502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503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ROUND((SUM(BE91:BE161)),  2)</f>
        <v>0</v>
      </c>
      <c r="G35" s="39"/>
      <c r="H35" s="39"/>
      <c r="I35" s="158">
        <v>0.20999999999999999</v>
      </c>
      <c r="J35" s="157">
        <f>ROUND(((SUM(BE91:BE161))*I35),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ROUND((SUM(BF91:BF161)),  2)</f>
        <v>0</v>
      </c>
      <c r="G36" s="39"/>
      <c r="H36" s="39"/>
      <c r="I36" s="158">
        <v>0.12</v>
      </c>
      <c r="J36" s="157">
        <f>ROUND(((SUM(BF91:BF161))*I36),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ROUND((SUM(BG91:BG161)),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ROUND((SUM(BH91:BH161)),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ROUND((SUM(BI91:BI161)),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502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SO-02-01. - Stupeň km 20,948 (20,943)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J122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J131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504</v>
      </c>
      <c r="E68" s="183"/>
      <c r="F68" s="183"/>
      <c r="G68" s="183"/>
      <c r="H68" s="183"/>
      <c r="I68" s="183"/>
      <c r="J68" s="184">
        <f>J145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136</v>
      </c>
      <c r="E69" s="183"/>
      <c r="F69" s="183"/>
      <c r="G69" s="183"/>
      <c r="H69" s="183"/>
      <c r="I69" s="183"/>
      <c r="J69" s="184">
        <f>J159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0" t="str">
        <f>E7</f>
        <v>VT Opavice, Holčovice, Hejnov km 20,900 - 21,700 PŠ 2024 - stavba č. 8848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502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SO-02-01. - Stupeň km 20,948 (20,943)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Holčovice</v>
      </c>
      <c r="G85" s="41"/>
      <c r="H85" s="41"/>
      <c r="I85" s="33" t="s">
        <v>23</v>
      </c>
      <c r="J85" s="73" t="str">
        <f>IF(J14="","",J14)</f>
        <v>9. 7. 2025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56</v>
      </c>
      <c r="E90" s="189" t="s">
        <v>52</v>
      </c>
      <c r="F90" s="189" t="s">
        <v>53</v>
      </c>
      <c r="G90" s="189" t="s">
        <v>139</v>
      </c>
      <c r="H90" s="189" t="s">
        <v>140</v>
      </c>
      <c r="I90" s="189" t="s">
        <v>141</v>
      </c>
      <c r="J90" s="189" t="s">
        <v>129</v>
      </c>
      <c r="K90" s="190" t="s">
        <v>142</v>
      </c>
      <c r="L90" s="191"/>
      <c r="M90" s="93" t="s">
        <v>19</v>
      </c>
      <c r="N90" s="94" t="s">
        <v>41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42.503543999999991</v>
      </c>
      <c r="S91" s="97"/>
      <c r="T91" s="195">
        <f>T92</f>
        <v>0.0035999999999999999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130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150</v>
      </c>
      <c r="F92" s="200" t="s">
        <v>151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P93+P122+P131+P145+P159</f>
        <v>0</v>
      </c>
      <c r="Q92" s="205"/>
      <c r="R92" s="206">
        <f>R93+R122+R131+R145+R159</f>
        <v>42.503543999999991</v>
      </c>
      <c r="S92" s="205"/>
      <c r="T92" s="207">
        <f>T93+T122+T131+T145+T159</f>
        <v>0.0035999999999999999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152</v>
      </c>
      <c r="BK92" s="210">
        <f>BK93+BK122+BK131+BK145+BK159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153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SUM(P94:P121)</f>
        <v>0</v>
      </c>
      <c r="Q93" s="205"/>
      <c r="R93" s="206">
        <f>SUM(R94:R121)</f>
        <v>0</v>
      </c>
      <c r="S93" s="205"/>
      <c r="T93" s="207">
        <f>SUM(T94:T121)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152</v>
      </c>
      <c r="BK93" s="210">
        <f>SUM(BK94:BK121)</f>
        <v>0</v>
      </c>
    </row>
    <row r="94" s="2" customFormat="1" ht="49.05" customHeight="1">
      <c r="A94" s="39"/>
      <c r="B94" s="40"/>
      <c r="C94" s="213" t="s">
        <v>78</v>
      </c>
      <c r="D94" s="213" t="s">
        <v>154</v>
      </c>
      <c r="E94" s="214" t="s">
        <v>393</v>
      </c>
      <c r="F94" s="215" t="s">
        <v>394</v>
      </c>
      <c r="G94" s="216" t="s">
        <v>157</v>
      </c>
      <c r="H94" s="217">
        <v>8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505</v>
      </c>
    </row>
    <row r="95" s="2" customFormat="1">
      <c r="A95" s="39"/>
      <c r="B95" s="40"/>
      <c r="C95" s="41"/>
      <c r="D95" s="226" t="s">
        <v>161</v>
      </c>
      <c r="E95" s="41"/>
      <c r="F95" s="227" t="s">
        <v>396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2" customFormat="1">
      <c r="A96" s="39"/>
      <c r="B96" s="40"/>
      <c r="C96" s="41"/>
      <c r="D96" s="231" t="s">
        <v>163</v>
      </c>
      <c r="E96" s="41"/>
      <c r="F96" s="232" t="s">
        <v>506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163</v>
      </c>
      <c r="AU96" s="18" t="s">
        <v>80</v>
      </c>
    </row>
    <row r="97" s="13" customFormat="1">
      <c r="A97" s="13"/>
      <c r="B97" s="233"/>
      <c r="C97" s="234"/>
      <c r="D97" s="231" t="s">
        <v>165</v>
      </c>
      <c r="E97" s="235" t="s">
        <v>19</v>
      </c>
      <c r="F97" s="236" t="s">
        <v>219</v>
      </c>
      <c r="G97" s="234"/>
      <c r="H97" s="237">
        <v>8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165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152</v>
      </c>
    </row>
    <row r="98" s="2" customFormat="1" ht="37.8" customHeight="1">
      <c r="A98" s="39"/>
      <c r="B98" s="40"/>
      <c r="C98" s="213" t="s">
        <v>80</v>
      </c>
      <c r="D98" s="213" t="s">
        <v>154</v>
      </c>
      <c r="E98" s="214" t="s">
        <v>399</v>
      </c>
      <c r="F98" s="215" t="s">
        <v>400</v>
      </c>
      <c r="G98" s="216" t="s">
        <v>157</v>
      </c>
      <c r="H98" s="217">
        <v>8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159</v>
      </c>
      <c r="AT98" s="224" t="s">
        <v>154</v>
      </c>
      <c r="AU98" s="224" t="s">
        <v>80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159</v>
      </c>
      <c r="BM98" s="224" t="s">
        <v>507</v>
      </c>
    </row>
    <row r="99" s="2" customFormat="1">
      <c r="A99" s="39"/>
      <c r="B99" s="40"/>
      <c r="C99" s="41"/>
      <c r="D99" s="226" t="s">
        <v>161</v>
      </c>
      <c r="E99" s="41"/>
      <c r="F99" s="227" t="s">
        <v>402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80</v>
      </c>
    </row>
    <row r="100" s="13" customFormat="1">
      <c r="A100" s="13"/>
      <c r="B100" s="233"/>
      <c r="C100" s="234"/>
      <c r="D100" s="231" t="s">
        <v>165</v>
      </c>
      <c r="E100" s="235" t="s">
        <v>19</v>
      </c>
      <c r="F100" s="236" t="s">
        <v>219</v>
      </c>
      <c r="G100" s="234"/>
      <c r="H100" s="237">
        <v>8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165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152</v>
      </c>
    </row>
    <row r="101" s="2" customFormat="1" ht="49.05" customHeight="1">
      <c r="A101" s="39"/>
      <c r="B101" s="40"/>
      <c r="C101" s="213" t="s">
        <v>180</v>
      </c>
      <c r="D101" s="213" t="s">
        <v>154</v>
      </c>
      <c r="E101" s="214" t="s">
        <v>403</v>
      </c>
      <c r="F101" s="215" t="s">
        <v>404</v>
      </c>
      <c r="G101" s="216" t="s">
        <v>157</v>
      </c>
      <c r="H101" s="217">
        <v>8</v>
      </c>
      <c r="I101" s="218"/>
      <c r="J101" s="219">
        <f>ROUND(I101*H101,2)</f>
        <v>0</v>
      </c>
      <c r="K101" s="215" t="s">
        <v>158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159</v>
      </c>
      <c r="AT101" s="224" t="s">
        <v>154</v>
      </c>
      <c r="AU101" s="224" t="s">
        <v>80</v>
      </c>
      <c r="AY101" s="18" t="s">
        <v>152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159</v>
      </c>
      <c r="BM101" s="224" t="s">
        <v>508</v>
      </c>
    </row>
    <row r="102" s="2" customFormat="1">
      <c r="A102" s="39"/>
      <c r="B102" s="40"/>
      <c r="C102" s="41"/>
      <c r="D102" s="226" t="s">
        <v>161</v>
      </c>
      <c r="E102" s="41"/>
      <c r="F102" s="227" t="s">
        <v>406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161</v>
      </c>
      <c r="AU102" s="18" t="s">
        <v>80</v>
      </c>
    </row>
    <row r="103" s="13" customFormat="1">
      <c r="A103" s="13"/>
      <c r="B103" s="233"/>
      <c r="C103" s="234"/>
      <c r="D103" s="231" t="s">
        <v>165</v>
      </c>
      <c r="E103" s="235" t="s">
        <v>19</v>
      </c>
      <c r="F103" s="236" t="s">
        <v>219</v>
      </c>
      <c r="G103" s="234"/>
      <c r="H103" s="237">
        <v>8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165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152</v>
      </c>
    </row>
    <row r="104" s="2" customFormat="1" ht="55.5" customHeight="1">
      <c r="A104" s="39"/>
      <c r="B104" s="40"/>
      <c r="C104" s="213" t="s">
        <v>159</v>
      </c>
      <c r="D104" s="213" t="s">
        <v>154</v>
      </c>
      <c r="E104" s="214" t="s">
        <v>419</v>
      </c>
      <c r="F104" s="215" t="s">
        <v>420</v>
      </c>
      <c r="G104" s="216" t="s">
        <v>157</v>
      </c>
      <c r="H104" s="217">
        <v>44.799999999999997</v>
      </c>
      <c r="I104" s="218"/>
      <c r="J104" s="219">
        <f>ROUND(I104*H104,2)</f>
        <v>0</v>
      </c>
      <c r="K104" s="215" t="s">
        <v>158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159</v>
      </c>
      <c r="AT104" s="224" t="s">
        <v>154</v>
      </c>
      <c r="AU104" s="224" t="s">
        <v>80</v>
      </c>
      <c r="AY104" s="18" t="s">
        <v>152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159</v>
      </c>
      <c r="BM104" s="224" t="s">
        <v>509</v>
      </c>
    </row>
    <row r="105" s="2" customFormat="1">
      <c r="A105" s="39"/>
      <c r="B105" s="40"/>
      <c r="C105" s="41"/>
      <c r="D105" s="226" t="s">
        <v>161</v>
      </c>
      <c r="E105" s="41"/>
      <c r="F105" s="227" t="s">
        <v>422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161</v>
      </c>
      <c r="AU105" s="18" t="s">
        <v>80</v>
      </c>
    </row>
    <row r="106" s="2" customFormat="1">
      <c r="A106" s="39"/>
      <c r="B106" s="40"/>
      <c r="C106" s="41"/>
      <c r="D106" s="231" t="s">
        <v>163</v>
      </c>
      <c r="E106" s="41"/>
      <c r="F106" s="232" t="s">
        <v>510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163</v>
      </c>
      <c r="AU106" s="18" t="s">
        <v>80</v>
      </c>
    </row>
    <row r="107" s="13" customFormat="1">
      <c r="A107" s="13"/>
      <c r="B107" s="233"/>
      <c r="C107" s="234"/>
      <c r="D107" s="231" t="s">
        <v>165</v>
      </c>
      <c r="E107" s="235" t="s">
        <v>19</v>
      </c>
      <c r="F107" s="236" t="s">
        <v>511</v>
      </c>
      <c r="G107" s="234"/>
      <c r="H107" s="237">
        <v>44.799999999999997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165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152</v>
      </c>
    </row>
    <row r="108" s="2" customFormat="1" ht="62.7" customHeight="1">
      <c r="A108" s="39"/>
      <c r="B108" s="40"/>
      <c r="C108" s="213" t="s">
        <v>195</v>
      </c>
      <c r="D108" s="213" t="s">
        <v>154</v>
      </c>
      <c r="E108" s="214" t="s">
        <v>255</v>
      </c>
      <c r="F108" s="215" t="s">
        <v>256</v>
      </c>
      <c r="G108" s="216" t="s">
        <v>157</v>
      </c>
      <c r="H108" s="217">
        <v>44.799999999999997</v>
      </c>
      <c r="I108" s="218"/>
      <c r="J108" s="219">
        <f>ROUND(I108*H108,2)</f>
        <v>0</v>
      </c>
      <c r="K108" s="215" t="s">
        <v>158</v>
      </c>
      <c r="L108" s="45"/>
      <c r="M108" s="220" t="s">
        <v>19</v>
      </c>
      <c r="N108" s="221" t="s">
        <v>42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159</v>
      </c>
      <c r="AT108" s="224" t="s">
        <v>154</v>
      </c>
      <c r="AU108" s="224" t="s">
        <v>80</v>
      </c>
      <c r="AY108" s="18" t="s">
        <v>152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78</v>
      </c>
      <c r="BK108" s="225">
        <f>ROUND(I108*H108,2)</f>
        <v>0</v>
      </c>
      <c r="BL108" s="18" t="s">
        <v>159</v>
      </c>
      <c r="BM108" s="224" t="s">
        <v>512</v>
      </c>
    </row>
    <row r="109" s="2" customFormat="1">
      <c r="A109" s="39"/>
      <c r="B109" s="40"/>
      <c r="C109" s="41"/>
      <c r="D109" s="226" t="s">
        <v>161</v>
      </c>
      <c r="E109" s="41"/>
      <c r="F109" s="227" t="s">
        <v>258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161</v>
      </c>
      <c r="AU109" s="18" t="s">
        <v>80</v>
      </c>
    </row>
    <row r="110" s="2" customFormat="1">
      <c r="A110" s="39"/>
      <c r="B110" s="40"/>
      <c r="C110" s="41"/>
      <c r="D110" s="231" t="s">
        <v>163</v>
      </c>
      <c r="E110" s="41"/>
      <c r="F110" s="232" t="s">
        <v>439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163</v>
      </c>
      <c r="AU110" s="18" t="s">
        <v>80</v>
      </c>
    </row>
    <row r="111" s="13" customFormat="1">
      <c r="A111" s="13"/>
      <c r="B111" s="233"/>
      <c r="C111" s="234"/>
      <c r="D111" s="231" t="s">
        <v>165</v>
      </c>
      <c r="E111" s="235" t="s">
        <v>19</v>
      </c>
      <c r="F111" s="236" t="s">
        <v>513</v>
      </c>
      <c r="G111" s="234"/>
      <c r="H111" s="237">
        <v>44.799999999999997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165</v>
      </c>
      <c r="AU111" s="243" t="s">
        <v>80</v>
      </c>
      <c r="AV111" s="13" t="s">
        <v>80</v>
      </c>
      <c r="AW111" s="13" t="s">
        <v>33</v>
      </c>
      <c r="AX111" s="13" t="s">
        <v>78</v>
      </c>
      <c r="AY111" s="243" t="s">
        <v>152</v>
      </c>
    </row>
    <row r="112" s="2" customFormat="1" ht="66.75" customHeight="1">
      <c r="A112" s="39"/>
      <c r="B112" s="40"/>
      <c r="C112" s="213" t="s">
        <v>206</v>
      </c>
      <c r="D112" s="213" t="s">
        <v>154</v>
      </c>
      <c r="E112" s="214" t="s">
        <v>265</v>
      </c>
      <c r="F112" s="215" t="s">
        <v>266</v>
      </c>
      <c r="G112" s="216" t="s">
        <v>157</v>
      </c>
      <c r="H112" s="217">
        <v>224</v>
      </c>
      <c r="I112" s="218"/>
      <c r="J112" s="219">
        <f>ROUND(I112*H112,2)</f>
        <v>0</v>
      </c>
      <c r="K112" s="215" t="s">
        <v>158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159</v>
      </c>
      <c r="AT112" s="224" t="s">
        <v>154</v>
      </c>
      <c r="AU112" s="224" t="s">
        <v>80</v>
      </c>
      <c r="AY112" s="18" t="s">
        <v>152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159</v>
      </c>
      <c r="BM112" s="224" t="s">
        <v>514</v>
      </c>
    </row>
    <row r="113" s="2" customFormat="1">
      <c r="A113" s="39"/>
      <c r="B113" s="40"/>
      <c r="C113" s="41"/>
      <c r="D113" s="226" t="s">
        <v>161</v>
      </c>
      <c r="E113" s="41"/>
      <c r="F113" s="227" t="s">
        <v>268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161</v>
      </c>
      <c r="AU113" s="18" t="s">
        <v>80</v>
      </c>
    </row>
    <row r="114" s="2" customFormat="1">
      <c r="A114" s="39"/>
      <c r="B114" s="40"/>
      <c r="C114" s="41"/>
      <c r="D114" s="231" t="s">
        <v>163</v>
      </c>
      <c r="E114" s="41"/>
      <c r="F114" s="232" t="s">
        <v>269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163</v>
      </c>
      <c r="AU114" s="18" t="s">
        <v>80</v>
      </c>
    </row>
    <row r="115" s="13" customFormat="1">
      <c r="A115" s="13"/>
      <c r="B115" s="233"/>
      <c r="C115" s="234"/>
      <c r="D115" s="231" t="s">
        <v>165</v>
      </c>
      <c r="E115" s="235" t="s">
        <v>19</v>
      </c>
      <c r="F115" s="236" t="s">
        <v>515</v>
      </c>
      <c r="G115" s="234"/>
      <c r="H115" s="237">
        <v>224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165</v>
      </c>
      <c r="AU115" s="243" t="s">
        <v>80</v>
      </c>
      <c r="AV115" s="13" t="s">
        <v>80</v>
      </c>
      <c r="AW115" s="13" t="s">
        <v>33</v>
      </c>
      <c r="AX115" s="13" t="s">
        <v>78</v>
      </c>
      <c r="AY115" s="243" t="s">
        <v>152</v>
      </c>
    </row>
    <row r="116" s="2" customFormat="1" ht="37.8" customHeight="1">
      <c r="A116" s="39"/>
      <c r="B116" s="40"/>
      <c r="C116" s="213" t="s">
        <v>292</v>
      </c>
      <c r="D116" s="213" t="s">
        <v>154</v>
      </c>
      <c r="E116" s="214" t="s">
        <v>272</v>
      </c>
      <c r="F116" s="215" t="s">
        <v>273</v>
      </c>
      <c r="G116" s="216" t="s">
        <v>157</v>
      </c>
      <c r="H116" s="217">
        <v>44.799999999999997</v>
      </c>
      <c r="I116" s="218"/>
      <c r="J116" s="219">
        <f>ROUND(I116*H116,2)</f>
        <v>0</v>
      </c>
      <c r="K116" s="215" t="s">
        <v>158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159</v>
      </c>
      <c r="AT116" s="224" t="s">
        <v>154</v>
      </c>
      <c r="AU116" s="224" t="s">
        <v>80</v>
      </c>
      <c r="AY116" s="18" t="s">
        <v>152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159</v>
      </c>
      <c r="BM116" s="224" t="s">
        <v>516</v>
      </c>
    </row>
    <row r="117" s="2" customFormat="1">
      <c r="A117" s="39"/>
      <c r="B117" s="40"/>
      <c r="C117" s="41"/>
      <c r="D117" s="226" t="s">
        <v>161</v>
      </c>
      <c r="E117" s="41"/>
      <c r="F117" s="227" t="s">
        <v>275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161</v>
      </c>
      <c r="AU117" s="18" t="s">
        <v>80</v>
      </c>
    </row>
    <row r="118" s="13" customFormat="1">
      <c r="A118" s="13"/>
      <c r="B118" s="233"/>
      <c r="C118" s="234"/>
      <c r="D118" s="231" t="s">
        <v>165</v>
      </c>
      <c r="E118" s="235" t="s">
        <v>19</v>
      </c>
      <c r="F118" s="236" t="s">
        <v>517</v>
      </c>
      <c r="G118" s="234"/>
      <c r="H118" s="237">
        <v>44.799999999999997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165</v>
      </c>
      <c r="AU118" s="243" t="s">
        <v>80</v>
      </c>
      <c r="AV118" s="13" t="s">
        <v>80</v>
      </c>
      <c r="AW118" s="13" t="s">
        <v>33</v>
      </c>
      <c r="AX118" s="13" t="s">
        <v>78</v>
      </c>
      <c r="AY118" s="243" t="s">
        <v>152</v>
      </c>
    </row>
    <row r="119" s="2" customFormat="1" ht="44.25" customHeight="1">
      <c r="A119" s="39"/>
      <c r="B119" s="40"/>
      <c r="C119" s="213" t="s">
        <v>311</v>
      </c>
      <c r="D119" s="213" t="s">
        <v>154</v>
      </c>
      <c r="E119" s="214" t="s">
        <v>278</v>
      </c>
      <c r="F119" s="215" t="s">
        <v>279</v>
      </c>
      <c r="G119" s="216" t="s">
        <v>280</v>
      </c>
      <c r="H119" s="217">
        <v>80.640000000000001</v>
      </c>
      <c r="I119" s="218"/>
      <c r="J119" s="219">
        <f>ROUND(I119*H119,2)</f>
        <v>0</v>
      </c>
      <c r="K119" s="215" t="s">
        <v>158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159</v>
      </c>
      <c r="AT119" s="224" t="s">
        <v>154</v>
      </c>
      <c r="AU119" s="224" t="s">
        <v>80</v>
      </c>
      <c r="AY119" s="18" t="s">
        <v>152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159</v>
      </c>
      <c r="BM119" s="224" t="s">
        <v>518</v>
      </c>
    </row>
    <row r="120" s="2" customFormat="1">
      <c r="A120" s="39"/>
      <c r="B120" s="40"/>
      <c r="C120" s="41"/>
      <c r="D120" s="226" t="s">
        <v>161</v>
      </c>
      <c r="E120" s="41"/>
      <c r="F120" s="227" t="s">
        <v>282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161</v>
      </c>
      <c r="AU120" s="18" t="s">
        <v>80</v>
      </c>
    </row>
    <row r="121" s="13" customFormat="1">
      <c r="A121" s="13"/>
      <c r="B121" s="233"/>
      <c r="C121" s="234"/>
      <c r="D121" s="231" t="s">
        <v>165</v>
      </c>
      <c r="E121" s="235" t="s">
        <v>19</v>
      </c>
      <c r="F121" s="236" t="s">
        <v>519</v>
      </c>
      <c r="G121" s="234"/>
      <c r="H121" s="237">
        <v>80.640000000000001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165</v>
      </c>
      <c r="AU121" s="243" t="s">
        <v>80</v>
      </c>
      <c r="AV121" s="13" t="s">
        <v>80</v>
      </c>
      <c r="AW121" s="13" t="s">
        <v>33</v>
      </c>
      <c r="AX121" s="13" t="s">
        <v>78</v>
      </c>
      <c r="AY121" s="243" t="s">
        <v>152</v>
      </c>
    </row>
    <row r="122" s="12" customFormat="1" ht="22.8" customHeight="1">
      <c r="A122" s="12"/>
      <c r="B122" s="197"/>
      <c r="C122" s="198"/>
      <c r="D122" s="199" t="s">
        <v>70</v>
      </c>
      <c r="E122" s="211" t="s">
        <v>180</v>
      </c>
      <c r="F122" s="211" t="s">
        <v>284</v>
      </c>
      <c r="G122" s="198"/>
      <c r="H122" s="198"/>
      <c r="I122" s="201"/>
      <c r="J122" s="212">
        <f>BK122</f>
        <v>0</v>
      </c>
      <c r="K122" s="198"/>
      <c r="L122" s="203"/>
      <c r="M122" s="204"/>
      <c r="N122" s="205"/>
      <c r="O122" s="205"/>
      <c r="P122" s="206">
        <f>SUM(P123:P130)</f>
        <v>0</v>
      </c>
      <c r="Q122" s="205"/>
      <c r="R122" s="206">
        <f>SUM(R123:R130)</f>
        <v>0.815056</v>
      </c>
      <c r="S122" s="205"/>
      <c r="T122" s="207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78</v>
      </c>
      <c r="AT122" s="209" t="s">
        <v>70</v>
      </c>
      <c r="AU122" s="209" t="s">
        <v>78</v>
      </c>
      <c r="AY122" s="208" t="s">
        <v>152</v>
      </c>
      <c r="BK122" s="210">
        <f>SUM(BK123:BK130)</f>
        <v>0</v>
      </c>
    </row>
    <row r="123" s="2" customFormat="1" ht="78" customHeight="1">
      <c r="A123" s="39"/>
      <c r="B123" s="40"/>
      <c r="C123" s="213" t="s">
        <v>214</v>
      </c>
      <c r="D123" s="213" t="s">
        <v>154</v>
      </c>
      <c r="E123" s="214" t="s">
        <v>293</v>
      </c>
      <c r="F123" s="215" t="s">
        <v>294</v>
      </c>
      <c r="G123" s="216" t="s">
        <v>157</v>
      </c>
      <c r="H123" s="217">
        <v>0.25</v>
      </c>
      <c r="I123" s="218"/>
      <c r="J123" s="219">
        <f>ROUND(I123*H123,2)</f>
        <v>0</v>
      </c>
      <c r="K123" s="215" t="s">
        <v>158</v>
      </c>
      <c r="L123" s="45"/>
      <c r="M123" s="220" t="s">
        <v>19</v>
      </c>
      <c r="N123" s="221" t="s">
        <v>42</v>
      </c>
      <c r="O123" s="85"/>
      <c r="P123" s="222">
        <f>O123*H123</f>
        <v>0</v>
      </c>
      <c r="Q123" s="222">
        <v>3.11388</v>
      </c>
      <c r="R123" s="222">
        <f>Q123*H123</f>
        <v>0.77847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159</v>
      </c>
      <c r="AT123" s="224" t="s">
        <v>154</v>
      </c>
      <c r="AU123" s="224" t="s">
        <v>80</v>
      </c>
      <c r="AY123" s="18" t="s">
        <v>152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78</v>
      </c>
      <c r="BK123" s="225">
        <f>ROUND(I123*H123,2)</f>
        <v>0</v>
      </c>
      <c r="BL123" s="18" t="s">
        <v>159</v>
      </c>
      <c r="BM123" s="224" t="s">
        <v>520</v>
      </c>
    </row>
    <row r="124" s="2" customFormat="1">
      <c r="A124" s="39"/>
      <c r="B124" s="40"/>
      <c r="C124" s="41"/>
      <c r="D124" s="226" t="s">
        <v>161</v>
      </c>
      <c r="E124" s="41"/>
      <c r="F124" s="227" t="s">
        <v>296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161</v>
      </c>
      <c r="AU124" s="18" t="s">
        <v>80</v>
      </c>
    </row>
    <row r="125" s="2" customFormat="1">
      <c r="A125" s="39"/>
      <c r="B125" s="40"/>
      <c r="C125" s="41"/>
      <c r="D125" s="231" t="s">
        <v>163</v>
      </c>
      <c r="E125" s="41"/>
      <c r="F125" s="232" t="s">
        <v>521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163</v>
      </c>
      <c r="AU125" s="18" t="s">
        <v>80</v>
      </c>
    </row>
    <row r="126" s="13" customFormat="1">
      <c r="A126" s="13"/>
      <c r="B126" s="233"/>
      <c r="C126" s="234"/>
      <c r="D126" s="231" t="s">
        <v>165</v>
      </c>
      <c r="E126" s="235" t="s">
        <v>19</v>
      </c>
      <c r="F126" s="236" t="s">
        <v>522</v>
      </c>
      <c r="G126" s="234"/>
      <c r="H126" s="237">
        <v>0.25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165</v>
      </c>
      <c r="AU126" s="243" t="s">
        <v>80</v>
      </c>
      <c r="AV126" s="13" t="s">
        <v>80</v>
      </c>
      <c r="AW126" s="13" t="s">
        <v>33</v>
      </c>
      <c r="AX126" s="13" t="s">
        <v>78</v>
      </c>
      <c r="AY126" s="243" t="s">
        <v>152</v>
      </c>
    </row>
    <row r="127" s="2" customFormat="1" ht="78" customHeight="1">
      <c r="A127" s="39"/>
      <c r="B127" s="40"/>
      <c r="C127" s="213" t="s">
        <v>219</v>
      </c>
      <c r="D127" s="213" t="s">
        <v>154</v>
      </c>
      <c r="E127" s="214" t="s">
        <v>523</v>
      </c>
      <c r="F127" s="215" t="s">
        <v>524</v>
      </c>
      <c r="G127" s="216" t="s">
        <v>157</v>
      </c>
      <c r="H127" s="217">
        <v>0.20000000000000001</v>
      </c>
      <c r="I127" s="218"/>
      <c r="J127" s="219">
        <f>ROUND(I127*H127,2)</f>
        <v>0</v>
      </c>
      <c r="K127" s="215" t="s">
        <v>158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0.18293000000000001</v>
      </c>
      <c r="R127" s="222">
        <f>Q127*H127</f>
        <v>0.036586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159</v>
      </c>
      <c r="AT127" s="224" t="s">
        <v>154</v>
      </c>
      <c r="AU127" s="224" t="s">
        <v>80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159</v>
      </c>
      <c r="BM127" s="224" t="s">
        <v>525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526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80</v>
      </c>
    </row>
    <row r="129" s="2" customFormat="1">
      <c r="A129" s="39"/>
      <c r="B129" s="40"/>
      <c r="C129" s="41"/>
      <c r="D129" s="231" t="s">
        <v>163</v>
      </c>
      <c r="E129" s="41"/>
      <c r="F129" s="232" t="s">
        <v>527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163</v>
      </c>
      <c r="AU129" s="18" t="s">
        <v>80</v>
      </c>
    </row>
    <row r="130" s="13" customFormat="1">
      <c r="A130" s="13"/>
      <c r="B130" s="233"/>
      <c r="C130" s="234"/>
      <c r="D130" s="231" t="s">
        <v>165</v>
      </c>
      <c r="E130" s="235" t="s">
        <v>19</v>
      </c>
      <c r="F130" s="236" t="s">
        <v>528</v>
      </c>
      <c r="G130" s="234"/>
      <c r="H130" s="237">
        <v>0.20000000000000001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165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152</v>
      </c>
    </row>
    <row r="131" s="12" customFormat="1" ht="22.8" customHeight="1">
      <c r="A131" s="12"/>
      <c r="B131" s="197"/>
      <c r="C131" s="198"/>
      <c r="D131" s="199" t="s">
        <v>70</v>
      </c>
      <c r="E131" s="211" t="s">
        <v>159</v>
      </c>
      <c r="F131" s="211" t="s">
        <v>327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SUM(P132:P144)</f>
        <v>0</v>
      </c>
      <c r="Q131" s="205"/>
      <c r="R131" s="206">
        <f>SUM(R132:R144)</f>
        <v>41.679959999999994</v>
      </c>
      <c r="S131" s="205"/>
      <c r="T131" s="207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78</v>
      </c>
      <c r="AT131" s="209" t="s">
        <v>70</v>
      </c>
      <c r="AU131" s="209" t="s">
        <v>78</v>
      </c>
      <c r="AY131" s="208" t="s">
        <v>152</v>
      </c>
      <c r="BK131" s="210">
        <f>SUM(BK132:BK144)</f>
        <v>0</v>
      </c>
    </row>
    <row r="132" s="2" customFormat="1" ht="37.8" customHeight="1">
      <c r="A132" s="39"/>
      <c r="B132" s="40"/>
      <c r="C132" s="213" t="s">
        <v>229</v>
      </c>
      <c r="D132" s="213" t="s">
        <v>154</v>
      </c>
      <c r="E132" s="214" t="s">
        <v>345</v>
      </c>
      <c r="F132" s="215" t="s">
        <v>346</v>
      </c>
      <c r="G132" s="216" t="s">
        <v>157</v>
      </c>
      <c r="H132" s="217">
        <v>8</v>
      </c>
      <c r="I132" s="218"/>
      <c r="J132" s="219">
        <f>ROUND(I132*H132,2)</f>
        <v>0</v>
      </c>
      <c r="K132" s="215" t="s">
        <v>158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1.9967999999999999</v>
      </c>
      <c r="R132" s="222">
        <f>Q132*H132</f>
        <v>15.974399999999999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159</v>
      </c>
      <c r="AT132" s="224" t="s">
        <v>154</v>
      </c>
      <c r="AU132" s="224" t="s">
        <v>80</v>
      </c>
      <c r="AY132" s="18" t="s">
        <v>152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159</v>
      </c>
      <c r="BM132" s="224" t="s">
        <v>529</v>
      </c>
    </row>
    <row r="133" s="2" customFormat="1">
      <c r="A133" s="39"/>
      <c r="B133" s="40"/>
      <c r="C133" s="41"/>
      <c r="D133" s="226" t="s">
        <v>161</v>
      </c>
      <c r="E133" s="41"/>
      <c r="F133" s="227" t="s">
        <v>348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161</v>
      </c>
      <c r="AU133" s="18" t="s">
        <v>80</v>
      </c>
    </row>
    <row r="134" s="2" customFormat="1">
      <c r="A134" s="39"/>
      <c r="B134" s="40"/>
      <c r="C134" s="41"/>
      <c r="D134" s="231" t="s">
        <v>163</v>
      </c>
      <c r="E134" s="41"/>
      <c r="F134" s="232" t="s">
        <v>530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163</v>
      </c>
      <c r="AU134" s="18" t="s">
        <v>80</v>
      </c>
    </row>
    <row r="135" s="13" customFormat="1">
      <c r="A135" s="13"/>
      <c r="B135" s="233"/>
      <c r="C135" s="234"/>
      <c r="D135" s="231" t="s">
        <v>165</v>
      </c>
      <c r="E135" s="235" t="s">
        <v>19</v>
      </c>
      <c r="F135" s="236" t="s">
        <v>219</v>
      </c>
      <c r="G135" s="234"/>
      <c r="H135" s="237">
        <v>8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165</v>
      </c>
      <c r="AU135" s="243" t="s">
        <v>80</v>
      </c>
      <c r="AV135" s="13" t="s">
        <v>80</v>
      </c>
      <c r="AW135" s="13" t="s">
        <v>33</v>
      </c>
      <c r="AX135" s="13" t="s">
        <v>78</v>
      </c>
      <c r="AY135" s="243" t="s">
        <v>152</v>
      </c>
    </row>
    <row r="136" s="2" customFormat="1" ht="44.25" customHeight="1">
      <c r="A136" s="39"/>
      <c r="B136" s="40"/>
      <c r="C136" s="213" t="s">
        <v>236</v>
      </c>
      <c r="D136" s="213" t="s">
        <v>154</v>
      </c>
      <c r="E136" s="214" t="s">
        <v>531</v>
      </c>
      <c r="F136" s="215" t="s">
        <v>532</v>
      </c>
      <c r="G136" s="216" t="s">
        <v>157</v>
      </c>
      <c r="H136" s="217">
        <v>8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42</v>
      </c>
      <c r="O136" s="85"/>
      <c r="P136" s="222">
        <f>O136*H136</f>
        <v>0</v>
      </c>
      <c r="Q136" s="222">
        <v>1.9967999999999999</v>
      </c>
      <c r="R136" s="222">
        <f>Q136*H136</f>
        <v>15.974399999999999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159</v>
      </c>
      <c r="AT136" s="224" t="s">
        <v>154</v>
      </c>
      <c r="AU136" s="224" t="s">
        <v>80</v>
      </c>
      <c r="AY136" s="18" t="s">
        <v>152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78</v>
      </c>
      <c r="BK136" s="225">
        <f>ROUND(I136*H136,2)</f>
        <v>0</v>
      </c>
      <c r="BL136" s="18" t="s">
        <v>159</v>
      </c>
      <c r="BM136" s="224" t="s">
        <v>533</v>
      </c>
    </row>
    <row r="137" s="2" customFormat="1">
      <c r="A137" s="39"/>
      <c r="B137" s="40"/>
      <c r="C137" s="41"/>
      <c r="D137" s="231" t="s">
        <v>163</v>
      </c>
      <c r="E137" s="41"/>
      <c r="F137" s="232" t="s">
        <v>534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163</v>
      </c>
      <c r="AU137" s="18" t="s">
        <v>80</v>
      </c>
    </row>
    <row r="138" s="13" customFormat="1">
      <c r="A138" s="13"/>
      <c r="B138" s="233"/>
      <c r="C138" s="234"/>
      <c r="D138" s="231" t="s">
        <v>165</v>
      </c>
      <c r="E138" s="235" t="s">
        <v>19</v>
      </c>
      <c r="F138" s="236" t="s">
        <v>219</v>
      </c>
      <c r="G138" s="234"/>
      <c r="H138" s="237">
        <v>8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165</v>
      </c>
      <c r="AU138" s="243" t="s">
        <v>80</v>
      </c>
      <c r="AV138" s="13" t="s">
        <v>80</v>
      </c>
      <c r="AW138" s="13" t="s">
        <v>33</v>
      </c>
      <c r="AX138" s="13" t="s">
        <v>78</v>
      </c>
      <c r="AY138" s="243" t="s">
        <v>152</v>
      </c>
    </row>
    <row r="139" s="2" customFormat="1" ht="24.15" customHeight="1">
      <c r="A139" s="39"/>
      <c r="B139" s="40"/>
      <c r="C139" s="213" t="s">
        <v>241</v>
      </c>
      <c r="D139" s="213" t="s">
        <v>154</v>
      </c>
      <c r="E139" s="214" t="s">
        <v>352</v>
      </c>
      <c r="F139" s="215" t="s">
        <v>353</v>
      </c>
      <c r="G139" s="216" t="s">
        <v>198</v>
      </c>
      <c r="H139" s="217">
        <v>16</v>
      </c>
      <c r="I139" s="218"/>
      <c r="J139" s="219">
        <f>ROUND(I139*H139,2)</f>
        <v>0</v>
      </c>
      <c r="K139" s="215" t="s">
        <v>158</v>
      </c>
      <c r="L139" s="45"/>
      <c r="M139" s="220" t="s">
        <v>19</v>
      </c>
      <c r="N139" s="221" t="s">
        <v>42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159</v>
      </c>
      <c r="AT139" s="224" t="s">
        <v>154</v>
      </c>
      <c r="AU139" s="224" t="s">
        <v>80</v>
      </c>
      <c r="AY139" s="18" t="s">
        <v>152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78</v>
      </c>
      <c r="BK139" s="225">
        <f>ROUND(I139*H139,2)</f>
        <v>0</v>
      </c>
      <c r="BL139" s="18" t="s">
        <v>159</v>
      </c>
      <c r="BM139" s="224" t="s">
        <v>535</v>
      </c>
    </row>
    <row r="140" s="2" customFormat="1">
      <c r="A140" s="39"/>
      <c r="B140" s="40"/>
      <c r="C140" s="41"/>
      <c r="D140" s="226" t="s">
        <v>161</v>
      </c>
      <c r="E140" s="41"/>
      <c r="F140" s="227" t="s">
        <v>355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161</v>
      </c>
      <c r="AU140" s="18" t="s">
        <v>80</v>
      </c>
    </row>
    <row r="141" s="13" customFormat="1">
      <c r="A141" s="13"/>
      <c r="B141" s="233"/>
      <c r="C141" s="234"/>
      <c r="D141" s="231" t="s">
        <v>165</v>
      </c>
      <c r="E141" s="235" t="s">
        <v>19</v>
      </c>
      <c r="F141" s="236" t="s">
        <v>277</v>
      </c>
      <c r="G141" s="234"/>
      <c r="H141" s="237">
        <v>16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165</v>
      </c>
      <c r="AU141" s="243" t="s">
        <v>80</v>
      </c>
      <c r="AV141" s="13" t="s">
        <v>80</v>
      </c>
      <c r="AW141" s="13" t="s">
        <v>33</v>
      </c>
      <c r="AX141" s="13" t="s">
        <v>78</v>
      </c>
      <c r="AY141" s="243" t="s">
        <v>152</v>
      </c>
    </row>
    <row r="142" s="2" customFormat="1" ht="24.15" customHeight="1">
      <c r="A142" s="39"/>
      <c r="B142" s="40"/>
      <c r="C142" s="213" t="s">
        <v>8</v>
      </c>
      <c r="D142" s="213" t="s">
        <v>154</v>
      </c>
      <c r="E142" s="214" t="s">
        <v>536</v>
      </c>
      <c r="F142" s="215" t="s">
        <v>537</v>
      </c>
      <c r="G142" s="216" t="s">
        <v>157</v>
      </c>
      <c r="H142" s="217">
        <v>4</v>
      </c>
      <c r="I142" s="218"/>
      <c r="J142" s="219">
        <f>ROUND(I142*H142,2)</f>
        <v>0</v>
      </c>
      <c r="K142" s="215" t="s">
        <v>158</v>
      </c>
      <c r="L142" s="45"/>
      <c r="M142" s="220" t="s">
        <v>19</v>
      </c>
      <c r="N142" s="221" t="s">
        <v>42</v>
      </c>
      <c r="O142" s="85"/>
      <c r="P142" s="222">
        <f>O142*H142</f>
        <v>0</v>
      </c>
      <c r="Q142" s="222">
        <v>2.4327899999999998</v>
      </c>
      <c r="R142" s="222">
        <f>Q142*H142</f>
        <v>9.7311599999999991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159</v>
      </c>
      <c r="AT142" s="224" t="s">
        <v>154</v>
      </c>
      <c r="AU142" s="224" t="s">
        <v>80</v>
      </c>
      <c r="AY142" s="18" t="s">
        <v>152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78</v>
      </c>
      <c r="BK142" s="225">
        <f>ROUND(I142*H142,2)</f>
        <v>0</v>
      </c>
      <c r="BL142" s="18" t="s">
        <v>159</v>
      </c>
      <c r="BM142" s="224" t="s">
        <v>538</v>
      </c>
    </row>
    <row r="143" s="2" customFormat="1">
      <c r="A143" s="39"/>
      <c r="B143" s="40"/>
      <c r="C143" s="41"/>
      <c r="D143" s="226" t="s">
        <v>161</v>
      </c>
      <c r="E143" s="41"/>
      <c r="F143" s="227" t="s">
        <v>539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161</v>
      </c>
      <c r="AU143" s="18" t="s">
        <v>80</v>
      </c>
    </row>
    <row r="144" s="13" customFormat="1">
      <c r="A144" s="13"/>
      <c r="B144" s="233"/>
      <c r="C144" s="234"/>
      <c r="D144" s="231" t="s">
        <v>165</v>
      </c>
      <c r="E144" s="235" t="s">
        <v>19</v>
      </c>
      <c r="F144" s="236" t="s">
        <v>159</v>
      </c>
      <c r="G144" s="234"/>
      <c r="H144" s="237">
        <v>4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165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152</v>
      </c>
    </row>
    <row r="145" s="12" customFormat="1" ht="22.8" customHeight="1">
      <c r="A145" s="12"/>
      <c r="B145" s="197"/>
      <c r="C145" s="198"/>
      <c r="D145" s="199" t="s">
        <v>70</v>
      </c>
      <c r="E145" s="211" t="s">
        <v>229</v>
      </c>
      <c r="F145" s="211" t="s">
        <v>358</v>
      </c>
      <c r="G145" s="198"/>
      <c r="H145" s="198"/>
      <c r="I145" s="201"/>
      <c r="J145" s="212">
        <f>BK145</f>
        <v>0</v>
      </c>
      <c r="K145" s="198"/>
      <c r="L145" s="203"/>
      <c r="M145" s="204"/>
      <c r="N145" s="205"/>
      <c r="O145" s="205"/>
      <c r="P145" s="206">
        <f>SUM(P146:P158)</f>
        <v>0</v>
      </c>
      <c r="Q145" s="205"/>
      <c r="R145" s="206">
        <f>SUM(R146:R158)</f>
        <v>0.0085279999999999991</v>
      </c>
      <c r="S145" s="205"/>
      <c r="T145" s="207">
        <f>SUM(T146:T158)</f>
        <v>0.0035999999999999999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78</v>
      </c>
      <c r="AT145" s="209" t="s">
        <v>70</v>
      </c>
      <c r="AU145" s="209" t="s">
        <v>78</v>
      </c>
      <c r="AY145" s="208" t="s">
        <v>152</v>
      </c>
      <c r="BK145" s="210">
        <f>SUM(BK146:BK158)</f>
        <v>0</v>
      </c>
    </row>
    <row r="146" s="2" customFormat="1" ht="49.05" customHeight="1">
      <c r="A146" s="39"/>
      <c r="B146" s="40"/>
      <c r="C146" s="213" t="s">
        <v>254</v>
      </c>
      <c r="D146" s="213" t="s">
        <v>154</v>
      </c>
      <c r="E146" s="214" t="s">
        <v>540</v>
      </c>
      <c r="F146" s="215" t="s">
        <v>541</v>
      </c>
      <c r="G146" s="216" t="s">
        <v>157</v>
      </c>
      <c r="H146" s="217">
        <v>0.20000000000000001</v>
      </c>
      <c r="I146" s="218"/>
      <c r="J146" s="219">
        <f>ROUND(I146*H146,2)</f>
        <v>0</v>
      </c>
      <c r="K146" s="215" t="s">
        <v>158</v>
      </c>
      <c r="L146" s="45"/>
      <c r="M146" s="220" t="s">
        <v>19</v>
      </c>
      <c r="N146" s="221" t="s">
        <v>42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159</v>
      </c>
      <c r="AT146" s="224" t="s">
        <v>154</v>
      </c>
      <c r="AU146" s="224" t="s">
        <v>80</v>
      </c>
      <c r="AY146" s="18" t="s">
        <v>152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159</v>
      </c>
      <c r="BM146" s="224" t="s">
        <v>542</v>
      </c>
    </row>
    <row r="147" s="2" customFormat="1">
      <c r="A147" s="39"/>
      <c r="B147" s="40"/>
      <c r="C147" s="41"/>
      <c r="D147" s="226" t="s">
        <v>161</v>
      </c>
      <c r="E147" s="41"/>
      <c r="F147" s="227" t="s">
        <v>543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161</v>
      </c>
      <c r="AU147" s="18" t="s">
        <v>80</v>
      </c>
    </row>
    <row r="148" s="2" customFormat="1">
      <c r="A148" s="39"/>
      <c r="B148" s="40"/>
      <c r="C148" s="41"/>
      <c r="D148" s="231" t="s">
        <v>163</v>
      </c>
      <c r="E148" s="41"/>
      <c r="F148" s="232" t="s">
        <v>544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163</v>
      </c>
      <c r="AU148" s="18" t="s">
        <v>80</v>
      </c>
    </row>
    <row r="149" s="13" customFormat="1">
      <c r="A149" s="13"/>
      <c r="B149" s="233"/>
      <c r="C149" s="234"/>
      <c r="D149" s="231" t="s">
        <v>165</v>
      </c>
      <c r="E149" s="235" t="s">
        <v>19</v>
      </c>
      <c r="F149" s="236" t="s">
        <v>545</v>
      </c>
      <c r="G149" s="234"/>
      <c r="H149" s="237">
        <v>0.20000000000000001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165</v>
      </c>
      <c r="AU149" s="243" t="s">
        <v>80</v>
      </c>
      <c r="AV149" s="13" t="s">
        <v>80</v>
      </c>
      <c r="AW149" s="13" t="s">
        <v>33</v>
      </c>
      <c r="AX149" s="13" t="s">
        <v>78</v>
      </c>
      <c r="AY149" s="243" t="s">
        <v>152</v>
      </c>
    </row>
    <row r="150" s="2" customFormat="1" ht="24.15" customHeight="1">
      <c r="A150" s="39"/>
      <c r="B150" s="40"/>
      <c r="C150" s="213" t="s">
        <v>264</v>
      </c>
      <c r="D150" s="213" t="s">
        <v>154</v>
      </c>
      <c r="E150" s="214" t="s">
        <v>546</v>
      </c>
      <c r="F150" s="215" t="s">
        <v>547</v>
      </c>
      <c r="G150" s="216" t="s">
        <v>362</v>
      </c>
      <c r="H150" s="217">
        <v>1.2</v>
      </c>
      <c r="I150" s="218"/>
      <c r="J150" s="219">
        <f>ROUND(I150*H150,2)</f>
        <v>0</v>
      </c>
      <c r="K150" s="215" t="s">
        <v>158</v>
      </c>
      <c r="L150" s="45"/>
      <c r="M150" s="220" t="s">
        <v>19</v>
      </c>
      <c r="N150" s="221" t="s">
        <v>42</v>
      </c>
      <c r="O150" s="85"/>
      <c r="P150" s="222">
        <f>O150*H150</f>
        <v>0</v>
      </c>
      <c r="Q150" s="222">
        <v>9.0000000000000006E-05</v>
      </c>
      <c r="R150" s="222">
        <f>Q150*H150</f>
        <v>0.00010800000000000001</v>
      </c>
      <c r="S150" s="222">
        <v>0.0030000000000000001</v>
      </c>
      <c r="T150" s="223">
        <f>S150*H150</f>
        <v>0.0035999999999999999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159</v>
      </c>
      <c r="AT150" s="224" t="s">
        <v>154</v>
      </c>
      <c r="AU150" s="224" t="s">
        <v>80</v>
      </c>
      <c r="AY150" s="18" t="s">
        <v>152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78</v>
      </c>
      <c r="BK150" s="225">
        <f>ROUND(I150*H150,2)</f>
        <v>0</v>
      </c>
      <c r="BL150" s="18" t="s">
        <v>159</v>
      </c>
      <c r="BM150" s="224" t="s">
        <v>548</v>
      </c>
    </row>
    <row r="151" s="2" customFormat="1">
      <c r="A151" s="39"/>
      <c r="B151" s="40"/>
      <c r="C151" s="41"/>
      <c r="D151" s="226" t="s">
        <v>161</v>
      </c>
      <c r="E151" s="41"/>
      <c r="F151" s="227" t="s">
        <v>549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161</v>
      </c>
      <c r="AU151" s="18" t="s">
        <v>80</v>
      </c>
    </row>
    <row r="152" s="2" customFormat="1">
      <c r="A152" s="39"/>
      <c r="B152" s="40"/>
      <c r="C152" s="41"/>
      <c r="D152" s="231" t="s">
        <v>163</v>
      </c>
      <c r="E152" s="41"/>
      <c r="F152" s="232" t="s">
        <v>550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163</v>
      </c>
      <c r="AU152" s="18" t="s">
        <v>80</v>
      </c>
    </row>
    <row r="153" s="13" customFormat="1">
      <c r="A153" s="13"/>
      <c r="B153" s="233"/>
      <c r="C153" s="234"/>
      <c r="D153" s="231" t="s">
        <v>165</v>
      </c>
      <c r="E153" s="235" t="s">
        <v>19</v>
      </c>
      <c r="F153" s="236" t="s">
        <v>551</v>
      </c>
      <c r="G153" s="234"/>
      <c r="H153" s="237">
        <v>1.2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165</v>
      </c>
      <c r="AU153" s="243" t="s">
        <v>80</v>
      </c>
      <c r="AV153" s="13" t="s">
        <v>80</v>
      </c>
      <c r="AW153" s="13" t="s">
        <v>33</v>
      </c>
      <c r="AX153" s="13" t="s">
        <v>78</v>
      </c>
      <c r="AY153" s="243" t="s">
        <v>152</v>
      </c>
    </row>
    <row r="154" s="2" customFormat="1" ht="24.15" customHeight="1">
      <c r="A154" s="39"/>
      <c r="B154" s="40"/>
      <c r="C154" s="255" t="s">
        <v>271</v>
      </c>
      <c r="D154" s="255" t="s">
        <v>215</v>
      </c>
      <c r="E154" s="256" t="s">
        <v>552</v>
      </c>
      <c r="F154" s="257" t="s">
        <v>553</v>
      </c>
      <c r="G154" s="258" t="s">
        <v>280</v>
      </c>
      <c r="H154" s="259">
        <v>0.0070000000000000001</v>
      </c>
      <c r="I154" s="260"/>
      <c r="J154" s="261">
        <f>ROUND(I154*H154,2)</f>
        <v>0</v>
      </c>
      <c r="K154" s="257" t="s">
        <v>158</v>
      </c>
      <c r="L154" s="262"/>
      <c r="M154" s="263" t="s">
        <v>19</v>
      </c>
      <c r="N154" s="264" t="s">
        <v>42</v>
      </c>
      <c r="O154" s="85"/>
      <c r="P154" s="222">
        <f>O154*H154</f>
        <v>0</v>
      </c>
      <c r="Q154" s="222">
        <v>1</v>
      </c>
      <c r="R154" s="222">
        <f>Q154*H154</f>
        <v>0.0070000000000000001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219</v>
      </c>
      <c r="AT154" s="224" t="s">
        <v>215</v>
      </c>
      <c r="AU154" s="224" t="s">
        <v>80</v>
      </c>
      <c r="AY154" s="18" t="s">
        <v>152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78</v>
      </c>
      <c r="BK154" s="225">
        <f>ROUND(I154*H154,2)</f>
        <v>0</v>
      </c>
      <c r="BL154" s="18" t="s">
        <v>159</v>
      </c>
      <c r="BM154" s="224" t="s">
        <v>554</v>
      </c>
    </row>
    <row r="155" s="2" customFormat="1">
      <c r="A155" s="39"/>
      <c r="B155" s="40"/>
      <c r="C155" s="41"/>
      <c r="D155" s="231" t="s">
        <v>163</v>
      </c>
      <c r="E155" s="41"/>
      <c r="F155" s="232" t="s">
        <v>555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163</v>
      </c>
      <c r="AU155" s="18" t="s">
        <v>80</v>
      </c>
    </row>
    <row r="156" s="13" customFormat="1">
      <c r="A156" s="13"/>
      <c r="B156" s="233"/>
      <c r="C156" s="234"/>
      <c r="D156" s="231" t="s">
        <v>165</v>
      </c>
      <c r="E156" s="235" t="s">
        <v>19</v>
      </c>
      <c r="F156" s="236" t="s">
        <v>556</v>
      </c>
      <c r="G156" s="234"/>
      <c r="H156" s="237">
        <v>0.0070000000000000001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165</v>
      </c>
      <c r="AU156" s="243" t="s">
        <v>80</v>
      </c>
      <c r="AV156" s="13" t="s">
        <v>80</v>
      </c>
      <c r="AW156" s="13" t="s">
        <v>33</v>
      </c>
      <c r="AX156" s="13" t="s">
        <v>78</v>
      </c>
      <c r="AY156" s="243" t="s">
        <v>152</v>
      </c>
    </row>
    <row r="157" s="2" customFormat="1" ht="16.5" customHeight="1">
      <c r="A157" s="39"/>
      <c r="B157" s="40"/>
      <c r="C157" s="255" t="s">
        <v>277</v>
      </c>
      <c r="D157" s="255" t="s">
        <v>215</v>
      </c>
      <c r="E157" s="256" t="s">
        <v>374</v>
      </c>
      <c r="F157" s="257" t="s">
        <v>375</v>
      </c>
      <c r="G157" s="258" t="s">
        <v>309</v>
      </c>
      <c r="H157" s="259">
        <v>2</v>
      </c>
      <c r="I157" s="260"/>
      <c r="J157" s="261">
        <f>ROUND(I157*H157,2)</f>
        <v>0</v>
      </c>
      <c r="K157" s="257" t="s">
        <v>158</v>
      </c>
      <c r="L157" s="262"/>
      <c r="M157" s="263" t="s">
        <v>19</v>
      </c>
      <c r="N157" s="264" t="s">
        <v>42</v>
      </c>
      <c r="O157" s="85"/>
      <c r="P157" s="222">
        <f>O157*H157</f>
        <v>0</v>
      </c>
      <c r="Q157" s="222">
        <v>0.00071000000000000002</v>
      </c>
      <c r="R157" s="222">
        <f>Q157*H157</f>
        <v>0.00142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219</v>
      </c>
      <c r="AT157" s="224" t="s">
        <v>215</v>
      </c>
      <c r="AU157" s="224" t="s">
        <v>80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78</v>
      </c>
      <c r="BK157" s="225">
        <f>ROUND(I157*H157,2)</f>
        <v>0</v>
      </c>
      <c r="BL157" s="18" t="s">
        <v>159</v>
      </c>
      <c r="BM157" s="224" t="s">
        <v>557</v>
      </c>
    </row>
    <row r="158" s="13" customFormat="1">
      <c r="A158" s="13"/>
      <c r="B158" s="233"/>
      <c r="C158" s="234"/>
      <c r="D158" s="231" t="s">
        <v>165</v>
      </c>
      <c r="E158" s="235" t="s">
        <v>19</v>
      </c>
      <c r="F158" s="236" t="s">
        <v>80</v>
      </c>
      <c r="G158" s="234"/>
      <c r="H158" s="237">
        <v>2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165</v>
      </c>
      <c r="AU158" s="243" t="s">
        <v>80</v>
      </c>
      <c r="AV158" s="13" t="s">
        <v>80</v>
      </c>
      <c r="AW158" s="13" t="s">
        <v>33</v>
      </c>
      <c r="AX158" s="13" t="s">
        <v>78</v>
      </c>
      <c r="AY158" s="243" t="s">
        <v>152</v>
      </c>
    </row>
    <row r="159" s="12" customFormat="1" ht="22.8" customHeight="1">
      <c r="A159" s="12"/>
      <c r="B159" s="197"/>
      <c r="C159" s="198"/>
      <c r="D159" s="199" t="s">
        <v>70</v>
      </c>
      <c r="E159" s="211" t="s">
        <v>384</v>
      </c>
      <c r="F159" s="211" t="s">
        <v>385</v>
      </c>
      <c r="G159" s="198"/>
      <c r="H159" s="198"/>
      <c r="I159" s="201"/>
      <c r="J159" s="212">
        <f>BK159</f>
        <v>0</v>
      </c>
      <c r="K159" s="198"/>
      <c r="L159" s="203"/>
      <c r="M159" s="204"/>
      <c r="N159" s="205"/>
      <c r="O159" s="205"/>
      <c r="P159" s="206">
        <f>SUM(P160:P161)</f>
        <v>0</v>
      </c>
      <c r="Q159" s="205"/>
      <c r="R159" s="206">
        <f>SUM(R160:R161)</f>
        <v>0</v>
      </c>
      <c r="S159" s="205"/>
      <c r="T159" s="207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8" t="s">
        <v>78</v>
      </c>
      <c r="AT159" s="209" t="s">
        <v>70</v>
      </c>
      <c r="AU159" s="209" t="s">
        <v>78</v>
      </c>
      <c r="AY159" s="208" t="s">
        <v>152</v>
      </c>
      <c r="BK159" s="210">
        <f>SUM(BK160:BK161)</f>
        <v>0</v>
      </c>
    </row>
    <row r="160" s="2" customFormat="1" ht="24.15" customHeight="1">
      <c r="A160" s="39"/>
      <c r="B160" s="40"/>
      <c r="C160" s="213" t="s">
        <v>285</v>
      </c>
      <c r="D160" s="213" t="s">
        <v>154</v>
      </c>
      <c r="E160" s="214" t="s">
        <v>558</v>
      </c>
      <c r="F160" s="215" t="s">
        <v>559</v>
      </c>
      <c r="G160" s="216" t="s">
        <v>280</v>
      </c>
      <c r="H160" s="217">
        <v>42.503999999999998</v>
      </c>
      <c r="I160" s="218"/>
      <c r="J160" s="219">
        <f>ROUND(I160*H160,2)</f>
        <v>0</v>
      </c>
      <c r="K160" s="215" t="s">
        <v>158</v>
      </c>
      <c r="L160" s="45"/>
      <c r="M160" s="220" t="s">
        <v>19</v>
      </c>
      <c r="N160" s="221" t="s">
        <v>42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159</v>
      </c>
      <c r="AT160" s="224" t="s">
        <v>154</v>
      </c>
      <c r="AU160" s="224" t="s">
        <v>80</v>
      </c>
      <c r="AY160" s="18" t="s">
        <v>152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78</v>
      </c>
      <c r="BK160" s="225">
        <f>ROUND(I160*H160,2)</f>
        <v>0</v>
      </c>
      <c r="BL160" s="18" t="s">
        <v>159</v>
      </c>
      <c r="BM160" s="224" t="s">
        <v>560</v>
      </c>
    </row>
    <row r="161" s="2" customFormat="1">
      <c r="A161" s="39"/>
      <c r="B161" s="40"/>
      <c r="C161" s="41"/>
      <c r="D161" s="226" t="s">
        <v>161</v>
      </c>
      <c r="E161" s="41"/>
      <c r="F161" s="227" t="s">
        <v>561</v>
      </c>
      <c r="G161" s="41"/>
      <c r="H161" s="41"/>
      <c r="I161" s="228"/>
      <c r="J161" s="41"/>
      <c r="K161" s="41"/>
      <c r="L161" s="45"/>
      <c r="M161" s="265"/>
      <c r="N161" s="266"/>
      <c r="O161" s="267"/>
      <c r="P161" s="267"/>
      <c r="Q161" s="267"/>
      <c r="R161" s="267"/>
      <c r="S161" s="267"/>
      <c r="T161" s="268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161</v>
      </c>
      <c r="AU161" s="18" t="s">
        <v>80</v>
      </c>
    </row>
    <row r="162" s="2" customFormat="1" ht="6.96" customHeight="1">
      <c r="A162" s="39"/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1c3zAk9CeqiCuyd0euJOE1DsXPHH+o92h0UU36e6mAyBOyRO/TedWNKGMO4szNVrcAOGiprJ5sJeKFl7VPJppQ==" hashValue="QUMfLjKIAh1FOZ7MxMZTYrmOMtftcZNFaEyZdepiSl34N+RpfzoIuQEThHOCDbd1BVfadfDdLMIR9inbUhIwFQ==" algorithmName="SHA-512" password="CC35"/>
  <autoFilter ref="C90:K1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14203103"/>
    <hyperlink ref="F99" r:id="rId2" display="https://podminky.urs.cz/item/CS_URS_2025_02/114203202"/>
    <hyperlink ref="F102" r:id="rId3" display="https://podminky.urs.cz/item/CS_URS_2025_02/114253301"/>
    <hyperlink ref="F105" r:id="rId4" display="https://podminky.urs.cz/item/CS_URS_2025_02/127751111"/>
    <hyperlink ref="F109" r:id="rId5" display="https://podminky.urs.cz/item/CS_URS_2025_02/162751117"/>
    <hyperlink ref="F113" r:id="rId6" display="https://podminky.urs.cz/item/CS_URS_2025_02/162751119"/>
    <hyperlink ref="F117" r:id="rId7" display="https://podminky.urs.cz/item/CS_URS_2025_02/171251201"/>
    <hyperlink ref="F120" r:id="rId8" display="https://podminky.urs.cz/item/CS_URS_2025_02/171201231"/>
    <hyperlink ref="F124" r:id="rId9" display="https://podminky.urs.cz/item/CS_URS_2025_02/321213345"/>
    <hyperlink ref="F128" r:id="rId10" display="https://podminky.urs.cz/item/CS_URS_2025_02/321222111"/>
    <hyperlink ref="F133" r:id="rId11" display="https://podminky.urs.cz/item/CS_URS_2025_02/463212111"/>
    <hyperlink ref="F140" r:id="rId12" display="https://podminky.urs.cz/item/CS_URS_2025_02/463212191"/>
    <hyperlink ref="F143" r:id="rId13" display="https://podminky.urs.cz/item/CS_URS_2025_02/463451114"/>
    <hyperlink ref="F147" r:id="rId14" display="https://podminky.urs.cz/item/CS_URS_2025_02/960191241"/>
    <hyperlink ref="F151" r:id="rId15" display="https://podminky.urs.cz/item/CS_URS_2025_02/977131119"/>
    <hyperlink ref="F161" r:id="rId16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563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ROUND((SUM(BE91:BE235)),  2)</f>
        <v>0</v>
      </c>
      <c r="G35" s="39"/>
      <c r="H35" s="39"/>
      <c r="I35" s="158">
        <v>0.20999999999999999</v>
      </c>
      <c r="J35" s="157">
        <f>ROUND(((SUM(BE91:BE235))*I35),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ROUND((SUM(BF91:BF235)),  2)</f>
        <v>0</v>
      </c>
      <c r="G36" s="39"/>
      <c r="H36" s="39"/>
      <c r="I36" s="158">
        <v>0.12</v>
      </c>
      <c r="J36" s="157">
        <f>ROUND(((SUM(BF91:BF235))*I36),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ROUND((SUM(BG91:BG235)),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ROUND((SUM(BH91:BH235)),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ROUND((SUM(BI91:BI235)),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SO-03-01. - Úprava km 21,200 - 21,700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J171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J193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504</v>
      </c>
      <c r="E68" s="183"/>
      <c r="F68" s="183"/>
      <c r="G68" s="183"/>
      <c r="H68" s="183"/>
      <c r="I68" s="183"/>
      <c r="J68" s="184">
        <f>J218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136</v>
      </c>
      <c r="E69" s="183"/>
      <c r="F69" s="183"/>
      <c r="G69" s="183"/>
      <c r="H69" s="183"/>
      <c r="I69" s="183"/>
      <c r="J69" s="184">
        <f>J233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0" t="str">
        <f>E7</f>
        <v>VT Opavice, Holčovice, Hejnov km 20,900 - 21,700 PŠ 2024 - stavba č. 8848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562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SO-03-01. - Úprava km 21,200 - 21,700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Holčovice</v>
      </c>
      <c r="G85" s="41"/>
      <c r="H85" s="41"/>
      <c r="I85" s="33" t="s">
        <v>23</v>
      </c>
      <c r="J85" s="73" t="str">
        <f>IF(J14="","",J14)</f>
        <v>9. 7. 2025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56</v>
      </c>
      <c r="E90" s="189" t="s">
        <v>52</v>
      </c>
      <c r="F90" s="189" t="s">
        <v>53</v>
      </c>
      <c r="G90" s="189" t="s">
        <v>139</v>
      </c>
      <c r="H90" s="189" t="s">
        <v>140</v>
      </c>
      <c r="I90" s="189" t="s">
        <v>141</v>
      </c>
      <c r="J90" s="189" t="s">
        <v>129</v>
      </c>
      <c r="K90" s="190" t="s">
        <v>142</v>
      </c>
      <c r="L90" s="191"/>
      <c r="M90" s="93" t="s">
        <v>19</v>
      </c>
      <c r="N90" s="94" t="s">
        <v>41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1728.9299532399998</v>
      </c>
      <c r="S91" s="97"/>
      <c r="T91" s="195">
        <f>T92</f>
        <v>0.0030000000000000001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130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150</v>
      </c>
      <c r="F92" s="200" t="s">
        <v>151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P93+P171+P193+P218+P233</f>
        <v>0</v>
      </c>
      <c r="Q92" s="205"/>
      <c r="R92" s="206">
        <f>R93+R171+R193+R218+R233</f>
        <v>1728.9299532399998</v>
      </c>
      <c r="S92" s="205"/>
      <c r="T92" s="207">
        <f>T93+T171+T193+T218+T233</f>
        <v>0.0030000000000000001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152</v>
      </c>
      <c r="BK92" s="210">
        <f>BK93+BK171+BK193+BK218+BK233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153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SUM(P94:P170)</f>
        <v>0</v>
      </c>
      <c r="Q93" s="205"/>
      <c r="R93" s="206">
        <f>SUM(R94:R170)</f>
        <v>0.014719999999999999</v>
      </c>
      <c r="S93" s="205"/>
      <c r="T93" s="207">
        <f>SUM(T94:T170)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152</v>
      </c>
      <c r="BK93" s="210">
        <f>SUM(BK94:BK170)</f>
        <v>0</v>
      </c>
    </row>
    <row r="94" s="2" customFormat="1" ht="62.7" customHeight="1">
      <c r="A94" s="39"/>
      <c r="B94" s="40"/>
      <c r="C94" s="213" t="s">
        <v>78</v>
      </c>
      <c r="D94" s="213" t="s">
        <v>154</v>
      </c>
      <c r="E94" s="214" t="s">
        <v>155</v>
      </c>
      <c r="F94" s="215" t="s">
        <v>156</v>
      </c>
      <c r="G94" s="216" t="s">
        <v>157</v>
      </c>
      <c r="H94" s="217">
        <v>865.93299999999999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564</v>
      </c>
    </row>
    <row r="95" s="2" customFormat="1">
      <c r="A95" s="39"/>
      <c r="B95" s="40"/>
      <c r="C95" s="41"/>
      <c r="D95" s="226" t="s">
        <v>161</v>
      </c>
      <c r="E95" s="41"/>
      <c r="F95" s="227" t="s">
        <v>162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2" customFormat="1">
      <c r="A96" s="39"/>
      <c r="B96" s="40"/>
      <c r="C96" s="41"/>
      <c r="D96" s="231" t="s">
        <v>163</v>
      </c>
      <c r="E96" s="41"/>
      <c r="F96" s="232" t="s">
        <v>565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163</v>
      </c>
      <c r="AU96" s="18" t="s">
        <v>80</v>
      </c>
    </row>
    <row r="97" s="13" customFormat="1">
      <c r="A97" s="13"/>
      <c r="B97" s="233"/>
      <c r="C97" s="234"/>
      <c r="D97" s="231" t="s">
        <v>165</v>
      </c>
      <c r="E97" s="235" t="s">
        <v>19</v>
      </c>
      <c r="F97" s="236" t="s">
        <v>566</v>
      </c>
      <c r="G97" s="234"/>
      <c r="H97" s="237">
        <v>231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165</v>
      </c>
      <c r="AU97" s="243" t="s">
        <v>80</v>
      </c>
      <c r="AV97" s="13" t="s">
        <v>80</v>
      </c>
      <c r="AW97" s="13" t="s">
        <v>33</v>
      </c>
      <c r="AX97" s="13" t="s">
        <v>71</v>
      </c>
      <c r="AY97" s="243" t="s">
        <v>152</v>
      </c>
    </row>
    <row r="98" s="13" customFormat="1">
      <c r="A98" s="13"/>
      <c r="B98" s="233"/>
      <c r="C98" s="234"/>
      <c r="D98" s="231" t="s">
        <v>165</v>
      </c>
      <c r="E98" s="235" t="s">
        <v>19</v>
      </c>
      <c r="F98" s="236" t="s">
        <v>567</v>
      </c>
      <c r="G98" s="234"/>
      <c r="H98" s="237">
        <v>184.5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165</v>
      </c>
      <c r="AU98" s="243" t="s">
        <v>80</v>
      </c>
      <c r="AV98" s="13" t="s">
        <v>80</v>
      </c>
      <c r="AW98" s="13" t="s">
        <v>33</v>
      </c>
      <c r="AX98" s="13" t="s">
        <v>71</v>
      </c>
      <c r="AY98" s="243" t="s">
        <v>152</v>
      </c>
    </row>
    <row r="99" s="13" customFormat="1">
      <c r="A99" s="13"/>
      <c r="B99" s="233"/>
      <c r="C99" s="234"/>
      <c r="D99" s="231" t="s">
        <v>165</v>
      </c>
      <c r="E99" s="235" t="s">
        <v>19</v>
      </c>
      <c r="F99" s="236" t="s">
        <v>568</v>
      </c>
      <c r="G99" s="234"/>
      <c r="H99" s="237">
        <v>27.199999999999999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165</v>
      </c>
      <c r="AU99" s="243" t="s">
        <v>80</v>
      </c>
      <c r="AV99" s="13" t="s">
        <v>80</v>
      </c>
      <c r="AW99" s="13" t="s">
        <v>33</v>
      </c>
      <c r="AX99" s="13" t="s">
        <v>71</v>
      </c>
      <c r="AY99" s="243" t="s">
        <v>152</v>
      </c>
    </row>
    <row r="100" s="13" customFormat="1">
      <c r="A100" s="13"/>
      <c r="B100" s="233"/>
      <c r="C100" s="234"/>
      <c r="D100" s="231" t="s">
        <v>165</v>
      </c>
      <c r="E100" s="235" t="s">
        <v>19</v>
      </c>
      <c r="F100" s="236" t="s">
        <v>569</v>
      </c>
      <c r="G100" s="234"/>
      <c r="H100" s="237">
        <v>382.43299999999999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165</v>
      </c>
      <c r="AU100" s="243" t="s">
        <v>80</v>
      </c>
      <c r="AV100" s="13" t="s">
        <v>80</v>
      </c>
      <c r="AW100" s="13" t="s">
        <v>33</v>
      </c>
      <c r="AX100" s="13" t="s">
        <v>71</v>
      </c>
      <c r="AY100" s="243" t="s">
        <v>152</v>
      </c>
    </row>
    <row r="101" s="13" customFormat="1">
      <c r="A101" s="13"/>
      <c r="B101" s="233"/>
      <c r="C101" s="234"/>
      <c r="D101" s="231" t="s">
        <v>165</v>
      </c>
      <c r="E101" s="235" t="s">
        <v>19</v>
      </c>
      <c r="F101" s="236" t="s">
        <v>570</v>
      </c>
      <c r="G101" s="234"/>
      <c r="H101" s="237">
        <v>40.799999999999997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165</v>
      </c>
      <c r="AU101" s="243" t="s">
        <v>80</v>
      </c>
      <c r="AV101" s="13" t="s">
        <v>80</v>
      </c>
      <c r="AW101" s="13" t="s">
        <v>33</v>
      </c>
      <c r="AX101" s="13" t="s">
        <v>71</v>
      </c>
      <c r="AY101" s="243" t="s">
        <v>152</v>
      </c>
    </row>
    <row r="102" s="14" customFormat="1">
      <c r="A102" s="14"/>
      <c r="B102" s="244"/>
      <c r="C102" s="245"/>
      <c r="D102" s="231" t="s">
        <v>165</v>
      </c>
      <c r="E102" s="246" t="s">
        <v>19</v>
      </c>
      <c r="F102" s="247" t="s">
        <v>170</v>
      </c>
      <c r="G102" s="245"/>
      <c r="H102" s="248">
        <v>865.93299999999999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165</v>
      </c>
      <c r="AU102" s="254" t="s">
        <v>80</v>
      </c>
      <c r="AV102" s="14" t="s">
        <v>159</v>
      </c>
      <c r="AW102" s="14" t="s">
        <v>33</v>
      </c>
      <c r="AX102" s="14" t="s">
        <v>78</v>
      </c>
      <c r="AY102" s="254" t="s">
        <v>152</v>
      </c>
    </row>
    <row r="103" s="2" customFormat="1" ht="66.75" customHeight="1">
      <c r="A103" s="39"/>
      <c r="B103" s="40"/>
      <c r="C103" s="213" t="s">
        <v>80</v>
      </c>
      <c r="D103" s="213" t="s">
        <v>154</v>
      </c>
      <c r="E103" s="214" t="s">
        <v>171</v>
      </c>
      <c r="F103" s="215" t="s">
        <v>172</v>
      </c>
      <c r="G103" s="216" t="s">
        <v>157</v>
      </c>
      <c r="H103" s="217">
        <v>413.71800000000002</v>
      </c>
      <c r="I103" s="218"/>
      <c r="J103" s="219">
        <f>ROUND(I103*H103,2)</f>
        <v>0</v>
      </c>
      <c r="K103" s="215" t="s">
        <v>158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159</v>
      </c>
      <c r="AT103" s="224" t="s">
        <v>154</v>
      </c>
      <c r="AU103" s="224" t="s">
        <v>80</v>
      </c>
      <c r="AY103" s="18" t="s">
        <v>152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159</v>
      </c>
      <c r="BM103" s="224" t="s">
        <v>571</v>
      </c>
    </row>
    <row r="104" s="2" customFormat="1">
      <c r="A104" s="39"/>
      <c r="B104" s="40"/>
      <c r="C104" s="41"/>
      <c r="D104" s="226" t="s">
        <v>161</v>
      </c>
      <c r="E104" s="41"/>
      <c r="F104" s="227" t="s">
        <v>174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161</v>
      </c>
      <c r="AU104" s="18" t="s">
        <v>80</v>
      </c>
    </row>
    <row r="105" s="2" customFormat="1">
      <c r="A105" s="39"/>
      <c r="B105" s="40"/>
      <c r="C105" s="41"/>
      <c r="D105" s="231" t="s">
        <v>163</v>
      </c>
      <c r="E105" s="41"/>
      <c r="F105" s="232" t="s">
        <v>572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163</v>
      </c>
      <c r="AU105" s="18" t="s">
        <v>80</v>
      </c>
    </row>
    <row r="106" s="13" customFormat="1">
      <c r="A106" s="13"/>
      <c r="B106" s="233"/>
      <c r="C106" s="234"/>
      <c r="D106" s="231" t="s">
        <v>165</v>
      </c>
      <c r="E106" s="235" t="s">
        <v>19</v>
      </c>
      <c r="F106" s="236" t="s">
        <v>573</v>
      </c>
      <c r="G106" s="234"/>
      <c r="H106" s="237">
        <v>57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165</v>
      </c>
      <c r="AU106" s="243" t="s">
        <v>80</v>
      </c>
      <c r="AV106" s="13" t="s">
        <v>80</v>
      </c>
      <c r="AW106" s="13" t="s">
        <v>33</v>
      </c>
      <c r="AX106" s="13" t="s">
        <v>71</v>
      </c>
      <c r="AY106" s="243" t="s">
        <v>152</v>
      </c>
    </row>
    <row r="107" s="13" customFormat="1">
      <c r="A107" s="13"/>
      <c r="B107" s="233"/>
      <c r="C107" s="234"/>
      <c r="D107" s="231" t="s">
        <v>165</v>
      </c>
      <c r="E107" s="235" t="s">
        <v>19</v>
      </c>
      <c r="F107" s="236" t="s">
        <v>574</v>
      </c>
      <c r="G107" s="234"/>
      <c r="H107" s="237">
        <v>77.900000000000006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165</v>
      </c>
      <c r="AU107" s="243" t="s">
        <v>80</v>
      </c>
      <c r="AV107" s="13" t="s">
        <v>80</v>
      </c>
      <c r="AW107" s="13" t="s">
        <v>33</v>
      </c>
      <c r="AX107" s="13" t="s">
        <v>71</v>
      </c>
      <c r="AY107" s="243" t="s">
        <v>152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575</v>
      </c>
      <c r="G108" s="234"/>
      <c r="H108" s="237">
        <v>25.5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71</v>
      </c>
      <c r="AY108" s="243" t="s">
        <v>152</v>
      </c>
    </row>
    <row r="109" s="13" customFormat="1">
      <c r="A109" s="13"/>
      <c r="B109" s="233"/>
      <c r="C109" s="234"/>
      <c r="D109" s="231" t="s">
        <v>165</v>
      </c>
      <c r="E109" s="235" t="s">
        <v>19</v>
      </c>
      <c r="F109" s="236" t="s">
        <v>576</v>
      </c>
      <c r="G109" s="234"/>
      <c r="H109" s="237">
        <v>233.43299999999999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165</v>
      </c>
      <c r="AU109" s="243" t="s">
        <v>80</v>
      </c>
      <c r="AV109" s="13" t="s">
        <v>80</v>
      </c>
      <c r="AW109" s="13" t="s">
        <v>33</v>
      </c>
      <c r="AX109" s="13" t="s">
        <v>71</v>
      </c>
      <c r="AY109" s="243" t="s">
        <v>152</v>
      </c>
    </row>
    <row r="110" s="13" customFormat="1">
      <c r="A110" s="13"/>
      <c r="B110" s="233"/>
      <c r="C110" s="234"/>
      <c r="D110" s="231" t="s">
        <v>165</v>
      </c>
      <c r="E110" s="235" t="s">
        <v>19</v>
      </c>
      <c r="F110" s="236" t="s">
        <v>577</v>
      </c>
      <c r="G110" s="234"/>
      <c r="H110" s="237">
        <v>19.885000000000002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165</v>
      </c>
      <c r="AU110" s="243" t="s">
        <v>80</v>
      </c>
      <c r="AV110" s="13" t="s">
        <v>80</v>
      </c>
      <c r="AW110" s="13" t="s">
        <v>33</v>
      </c>
      <c r="AX110" s="13" t="s">
        <v>71</v>
      </c>
      <c r="AY110" s="243" t="s">
        <v>152</v>
      </c>
    </row>
    <row r="111" s="14" customFormat="1">
      <c r="A111" s="14"/>
      <c r="B111" s="244"/>
      <c r="C111" s="245"/>
      <c r="D111" s="231" t="s">
        <v>165</v>
      </c>
      <c r="E111" s="246" t="s">
        <v>19</v>
      </c>
      <c r="F111" s="247" t="s">
        <v>170</v>
      </c>
      <c r="G111" s="245"/>
      <c r="H111" s="248">
        <v>413.71800000000002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165</v>
      </c>
      <c r="AU111" s="254" t="s">
        <v>80</v>
      </c>
      <c r="AV111" s="14" t="s">
        <v>159</v>
      </c>
      <c r="AW111" s="14" t="s">
        <v>33</v>
      </c>
      <c r="AX111" s="14" t="s">
        <v>78</v>
      </c>
      <c r="AY111" s="254" t="s">
        <v>152</v>
      </c>
    </row>
    <row r="112" s="2" customFormat="1" ht="62.7" customHeight="1">
      <c r="A112" s="39"/>
      <c r="B112" s="40"/>
      <c r="C112" s="213" t="s">
        <v>180</v>
      </c>
      <c r="D112" s="213" t="s">
        <v>154</v>
      </c>
      <c r="E112" s="214" t="s">
        <v>181</v>
      </c>
      <c r="F112" s="215" t="s">
        <v>182</v>
      </c>
      <c r="G112" s="216" t="s">
        <v>157</v>
      </c>
      <c r="H112" s="217">
        <v>885.38300000000004</v>
      </c>
      <c r="I112" s="218"/>
      <c r="J112" s="219">
        <f>ROUND(I112*H112,2)</f>
        <v>0</v>
      </c>
      <c r="K112" s="215" t="s">
        <v>158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159</v>
      </c>
      <c r="AT112" s="224" t="s">
        <v>154</v>
      </c>
      <c r="AU112" s="224" t="s">
        <v>80</v>
      </c>
      <c r="AY112" s="18" t="s">
        <v>152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159</v>
      </c>
      <c r="BM112" s="224" t="s">
        <v>578</v>
      </c>
    </row>
    <row r="113" s="2" customFormat="1">
      <c r="A113" s="39"/>
      <c r="B113" s="40"/>
      <c r="C113" s="41"/>
      <c r="D113" s="226" t="s">
        <v>161</v>
      </c>
      <c r="E113" s="41"/>
      <c r="F113" s="227" t="s">
        <v>184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161</v>
      </c>
      <c r="AU113" s="18" t="s">
        <v>80</v>
      </c>
    </row>
    <row r="114" s="2" customFormat="1">
      <c r="A114" s="39"/>
      <c r="B114" s="40"/>
      <c r="C114" s="41"/>
      <c r="D114" s="231" t="s">
        <v>163</v>
      </c>
      <c r="E114" s="41"/>
      <c r="F114" s="232" t="s">
        <v>579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163</v>
      </c>
      <c r="AU114" s="18" t="s">
        <v>80</v>
      </c>
    </row>
    <row r="115" s="13" customFormat="1">
      <c r="A115" s="13"/>
      <c r="B115" s="233"/>
      <c r="C115" s="234"/>
      <c r="D115" s="231" t="s">
        <v>165</v>
      </c>
      <c r="E115" s="235" t="s">
        <v>19</v>
      </c>
      <c r="F115" s="236" t="s">
        <v>580</v>
      </c>
      <c r="G115" s="234"/>
      <c r="H115" s="237">
        <v>98.400000000000006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165</v>
      </c>
      <c r="AU115" s="243" t="s">
        <v>80</v>
      </c>
      <c r="AV115" s="13" t="s">
        <v>80</v>
      </c>
      <c r="AW115" s="13" t="s">
        <v>33</v>
      </c>
      <c r="AX115" s="13" t="s">
        <v>71</v>
      </c>
      <c r="AY115" s="243" t="s">
        <v>152</v>
      </c>
    </row>
    <row r="116" s="13" customFormat="1">
      <c r="A116" s="13"/>
      <c r="B116" s="233"/>
      <c r="C116" s="234"/>
      <c r="D116" s="231" t="s">
        <v>165</v>
      </c>
      <c r="E116" s="235" t="s">
        <v>19</v>
      </c>
      <c r="F116" s="236" t="s">
        <v>581</v>
      </c>
      <c r="G116" s="234"/>
      <c r="H116" s="237">
        <v>740.03300000000002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165</v>
      </c>
      <c r="AU116" s="243" t="s">
        <v>80</v>
      </c>
      <c r="AV116" s="13" t="s">
        <v>80</v>
      </c>
      <c r="AW116" s="13" t="s">
        <v>33</v>
      </c>
      <c r="AX116" s="13" t="s">
        <v>71</v>
      </c>
      <c r="AY116" s="243" t="s">
        <v>152</v>
      </c>
    </row>
    <row r="117" s="13" customFormat="1">
      <c r="A117" s="13"/>
      <c r="B117" s="233"/>
      <c r="C117" s="234"/>
      <c r="D117" s="231" t="s">
        <v>165</v>
      </c>
      <c r="E117" s="235" t="s">
        <v>19</v>
      </c>
      <c r="F117" s="236" t="s">
        <v>582</v>
      </c>
      <c r="G117" s="234"/>
      <c r="H117" s="237">
        <v>21.449999999999999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165</v>
      </c>
      <c r="AU117" s="243" t="s">
        <v>80</v>
      </c>
      <c r="AV117" s="13" t="s">
        <v>80</v>
      </c>
      <c r="AW117" s="13" t="s">
        <v>33</v>
      </c>
      <c r="AX117" s="13" t="s">
        <v>71</v>
      </c>
      <c r="AY117" s="243" t="s">
        <v>152</v>
      </c>
    </row>
    <row r="118" s="13" customFormat="1">
      <c r="A118" s="13"/>
      <c r="B118" s="233"/>
      <c r="C118" s="234"/>
      <c r="D118" s="231" t="s">
        <v>165</v>
      </c>
      <c r="E118" s="235" t="s">
        <v>19</v>
      </c>
      <c r="F118" s="236" t="s">
        <v>583</v>
      </c>
      <c r="G118" s="234"/>
      <c r="H118" s="237">
        <v>25.5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165</v>
      </c>
      <c r="AU118" s="243" t="s">
        <v>80</v>
      </c>
      <c r="AV118" s="13" t="s">
        <v>80</v>
      </c>
      <c r="AW118" s="13" t="s">
        <v>33</v>
      </c>
      <c r="AX118" s="13" t="s">
        <v>71</v>
      </c>
      <c r="AY118" s="243" t="s">
        <v>152</v>
      </c>
    </row>
    <row r="119" s="14" customFormat="1">
      <c r="A119" s="14"/>
      <c r="B119" s="244"/>
      <c r="C119" s="245"/>
      <c r="D119" s="231" t="s">
        <v>165</v>
      </c>
      <c r="E119" s="246" t="s">
        <v>19</v>
      </c>
      <c r="F119" s="247" t="s">
        <v>170</v>
      </c>
      <c r="G119" s="245"/>
      <c r="H119" s="248">
        <v>885.38300000000004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165</v>
      </c>
      <c r="AU119" s="254" t="s">
        <v>80</v>
      </c>
      <c r="AV119" s="14" t="s">
        <v>159</v>
      </c>
      <c r="AW119" s="14" t="s">
        <v>33</v>
      </c>
      <c r="AX119" s="14" t="s">
        <v>78</v>
      </c>
      <c r="AY119" s="254" t="s">
        <v>152</v>
      </c>
    </row>
    <row r="120" s="2" customFormat="1" ht="44.25" customHeight="1">
      <c r="A120" s="39"/>
      <c r="B120" s="40"/>
      <c r="C120" s="213" t="s">
        <v>159</v>
      </c>
      <c r="D120" s="213" t="s">
        <v>154</v>
      </c>
      <c r="E120" s="214" t="s">
        <v>189</v>
      </c>
      <c r="F120" s="215" t="s">
        <v>190</v>
      </c>
      <c r="G120" s="216" t="s">
        <v>157</v>
      </c>
      <c r="H120" s="217">
        <v>1352.1669999999999</v>
      </c>
      <c r="I120" s="218"/>
      <c r="J120" s="219">
        <f>ROUND(I120*H120,2)</f>
        <v>0</v>
      </c>
      <c r="K120" s="215" t="s">
        <v>191</v>
      </c>
      <c r="L120" s="45"/>
      <c r="M120" s="220" t="s">
        <v>19</v>
      </c>
      <c r="N120" s="221" t="s">
        <v>42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159</v>
      </c>
      <c r="AT120" s="224" t="s">
        <v>154</v>
      </c>
      <c r="AU120" s="224" t="s">
        <v>80</v>
      </c>
      <c r="AY120" s="18" t="s">
        <v>152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159</v>
      </c>
      <c r="BM120" s="224" t="s">
        <v>584</v>
      </c>
    </row>
    <row r="121" s="2" customFormat="1">
      <c r="A121" s="39"/>
      <c r="B121" s="40"/>
      <c r="C121" s="41"/>
      <c r="D121" s="226" t="s">
        <v>161</v>
      </c>
      <c r="E121" s="41"/>
      <c r="F121" s="227" t="s">
        <v>193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161</v>
      </c>
      <c r="AU121" s="18" t="s">
        <v>80</v>
      </c>
    </row>
    <row r="122" s="2" customFormat="1">
      <c r="A122" s="39"/>
      <c r="B122" s="40"/>
      <c r="C122" s="41"/>
      <c r="D122" s="231" t="s">
        <v>163</v>
      </c>
      <c r="E122" s="41"/>
      <c r="F122" s="232" t="s">
        <v>585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163</v>
      </c>
      <c r="AU122" s="18" t="s">
        <v>80</v>
      </c>
    </row>
    <row r="123" s="13" customFormat="1">
      <c r="A123" s="13"/>
      <c r="B123" s="233"/>
      <c r="C123" s="234"/>
      <c r="D123" s="231" t="s">
        <v>165</v>
      </c>
      <c r="E123" s="235" t="s">
        <v>19</v>
      </c>
      <c r="F123" s="236" t="s">
        <v>586</v>
      </c>
      <c r="G123" s="234"/>
      <c r="H123" s="237">
        <v>98.400000000000006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165</v>
      </c>
      <c r="AU123" s="243" t="s">
        <v>80</v>
      </c>
      <c r="AV123" s="13" t="s">
        <v>80</v>
      </c>
      <c r="AW123" s="13" t="s">
        <v>33</v>
      </c>
      <c r="AX123" s="13" t="s">
        <v>71</v>
      </c>
      <c r="AY123" s="243" t="s">
        <v>152</v>
      </c>
    </row>
    <row r="124" s="13" customFormat="1">
      <c r="A124" s="13"/>
      <c r="B124" s="233"/>
      <c r="C124" s="234"/>
      <c r="D124" s="231" t="s">
        <v>165</v>
      </c>
      <c r="E124" s="235" t="s">
        <v>19</v>
      </c>
      <c r="F124" s="236" t="s">
        <v>587</v>
      </c>
      <c r="G124" s="234"/>
      <c r="H124" s="237">
        <v>740.10000000000002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165</v>
      </c>
      <c r="AU124" s="243" t="s">
        <v>80</v>
      </c>
      <c r="AV124" s="13" t="s">
        <v>80</v>
      </c>
      <c r="AW124" s="13" t="s">
        <v>33</v>
      </c>
      <c r="AX124" s="13" t="s">
        <v>71</v>
      </c>
      <c r="AY124" s="243" t="s">
        <v>152</v>
      </c>
    </row>
    <row r="125" s="13" customFormat="1">
      <c r="A125" s="13"/>
      <c r="B125" s="233"/>
      <c r="C125" s="234"/>
      <c r="D125" s="231" t="s">
        <v>165</v>
      </c>
      <c r="E125" s="235" t="s">
        <v>19</v>
      </c>
      <c r="F125" s="236" t="s">
        <v>588</v>
      </c>
      <c r="G125" s="234"/>
      <c r="H125" s="237">
        <v>21.5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165</v>
      </c>
      <c r="AU125" s="243" t="s">
        <v>80</v>
      </c>
      <c r="AV125" s="13" t="s">
        <v>80</v>
      </c>
      <c r="AW125" s="13" t="s">
        <v>33</v>
      </c>
      <c r="AX125" s="13" t="s">
        <v>71</v>
      </c>
      <c r="AY125" s="243" t="s">
        <v>152</v>
      </c>
    </row>
    <row r="126" s="13" customFormat="1">
      <c r="A126" s="13"/>
      <c r="B126" s="233"/>
      <c r="C126" s="234"/>
      <c r="D126" s="231" t="s">
        <v>165</v>
      </c>
      <c r="E126" s="235" t="s">
        <v>19</v>
      </c>
      <c r="F126" s="236" t="s">
        <v>589</v>
      </c>
      <c r="G126" s="234"/>
      <c r="H126" s="237">
        <v>25.5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165</v>
      </c>
      <c r="AU126" s="243" t="s">
        <v>80</v>
      </c>
      <c r="AV126" s="13" t="s">
        <v>80</v>
      </c>
      <c r="AW126" s="13" t="s">
        <v>33</v>
      </c>
      <c r="AX126" s="13" t="s">
        <v>71</v>
      </c>
      <c r="AY126" s="243" t="s">
        <v>152</v>
      </c>
    </row>
    <row r="127" s="13" customFormat="1">
      <c r="A127" s="13"/>
      <c r="B127" s="233"/>
      <c r="C127" s="234"/>
      <c r="D127" s="231" t="s">
        <v>165</v>
      </c>
      <c r="E127" s="235" t="s">
        <v>19</v>
      </c>
      <c r="F127" s="236" t="s">
        <v>590</v>
      </c>
      <c r="G127" s="234"/>
      <c r="H127" s="237">
        <v>466.66699999999997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165</v>
      </c>
      <c r="AU127" s="243" t="s">
        <v>80</v>
      </c>
      <c r="AV127" s="13" t="s">
        <v>80</v>
      </c>
      <c r="AW127" s="13" t="s">
        <v>33</v>
      </c>
      <c r="AX127" s="13" t="s">
        <v>71</v>
      </c>
      <c r="AY127" s="243" t="s">
        <v>152</v>
      </c>
    </row>
    <row r="128" s="14" customFormat="1">
      <c r="A128" s="14"/>
      <c r="B128" s="244"/>
      <c r="C128" s="245"/>
      <c r="D128" s="231" t="s">
        <v>165</v>
      </c>
      <c r="E128" s="246" t="s">
        <v>19</v>
      </c>
      <c r="F128" s="247" t="s">
        <v>170</v>
      </c>
      <c r="G128" s="245"/>
      <c r="H128" s="248">
        <v>1352.1669999999999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165</v>
      </c>
      <c r="AU128" s="254" t="s">
        <v>80</v>
      </c>
      <c r="AV128" s="14" t="s">
        <v>159</v>
      </c>
      <c r="AW128" s="14" t="s">
        <v>33</v>
      </c>
      <c r="AX128" s="14" t="s">
        <v>78</v>
      </c>
      <c r="AY128" s="254" t="s">
        <v>152</v>
      </c>
    </row>
    <row r="129" s="2" customFormat="1" ht="33" customHeight="1">
      <c r="A129" s="39"/>
      <c r="B129" s="40"/>
      <c r="C129" s="213" t="s">
        <v>195</v>
      </c>
      <c r="D129" s="213" t="s">
        <v>154</v>
      </c>
      <c r="E129" s="214" t="s">
        <v>196</v>
      </c>
      <c r="F129" s="215" t="s">
        <v>197</v>
      </c>
      <c r="G129" s="216" t="s">
        <v>198</v>
      </c>
      <c r="H129" s="217">
        <v>330</v>
      </c>
      <c r="I129" s="218"/>
      <c r="J129" s="219">
        <f>ROUND(I129*H129,2)</f>
        <v>0</v>
      </c>
      <c r="K129" s="215" t="s">
        <v>158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159</v>
      </c>
      <c r="AT129" s="224" t="s">
        <v>154</v>
      </c>
      <c r="AU129" s="224" t="s">
        <v>80</v>
      </c>
      <c r="AY129" s="18" t="s">
        <v>152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159</v>
      </c>
      <c r="BM129" s="224" t="s">
        <v>591</v>
      </c>
    </row>
    <row r="130" s="2" customFormat="1">
      <c r="A130" s="39"/>
      <c r="B130" s="40"/>
      <c r="C130" s="41"/>
      <c r="D130" s="226" t="s">
        <v>161</v>
      </c>
      <c r="E130" s="41"/>
      <c r="F130" s="227" t="s">
        <v>200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161</v>
      </c>
      <c r="AU130" s="18" t="s">
        <v>80</v>
      </c>
    </row>
    <row r="131" s="2" customFormat="1">
      <c r="A131" s="39"/>
      <c r="B131" s="40"/>
      <c r="C131" s="41"/>
      <c r="D131" s="231" t="s">
        <v>163</v>
      </c>
      <c r="E131" s="41"/>
      <c r="F131" s="232" t="s">
        <v>592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163</v>
      </c>
      <c r="AU131" s="18" t="s">
        <v>80</v>
      </c>
    </row>
    <row r="132" s="13" customFormat="1">
      <c r="A132" s="13"/>
      <c r="B132" s="233"/>
      <c r="C132" s="234"/>
      <c r="D132" s="231" t="s">
        <v>165</v>
      </c>
      <c r="E132" s="235" t="s">
        <v>19</v>
      </c>
      <c r="F132" s="236" t="s">
        <v>593</v>
      </c>
      <c r="G132" s="234"/>
      <c r="H132" s="237">
        <v>90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165</v>
      </c>
      <c r="AU132" s="243" t="s">
        <v>80</v>
      </c>
      <c r="AV132" s="13" t="s">
        <v>80</v>
      </c>
      <c r="AW132" s="13" t="s">
        <v>33</v>
      </c>
      <c r="AX132" s="13" t="s">
        <v>71</v>
      </c>
      <c r="AY132" s="243" t="s">
        <v>152</v>
      </c>
    </row>
    <row r="133" s="13" customFormat="1">
      <c r="A133" s="13"/>
      <c r="B133" s="233"/>
      <c r="C133" s="234"/>
      <c r="D133" s="231" t="s">
        <v>165</v>
      </c>
      <c r="E133" s="235" t="s">
        <v>19</v>
      </c>
      <c r="F133" s="236" t="s">
        <v>594</v>
      </c>
      <c r="G133" s="234"/>
      <c r="H133" s="237">
        <v>123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165</v>
      </c>
      <c r="AU133" s="243" t="s">
        <v>80</v>
      </c>
      <c r="AV133" s="13" t="s">
        <v>80</v>
      </c>
      <c r="AW133" s="13" t="s">
        <v>33</v>
      </c>
      <c r="AX133" s="13" t="s">
        <v>71</v>
      </c>
      <c r="AY133" s="243" t="s">
        <v>152</v>
      </c>
    </row>
    <row r="134" s="13" customFormat="1">
      <c r="A134" s="13"/>
      <c r="B134" s="233"/>
      <c r="C134" s="234"/>
      <c r="D134" s="231" t="s">
        <v>165</v>
      </c>
      <c r="E134" s="235" t="s">
        <v>19</v>
      </c>
      <c r="F134" s="236" t="s">
        <v>440</v>
      </c>
      <c r="G134" s="234"/>
      <c r="H134" s="237">
        <v>92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165</v>
      </c>
      <c r="AU134" s="243" t="s">
        <v>80</v>
      </c>
      <c r="AV134" s="13" t="s">
        <v>80</v>
      </c>
      <c r="AW134" s="13" t="s">
        <v>33</v>
      </c>
      <c r="AX134" s="13" t="s">
        <v>71</v>
      </c>
      <c r="AY134" s="243" t="s">
        <v>152</v>
      </c>
    </row>
    <row r="135" s="13" customFormat="1">
      <c r="A135" s="13"/>
      <c r="B135" s="233"/>
      <c r="C135" s="234"/>
      <c r="D135" s="231" t="s">
        <v>165</v>
      </c>
      <c r="E135" s="235" t="s">
        <v>19</v>
      </c>
      <c r="F135" s="236" t="s">
        <v>271</v>
      </c>
      <c r="G135" s="234"/>
      <c r="H135" s="237">
        <v>15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165</v>
      </c>
      <c r="AU135" s="243" t="s">
        <v>80</v>
      </c>
      <c r="AV135" s="13" t="s">
        <v>80</v>
      </c>
      <c r="AW135" s="13" t="s">
        <v>33</v>
      </c>
      <c r="AX135" s="13" t="s">
        <v>71</v>
      </c>
      <c r="AY135" s="243" t="s">
        <v>152</v>
      </c>
    </row>
    <row r="136" s="13" customFormat="1">
      <c r="A136" s="13"/>
      <c r="B136" s="233"/>
      <c r="C136" s="234"/>
      <c r="D136" s="231" t="s">
        <v>165</v>
      </c>
      <c r="E136" s="235" t="s">
        <v>19</v>
      </c>
      <c r="F136" s="236" t="s">
        <v>236</v>
      </c>
      <c r="G136" s="234"/>
      <c r="H136" s="237">
        <v>10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165</v>
      </c>
      <c r="AU136" s="243" t="s">
        <v>80</v>
      </c>
      <c r="AV136" s="13" t="s">
        <v>80</v>
      </c>
      <c r="AW136" s="13" t="s">
        <v>33</v>
      </c>
      <c r="AX136" s="13" t="s">
        <v>71</v>
      </c>
      <c r="AY136" s="243" t="s">
        <v>152</v>
      </c>
    </row>
    <row r="137" s="14" customFormat="1">
      <c r="A137" s="14"/>
      <c r="B137" s="244"/>
      <c r="C137" s="245"/>
      <c r="D137" s="231" t="s">
        <v>165</v>
      </c>
      <c r="E137" s="246" t="s">
        <v>19</v>
      </c>
      <c r="F137" s="247" t="s">
        <v>170</v>
      </c>
      <c r="G137" s="245"/>
      <c r="H137" s="248">
        <v>330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165</v>
      </c>
      <c r="AU137" s="254" t="s">
        <v>80</v>
      </c>
      <c r="AV137" s="14" t="s">
        <v>159</v>
      </c>
      <c r="AW137" s="14" t="s">
        <v>33</v>
      </c>
      <c r="AX137" s="14" t="s">
        <v>78</v>
      </c>
      <c r="AY137" s="254" t="s">
        <v>152</v>
      </c>
    </row>
    <row r="138" s="2" customFormat="1" ht="37.8" customHeight="1">
      <c r="A138" s="39"/>
      <c r="B138" s="40"/>
      <c r="C138" s="213" t="s">
        <v>206</v>
      </c>
      <c r="D138" s="213" t="s">
        <v>154</v>
      </c>
      <c r="E138" s="214" t="s">
        <v>207</v>
      </c>
      <c r="F138" s="215" t="s">
        <v>208</v>
      </c>
      <c r="G138" s="216" t="s">
        <v>198</v>
      </c>
      <c r="H138" s="217">
        <v>330</v>
      </c>
      <c r="I138" s="218"/>
      <c r="J138" s="219">
        <f>ROUND(I138*H138,2)</f>
        <v>0</v>
      </c>
      <c r="K138" s="215" t="s">
        <v>158</v>
      </c>
      <c r="L138" s="45"/>
      <c r="M138" s="220" t="s">
        <v>19</v>
      </c>
      <c r="N138" s="221" t="s">
        <v>42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159</v>
      </c>
      <c r="AT138" s="224" t="s">
        <v>154</v>
      </c>
      <c r="AU138" s="224" t="s">
        <v>80</v>
      </c>
      <c r="AY138" s="18" t="s">
        <v>152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78</v>
      </c>
      <c r="BK138" s="225">
        <f>ROUND(I138*H138,2)</f>
        <v>0</v>
      </c>
      <c r="BL138" s="18" t="s">
        <v>159</v>
      </c>
      <c r="BM138" s="224" t="s">
        <v>595</v>
      </c>
    </row>
    <row r="139" s="2" customFormat="1">
      <c r="A139" s="39"/>
      <c r="B139" s="40"/>
      <c r="C139" s="41"/>
      <c r="D139" s="226" t="s">
        <v>161</v>
      </c>
      <c r="E139" s="41"/>
      <c r="F139" s="227" t="s">
        <v>210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161</v>
      </c>
      <c r="AU139" s="18" t="s">
        <v>80</v>
      </c>
    </row>
    <row r="140" s="13" customFormat="1">
      <c r="A140" s="13"/>
      <c r="B140" s="233"/>
      <c r="C140" s="234"/>
      <c r="D140" s="231" t="s">
        <v>165</v>
      </c>
      <c r="E140" s="235" t="s">
        <v>19</v>
      </c>
      <c r="F140" s="236" t="s">
        <v>596</v>
      </c>
      <c r="G140" s="234"/>
      <c r="H140" s="237">
        <v>90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165</v>
      </c>
      <c r="AU140" s="243" t="s">
        <v>80</v>
      </c>
      <c r="AV140" s="13" t="s">
        <v>80</v>
      </c>
      <c r="AW140" s="13" t="s">
        <v>33</v>
      </c>
      <c r="AX140" s="13" t="s">
        <v>71</v>
      </c>
      <c r="AY140" s="243" t="s">
        <v>152</v>
      </c>
    </row>
    <row r="141" s="13" customFormat="1">
      <c r="A141" s="13"/>
      <c r="B141" s="233"/>
      <c r="C141" s="234"/>
      <c r="D141" s="231" t="s">
        <v>165</v>
      </c>
      <c r="E141" s="235" t="s">
        <v>19</v>
      </c>
      <c r="F141" s="236" t="s">
        <v>597</v>
      </c>
      <c r="G141" s="234"/>
      <c r="H141" s="237">
        <v>123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165</v>
      </c>
      <c r="AU141" s="243" t="s">
        <v>80</v>
      </c>
      <c r="AV141" s="13" t="s">
        <v>80</v>
      </c>
      <c r="AW141" s="13" t="s">
        <v>33</v>
      </c>
      <c r="AX141" s="13" t="s">
        <v>71</v>
      </c>
      <c r="AY141" s="243" t="s">
        <v>152</v>
      </c>
    </row>
    <row r="142" s="13" customFormat="1">
      <c r="A142" s="13"/>
      <c r="B142" s="233"/>
      <c r="C142" s="234"/>
      <c r="D142" s="231" t="s">
        <v>165</v>
      </c>
      <c r="E142" s="235" t="s">
        <v>19</v>
      </c>
      <c r="F142" s="236" t="s">
        <v>440</v>
      </c>
      <c r="G142" s="234"/>
      <c r="H142" s="237">
        <v>92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165</v>
      </c>
      <c r="AU142" s="243" t="s">
        <v>80</v>
      </c>
      <c r="AV142" s="13" t="s">
        <v>80</v>
      </c>
      <c r="AW142" s="13" t="s">
        <v>33</v>
      </c>
      <c r="AX142" s="13" t="s">
        <v>71</v>
      </c>
      <c r="AY142" s="243" t="s">
        <v>152</v>
      </c>
    </row>
    <row r="143" s="13" customFormat="1">
      <c r="A143" s="13"/>
      <c r="B143" s="233"/>
      <c r="C143" s="234"/>
      <c r="D143" s="231" t="s">
        <v>165</v>
      </c>
      <c r="E143" s="235" t="s">
        <v>19</v>
      </c>
      <c r="F143" s="236" t="s">
        <v>271</v>
      </c>
      <c r="G143" s="234"/>
      <c r="H143" s="237">
        <v>15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165</v>
      </c>
      <c r="AU143" s="243" t="s">
        <v>80</v>
      </c>
      <c r="AV143" s="13" t="s">
        <v>80</v>
      </c>
      <c r="AW143" s="13" t="s">
        <v>33</v>
      </c>
      <c r="AX143" s="13" t="s">
        <v>71</v>
      </c>
      <c r="AY143" s="243" t="s">
        <v>152</v>
      </c>
    </row>
    <row r="144" s="13" customFormat="1">
      <c r="A144" s="13"/>
      <c r="B144" s="233"/>
      <c r="C144" s="234"/>
      <c r="D144" s="231" t="s">
        <v>165</v>
      </c>
      <c r="E144" s="235" t="s">
        <v>19</v>
      </c>
      <c r="F144" s="236" t="s">
        <v>236</v>
      </c>
      <c r="G144" s="234"/>
      <c r="H144" s="237">
        <v>10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165</v>
      </c>
      <c r="AU144" s="243" t="s">
        <v>80</v>
      </c>
      <c r="AV144" s="13" t="s">
        <v>80</v>
      </c>
      <c r="AW144" s="13" t="s">
        <v>33</v>
      </c>
      <c r="AX144" s="13" t="s">
        <v>71</v>
      </c>
      <c r="AY144" s="243" t="s">
        <v>152</v>
      </c>
    </row>
    <row r="145" s="14" customFormat="1">
      <c r="A145" s="14"/>
      <c r="B145" s="244"/>
      <c r="C145" s="245"/>
      <c r="D145" s="231" t="s">
        <v>165</v>
      </c>
      <c r="E145" s="246" t="s">
        <v>19</v>
      </c>
      <c r="F145" s="247" t="s">
        <v>170</v>
      </c>
      <c r="G145" s="245"/>
      <c r="H145" s="248">
        <v>330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165</v>
      </c>
      <c r="AU145" s="254" t="s">
        <v>80</v>
      </c>
      <c r="AV145" s="14" t="s">
        <v>159</v>
      </c>
      <c r="AW145" s="14" t="s">
        <v>33</v>
      </c>
      <c r="AX145" s="14" t="s">
        <v>78</v>
      </c>
      <c r="AY145" s="254" t="s">
        <v>152</v>
      </c>
    </row>
    <row r="146" s="2" customFormat="1" ht="16.5" customHeight="1">
      <c r="A146" s="39"/>
      <c r="B146" s="40"/>
      <c r="C146" s="255" t="s">
        <v>214</v>
      </c>
      <c r="D146" s="255" t="s">
        <v>215</v>
      </c>
      <c r="E146" s="256" t="s">
        <v>216</v>
      </c>
      <c r="F146" s="257" t="s">
        <v>217</v>
      </c>
      <c r="G146" s="258" t="s">
        <v>218</v>
      </c>
      <c r="H146" s="259">
        <v>6.5999999999999996</v>
      </c>
      <c r="I146" s="260"/>
      <c r="J146" s="261">
        <f>ROUND(I146*H146,2)</f>
        <v>0</v>
      </c>
      <c r="K146" s="257" t="s">
        <v>158</v>
      </c>
      <c r="L146" s="262"/>
      <c r="M146" s="263" t="s">
        <v>19</v>
      </c>
      <c r="N146" s="264" t="s">
        <v>42</v>
      </c>
      <c r="O146" s="85"/>
      <c r="P146" s="222">
        <f>O146*H146</f>
        <v>0</v>
      </c>
      <c r="Q146" s="222">
        <v>0.001</v>
      </c>
      <c r="R146" s="222">
        <f>Q146*H146</f>
        <v>0.0066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219</v>
      </c>
      <c r="AT146" s="224" t="s">
        <v>215</v>
      </c>
      <c r="AU146" s="224" t="s">
        <v>80</v>
      </c>
      <c r="AY146" s="18" t="s">
        <v>152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159</v>
      </c>
      <c r="BM146" s="224" t="s">
        <v>598</v>
      </c>
    </row>
    <row r="147" s="13" customFormat="1">
      <c r="A147" s="13"/>
      <c r="B147" s="233"/>
      <c r="C147" s="234"/>
      <c r="D147" s="231" t="s">
        <v>165</v>
      </c>
      <c r="E147" s="234"/>
      <c r="F147" s="236" t="s">
        <v>599</v>
      </c>
      <c r="G147" s="234"/>
      <c r="H147" s="237">
        <v>6.5999999999999996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165</v>
      </c>
      <c r="AU147" s="243" t="s">
        <v>80</v>
      </c>
      <c r="AV147" s="13" t="s">
        <v>80</v>
      </c>
      <c r="AW147" s="13" t="s">
        <v>4</v>
      </c>
      <c r="AX147" s="13" t="s">
        <v>78</v>
      </c>
      <c r="AY147" s="243" t="s">
        <v>152</v>
      </c>
    </row>
    <row r="148" s="2" customFormat="1" ht="49.05" customHeight="1">
      <c r="A148" s="39"/>
      <c r="B148" s="40"/>
      <c r="C148" s="213" t="s">
        <v>219</v>
      </c>
      <c r="D148" s="213" t="s">
        <v>154</v>
      </c>
      <c r="E148" s="214" t="s">
        <v>222</v>
      </c>
      <c r="F148" s="215" t="s">
        <v>223</v>
      </c>
      <c r="G148" s="216" t="s">
        <v>198</v>
      </c>
      <c r="H148" s="217">
        <v>301</v>
      </c>
      <c r="I148" s="218"/>
      <c r="J148" s="219">
        <f>ROUND(I148*H148,2)</f>
        <v>0</v>
      </c>
      <c r="K148" s="215" t="s">
        <v>158</v>
      </c>
      <c r="L148" s="45"/>
      <c r="M148" s="220" t="s">
        <v>19</v>
      </c>
      <c r="N148" s="221" t="s">
        <v>42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159</v>
      </c>
      <c r="AT148" s="224" t="s">
        <v>154</v>
      </c>
      <c r="AU148" s="224" t="s">
        <v>80</v>
      </c>
      <c r="AY148" s="18" t="s">
        <v>152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78</v>
      </c>
      <c r="BK148" s="225">
        <f>ROUND(I148*H148,2)</f>
        <v>0</v>
      </c>
      <c r="BL148" s="18" t="s">
        <v>159</v>
      </c>
      <c r="BM148" s="224" t="s">
        <v>600</v>
      </c>
    </row>
    <row r="149" s="2" customFormat="1">
      <c r="A149" s="39"/>
      <c r="B149" s="40"/>
      <c r="C149" s="41"/>
      <c r="D149" s="226" t="s">
        <v>161</v>
      </c>
      <c r="E149" s="41"/>
      <c r="F149" s="227" t="s">
        <v>225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161</v>
      </c>
      <c r="AU149" s="18" t="s">
        <v>80</v>
      </c>
    </row>
    <row r="150" s="2" customFormat="1">
      <c r="A150" s="39"/>
      <c r="B150" s="40"/>
      <c r="C150" s="41"/>
      <c r="D150" s="231" t="s">
        <v>163</v>
      </c>
      <c r="E150" s="41"/>
      <c r="F150" s="232" t="s">
        <v>601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163</v>
      </c>
      <c r="AU150" s="18" t="s">
        <v>80</v>
      </c>
    </row>
    <row r="151" s="13" customFormat="1">
      <c r="A151" s="13"/>
      <c r="B151" s="233"/>
      <c r="C151" s="234"/>
      <c r="D151" s="231" t="s">
        <v>165</v>
      </c>
      <c r="E151" s="235" t="s">
        <v>19</v>
      </c>
      <c r="F151" s="236" t="s">
        <v>602</v>
      </c>
      <c r="G151" s="234"/>
      <c r="H151" s="237">
        <v>120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165</v>
      </c>
      <c r="AU151" s="243" t="s">
        <v>80</v>
      </c>
      <c r="AV151" s="13" t="s">
        <v>80</v>
      </c>
      <c r="AW151" s="13" t="s">
        <v>33</v>
      </c>
      <c r="AX151" s="13" t="s">
        <v>71</v>
      </c>
      <c r="AY151" s="243" t="s">
        <v>152</v>
      </c>
    </row>
    <row r="152" s="13" customFormat="1">
      <c r="A152" s="13"/>
      <c r="B152" s="233"/>
      <c r="C152" s="234"/>
      <c r="D152" s="231" t="s">
        <v>165</v>
      </c>
      <c r="E152" s="235" t="s">
        <v>19</v>
      </c>
      <c r="F152" s="236" t="s">
        <v>603</v>
      </c>
      <c r="G152" s="234"/>
      <c r="H152" s="237">
        <v>164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165</v>
      </c>
      <c r="AU152" s="243" t="s">
        <v>80</v>
      </c>
      <c r="AV152" s="13" t="s">
        <v>80</v>
      </c>
      <c r="AW152" s="13" t="s">
        <v>33</v>
      </c>
      <c r="AX152" s="13" t="s">
        <v>71</v>
      </c>
      <c r="AY152" s="243" t="s">
        <v>152</v>
      </c>
    </row>
    <row r="153" s="13" customFormat="1">
      <c r="A153" s="13"/>
      <c r="B153" s="233"/>
      <c r="C153" s="234"/>
      <c r="D153" s="231" t="s">
        <v>165</v>
      </c>
      <c r="E153" s="235" t="s">
        <v>19</v>
      </c>
      <c r="F153" s="236" t="s">
        <v>285</v>
      </c>
      <c r="G153" s="234"/>
      <c r="H153" s="237">
        <v>17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165</v>
      </c>
      <c r="AU153" s="243" t="s">
        <v>80</v>
      </c>
      <c r="AV153" s="13" t="s">
        <v>80</v>
      </c>
      <c r="AW153" s="13" t="s">
        <v>33</v>
      </c>
      <c r="AX153" s="13" t="s">
        <v>71</v>
      </c>
      <c r="AY153" s="243" t="s">
        <v>152</v>
      </c>
    </row>
    <row r="154" s="14" customFormat="1">
      <c r="A154" s="14"/>
      <c r="B154" s="244"/>
      <c r="C154" s="245"/>
      <c r="D154" s="231" t="s">
        <v>165</v>
      </c>
      <c r="E154" s="246" t="s">
        <v>19</v>
      </c>
      <c r="F154" s="247" t="s">
        <v>170</v>
      </c>
      <c r="G154" s="245"/>
      <c r="H154" s="248">
        <v>301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165</v>
      </c>
      <c r="AU154" s="254" t="s">
        <v>80</v>
      </c>
      <c r="AV154" s="14" t="s">
        <v>159</v>
      </c>
      <c r="AW154" s="14" t="s">
        <v>33</v>
      </c>
      <c r="AX154" s="14" t="s">
        <v>78</v>
      </c>
      <c r="AY154" s="254" t="s">
        <v>152</v>
      </c>
    </row>
    <row r="155" s="2" customFormat="1" ht="37.8" customHeight="1">
      <c r="A155" s="39"/>
      <c r="B155" s="40"/>
      <c r="C155" s="213" t="s">
        <v>229</v>
      </c>
      <c r="D155" s="213" t="s">
        <v>154</v>
      </c>
      <c r="E155" s="214" t="s">
        <v>230</v>
      </c>
      <c r="F155" s="215" t="s">
        <v>231</v>
      </c>
      <c r="G155" s="216" t="s">
        <v>198</v>
      </c>
      <c r="H155" s="217">
        <v>301</v>
      </c>
      <c r="I155" s="218"/>
      <c r="J155" s="219">
        <f>ROUND(I155*H155,2)</f>
        <v>0</v>
      </c>
      <c r="K155" s="215" t="s">
        <v>158</v>
      </c>
      <c r="L155" s="45"/>
      <c r="M155" s="220" t="s">
        <v>19</v>
      </c>
      <c r="N155" s="221" t="s">
        <v>42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159</v>
      </c>
      <c r="AT155" s="224" t="s">
        <v>154</v>
      </c>
      <c r="AU155" s="224" t="s">
        <v>80</v>
      </c>
      <c r="AY155" s="18" t="s">
        <v>152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78</v>
      </c>
      <c r="BK155" s="225">
        <f>ROUND(I155*H155,2)</f>
        <v>0</v>
      </c>
      <c r="BL155" s="18" t="s">
        <v>159</v>
      </c>
      <c r="BM155" s="224" t="s">
        <v>604</v>
      </c>
    </row>
    <row r="156" s="2" customFormat="1">
      <c r="A156" s="39"/>
      <c r="B156" s="40"/>
      <c r="C156" s="41"/>
      <c r="D156" s="226" t="s">
        <v>161</v>
      </c>
      <c r="E156" s="41"/>
      <c r="F156" s="227" t="s">
        <v>233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161</v>
      </c>
      <c r="AU156" s="18" t="s">
        <v>80</v>
      </c>
    </row>
    <row r="157" s="2" customFormat="1">
      <c r="A157" s="39"/>
      <c r="B157" s="40"/>
      <c r="C157" s="41"/>
      <c r="D157" s="231" t="s">
        <v>163</v>
      </c>
      <c r="E157" s="41"/>
      <c r="F157" s="232" t="s">
        <v>605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163</v>
      </c>
      <c r="AU157" s="18" t="s">
        <v>80</v>
      </c>
    </row>
    <row r="158" s="13" customFormat="1">
      <c r="A158" s="13"/>
      <c r="B158" s="233"/>
      <c r="C158" s="234"/>
      <c r="D158" s="231" t="s">
        <v>165</v>
      </c>
      <c r="E158" s="235" t="s">
        <v>19</v>
      </c>
      <c r="F158" s="236" t="s">
        <v>606</v>
      </c>
      <c r="G158" s="234"/>
      <c r="H158" s="237">
        <v>120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165</v>
      </c>
      <c r="AU158" s="243" t="s">
        <v>80</v>
      </c>
      <c r="AV158" s="13" t="s">
        <v>80</v>
      </c>
      <c r="AW158" s="13" t="s">
        <v>33</v>
      </c>
      <c r="AX158" s="13" t="s">
        <v>71</v>
      </c>
      <c r="AY158" s="243" t="s">
        <v>152</v>
      </c>
    </row>
    <row r="159" s="13" customFormat="1">
      <c r="A159" s="13"/>
      <c r="B159" s="233"/>
      <c r="C159" s="234"/>
      <c r="D159" s="231" t="s">
        <v>165</v>
      </c>
      <c r="E159" s="235" t="s">
        <v>19</v>
      </c>
      <c r="F159" s="236" t="s">
        <v>607</v>
      </c>
      <c r="G159" s="234"/>
      <c r="H159" s="237">
        <v>164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165</v>
      </c>
      <c r="AU159" s="243" t="s">
        <v>80</v>
      </c>
      <c r="AV159" s="13" t="s">
        <v>80</v>
      </c>
      <c r="AW159" s="13" t="s">
        <v>33</v>
      </c>
      <c r="AX159" s="13" t="s">
        <v>71</v>
      </c>
      <c r="AY159" s="243" t="s">
        <v>152</v>
      </c>
    </row>
    <row r="160" s="13" customFormat="1">
      <c r="A160" s="13"/>
      <c r="B160" s="233"/>
      <c r="C160" s="234"/>
      <c r="D160" s="231" t="s">
        <v>165</v>
      </c>
      <c r="E160" s="235" t="s">
        <v>19</v>
      </c>
      <c r="F160" s="236" t="s">
        <v>285</v>
      </c>
      <c r="G160" s="234"/>
      <c r="H160" s="237">
        <v>17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165</v>
      </c>
      <c r="AU160" s="243" t="s">
        <v>80</v>
      </c>
      <c r="AV160" s="13" t="s">
        <v>80</v>
      </c>
      <c r="AW160" s="13" t="s">
        <v>33</v>
      </c>
      <c r="AX160" s="13" t="s">
        <v>71</v>
      </c>
      <c r="AY160" s="243" t="s">
        <v>152</v>
      </c>
    </row>
    <row r="161" s="14" customFormat="1">
      <c r="A161" s="14"/>
      <c r="B161" s="244"/>
      <c r="C161" s="245"/>
      <c r="D161" s="231" t="s">
        <v>165</v>
      </c>
      <c r="E161" s="246" t="s">
        <v>19</v>
      </c>
      <c r="F161" s="247" t="s">
        <v>170</v>
      </c>
      <c r="G161" s="245"/>
      <c r="H161" s="248">
        <v>301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165</v>
      </c>
      <c r="AU161" s="254" t="s">
        <v>80</v>
      </c>
      <c r="AV161" s="14" t="s">
        <v>159</v>
      </c>
      <c r="AW161" s="14" t="s">
        <v>33</v>
      </c>
      <c r="AX161" s="14" t="s">
        <v>78</v>
      </c>
      <c r="AY161" s="254" t="s">
        <v>152</v>
      </c>
    </row>
    <row r="162" s="2" customFormat="1" ht="16.5" customHeight="1">
      <c r="A162" s="39"/>
      <c r="B162" s="40"/>
      <c r="C162" s="255" t="s">
        <v>236</v>
      </c>
      <c r="D162" s="255" t="s">
        <v>215</v>
      </c>
      <c r="E162" s="256" t="s">
        <v>237</v>
      </c>
      <c r="F162" s="257" t="s">
        <v>238</v>
      </c>
      <c r="G162" s="258" t="s">
        <v>218</v>
      </c>
      <c r="H162" s="259">
        <v>6.0199999999999996</v>
      </c>
      <c r="I162" s="260"/>
      <c r="J162" s="261">
        <f>ROUND(I162*H162,2)</f>
        <v>0</v>
      </c>
      <c r="K162" s="257" t="s">
        <v>158</v>
      </c>
      <c r="L162" s="262"/>
      <c r="M162" s="263" t="s">
        <v>19</v>
      </c>
      <c r="N162" s="264" t="s">
        <v>42</v>
      </c>
      <c r="O162" s="85"/>
      <c r="P162" s="222">
        <f>O162*H162</f>
        <v>0</v>
      </c>
      <c r="Q162" s="222">
        <v>0.001</v>
      </c>
      <c r="R162" s="222">
        <f>Q162*H162</f>
        <v>0.0060199999999999993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219</v>
      </c>
      <c r="AT162" s="224" t="s">
        <v>215</v>
      </c>
      <c r="AU162" s="224" t="s">
        <v>80</v>
      </c>
      <c r="AY162" s="18" t="s">
        <v>152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78</v>
      </c>
      <c r="BK162" s="225">
        <f>ROUND(I162*H162,2)</f>
        <v>0</v>
      </c>
      <c r="BL162" s="18" t="s">
        <v>159</v>
      </c>
      <c r="BM162" s="224" t="s">
        <v>608</v>
      </c>
    </row>
    <row r="163" s="13" customFormat="1">
      <c r="A163" s="13"/>
      <c r="B163" s="233"/>
      <c r="C163" s="234"/>
      <c r="D163" s="231" t="s">
        <v>165</v>
      </c>
      <c r="E163" s="234"/>
      <c r="F163" s="236" t="s">
        <v>609</v>
      </c>
      <c r="G163" s="234"/>
      <c r="H163" s="237">
        <v>6.0199999999999996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165</v>
      </c>
      <c r="AU163" s="243" t="s">
        <v>80</v>
      </c>
      <c r="AV163" s="13" t="s">
        <v>80</v>
      </c>
      <c r="AW163" s="13" t="s">
        <v>4</v>
      </c>
      <c r="AX163" s="13" t="s">
        <v>78</v>
      </c>
      <c r="AY163" s="243" t="s">
        <v>152</v>
      </c>
    </row>
    <row r="164" s="2" customFormat="1" ht="24.15" customHeight="1">
      <c r="A164" s="39"/>
      <c r="B164" s="40"/>
      <c r="C164" s="213" t="s">
        <v>241</v>
      </c>
      <c r="D164" s="213" t="s">
        <v>154</v>
      </c>
      <c r="E164" s="214" t="s">
        <v>242</v>
      </c>
      <c r="F164" s="215" t="s">
        <v>243</v>
      </c>
      <c r="G164" s="216" t="s">
        <v>244</v>
      </c>
      <c r="H164" s="217">
        <v>70</v>
      </c>
      <c r="I164" s="218"/>
      <c r="J164" s="219">
        <f>ROUND(I164*H164,2)</f>
        <v>0</v>
      </c>
      <c r="K164" s="215" t="s">
        <v>158</v>
      </c>
      <c r="L164" s="45"/>
      <c r="M164" s="220" t="s">
        <v>19</v>
      </c>
      <c r="N164" s="221" t="s">
        <v>42</v>
      </c>
      <c r="O164" s="85"/>
      <c r="P164" s="222">
        <f>O164*H164</f>
        <v>0</v>
      </c>
      <c r="Q164" s="222">
        <v>3.0000000000000001E-05</v>
      </c>
      <c r="R164" s="222">
        <f>Q164*H164</f>
        <v>0.0020999999999999999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159</v>
      </c>
      <c r="AT164" s="224" t="s">
        <v>154</v>
      </c>
      <c r="AU164" s="224" t="s">
        <v>80</v>
      </c>
      <c r="AY164" s="18" t="s">
        <v>152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78</v>
      </c>
      <c r="BK164" s="225">
        <f>ROUND(I164*H164,2)</f>
        <v>0</v>
      </c>
      <c r="BL164" s="18" t="s">
        <v>159</v>
      </c>
      <c r="BM164" s="224" t="s">
        <v>610</v>
      </c>
    </row>
    <row r="165" s="2" customFormat="1">
      <c r="A165" s="39"/>
      <c r="B165" s="40"/>
      <c r="C165" s="41"/>
      <c r="D165" s="226" t="s">
        <v>161</v>
      </c>
      <c r="E165" s="41"/>
      <c r="F165" s="227" t="s">
        <v>246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161</v>
      </c>
      <c r="AU165" s="18" t="s">
        <v>80</v>
      </c>
    </row>
    <row r="166" s="2" customFormat="1">
      <c r="A166" s="39"/>
      <c r="B166" s="40"/>
      <c r="C166" s="41"/>
      <c r="D166" s="231" t="s">
        <v>163</v>
      </c>
      <c r="E166" s="41"/>
      <c r="F166" s="232" t="s">
        <v>247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163</v>
      </c>
      <c r="AU166" s="18" t="s">
        <v>80</v>
      </c>
    </row>
    <row r="167" s="13" customFormat="1">
      <c r="A167" s="13"/>
      <c r="B167" s="233"/>
      <c r="C167" s="234"/>
      <c r="D167" s="231" t="s">
        <v>165</v>
      </c>
      <c r="E167" s="235" t="s">
        <v>19</v>
      </c>
      <c r="F167" s="236" t="s">
        <v>248</v>
      </c>
      <c r="G167" s="234"/>
      <c r="H167" s="237">
        <v>70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165</v>
      </c>
      <c r="AU167" s="243" t="s">
        <v>80</v>
      </c>
      <c r="AV167" s="13" t="s">
        <v>80</v>
      </c>
      <c r="AW167" s="13" t="s">
        <v>33</v>
      </c>
      <c r="AX167" s="13" t="s">
        <v>78</v>
      </c>
      <c r="AY167" s="243" t="s">
        <v>152</v>
      </c>
    </row>
    <row r="168" s="2" customFormat="1" ht="37.8" customHeight="1">
      <c r="A168" s="39"/>
      <c r="B168" s="40"/>
      <c r="C168" s="213" t="s">
        <v>8</v>
      </c>
      <c r="D168" s="213" t="s">
        <v>154</v>
      </c>
      <c r="E168" s="214" t="s">
        <v>249</v>
      </c>
      <c r="F168" s="215" t="s">
        <v>250</v>
      </c>
      <c r="G168" s="216" t="s">
        <v>251</v>
      </c>
      <c r="H168" s="217">
        <v>70</v>
      </c>
      <c r="I168" s="218"/>
      <c r="J168" s="219">
        <f>ROUND(I168*H168,2)</f>
        <v>0</v>
      </c>
      <c r="K168" s="215" t="s">
        <v>158</v>
      </c>
      <c r="L168" s="45"/>
      <c r="M168" s="220" t="s">
        <v>19</v>
      </c>
      <c r="N168" s="221" t="s">
        <v>42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159</v>
      </c>
      <c r="AT168" s="224" t="s">
        <v>154</v>
      </c>
      <c r="AU168" s="224" t="s">
        <v>80</v>
      </c>
      <c r="AY168" s="18" t="s">
        <v>152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78</v>
      </c>
      <c r="BK168" s="225">
        <f>ROUND(I168*H168,2)</f>
        <v>0</v>
      </c>
      <c r="BL168" s="18" t="s">
        <v>159</v>
      </c>
      <c r="BM168" s="224" t="s">
        <v>611</v>
      </c>
    </row>
    <row r="169" s="2" customFormat="1">
      <c r="A169" s="39"/>
      <c r="B169" s="40"/>
      <c r="C169" s="41"/>
      <c r="D169" s="226" t="s">
        <v>161</v>
      </c>
      <c r="E169" s="41"/>
      <c r="F169" s="227" t="s">
        <v>253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161</v>
      </c>
      <c r="AU169" s="18" t="s">
        <v>80</v>
      </c>
    </row>
    <row r="170" s="13" customFormat="1">
      <c r="A170" s="13"/>
      <c r="B170" s="233"/>
      <c r="C170" s="234"/>
      <c r="D170" s="231" t="s">
        <v>165</v>
      </c>
      <c r="E170" s="235" t="s">
        <v>19</v>
      </c>
      <c r="F170" s="236" t="s">
        <v>248</v>
      </c>
      <c r="G170" s="234"/>
      <c r="H170" s="237">
        <v>70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165</v>
      </c>
      <c r="AU170" s="243" t="s">
        <v>80</v>
      </c>
      <c r="AV170" s="13" t="s">
        <v>80</v>
      </c>
      <c r="AW170" s="13" t="s">
        <v>33</v>
      </c>
      <c r="AX170" s="13" t="s">
        <v>78</v>
      </c>
      <c r="AY170" s="243" t="s">
        <v>152</v>
      </c>
    </row>
    <row r="171" s="12" customFormat="1" ht="22.8" customHeight="1">
      <c r="A171" s="12"/>
      <c r="B171" s="197"/>
      <c r="C171" s="198"/>
      <c r="D171" s="199" t="s">
        <v>70</v>
      </c>
      <c r="E171" s="211" t="s">
        <v>180</v>
      </c>
      <c r="F171" s="211" t="s">
        <v>284</v>
      </c>
      <c r="G171" s="198"/>
      <c r="H171" s="198"/>
      <c r="I171" s="201"/>
      <c r="J171" s="212">
        <f>BK171</f>
        <v>0</v>
      </c>
      <c r="K171" s="198"/>
      <c r="L171" s="203"/>
      <c r="M171" s="204"/>
      <c r="N171" s="205"/>
      <c r="O171" s="205"/>
      <c r="P171" s="206">
        <f>SUM(P172:P192)</f>
        <v>0</v>
      </c>
      <c r="Q171" s="205"/>
      <c r="R171" s="206">
        <f>SUM(R172:R192)</f>
        <v>25.217094600000003</v>
      </c>
      <c r="S171" s="205"/>
      <c r="T171" s="207">
        <f>SUM(T172:T192)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8" t="s">
        <v>78</v>
      </c>
      <c r="AT171" s="209" t="s">
        <v>70</v>
      </c>
      <c r="AU171" s="209" t="s">
        <v>78</v>
      </c>
      <c r="AY171" s="208" t="s">
        <v>152</v>
      </c>
      <c r="BK171" s="210">
        <f>SUM(BK172:BK192)</f>
        <v>0</v>
      </c>
    </row>
    <row r="172" s="2" customFormat="1" ht="66.75" customHeight="1">
      <c r="A172" s="39"/>
      <c r="B172" s="40"/>
      <c r="C172" s="213" t="s">
        <v>254</v>
      </c>
      <c r="D172" s="213" t="s">
        <v>154</v>
      </c>
      <c r="E172" s="214" t="s">
        <v>286</v>
      </c>
      <c r="F172" s="215" t="s">
        <v>287</v>
      </c>
      <c r="G172" s="216" t="s">
        <v>157</v>
      </c>
      <c r="H172" s="217">
        <v>17.957999999999998</v>
      </c>
      <c r="I172" s="218"/>
      <c r="J172" s="219">
        <f>ROUND(I172*H172,2)</f>
        <v>0</v>
      </c>
      <c r="K172" s="215" t="s">
        <v>158</v>
      </c>
      <c r="L172" s="45"/>
      <c r="M172" s="220" t="s">
        <v>19</v>
      </c>
      <c r="N172" s="221" t="s">
        <v>42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159</v>
      </c>
      <c r="AT172" s="224" t="s">
        <v>154</v>
      </c>
      <c r="AU172" s="224" t="s">
        <v>80</v>
      </c>
      <c r="AY172" s="18" t="s">
        <v>152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78</v>
      </c>
      <c r="BK172" s="225">
        <f>ROUND(I172*H172,2)</f>
        <v>0</v>
      </c>
      <c r="BL172" s="18" t="s">
        <v>159</v>
      </c>
      <c r="BM172" s="224" t="s">
        <v>612</v>
      </c>
    </row>
    <row r="173" s="2" customFormat="1">
      <c r="A173" s="39"/>
      <c r="B173" s="40"/>
      <c r="C173" s="41"/>
      <c r="D173" s="226" t="s">
        <v>161</v>
      </c>
      <c r="E173" s="41"/>
      <c r="F173" s="227" t="s">
        <v>289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161</v>
      </c>
      <c r="AU173" s="18" t="s">
        <v>80</v>
      </c>
    </row>
    <row r="174" s="2" customFormat="1">
      <c r="A174" s="39"/>
      <c r="B174" s="40"/>
      <c r="C174" s="41"/>
      <c r="D174" s="231" t="s">
        <v>163</v>
      </c>
      <c r="E174" s="41"/>
      <c r="F174" s="232" t="s">
        <v>613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163</v>
      </c>
      <c r="AU174" s="18" t="s">
        <v>80</v>
      </c>
    </row>
    <row r="175" s="13" customFormat="1">
      <c r="A175" s="13"/>
      <c r="B175" s="233"/>
      <c r="C175" s="234"/>
      <c r="D175" s="231" t="s">
        <v>165</v>
      </c>
      <c r="E175" s="235" t="s">
        <v>19</v>
      </c>
      <c r="F175" s="236" t="s">
        <v>614</v>
      </c>
      <c r="G175" s="234"/>
      <c r="H175" s="237">
        <v>17.957999999999998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165</v>
      </c>
      <c r="AU175" s="243" t="s">
        <v>80</v>
      </c>
      <c r="AV175" s="13" t="s">
        <v>80</v>
      </c>
      <c r="AW175" s="13" t="s">
        <v>33</v>
      </c>
      <c r="AX175" s="13" t="s">
        <v>78</v>
      </c>
      <c r="AY175" s="243" t="s">
        <v>152</v>
      </c>
    </row>
    <row r="176" s="2" customFormat="1" ht="24.15" customHeight="1">
      <c r="A176" s="39"/>
      <c r="B176" s="40"/>
      <c r="C176" s="213" t="s">
        <v>367</v>
      </c>
      <c r="D176" s="213" t="s">
        <v>154</v>
      </c>
      <c r="E176" s="214" t="s">
        <v>300</v>
      </c>
      <c r="F176" s="215" t="s">
        <v>301</v>
      </c>
      <c r="G176" s="216" t="s">
        <v>157</v>
      </c>
      <c r="H176" s="217">
        <v>3.3599999999999999</v>
      </c>
      <c r="I176" s="218"/>
      <c r="J176" s="219">
        <f>ROUND(I176*H176,2)</f>
        <v>0</v>
      </c>
      <c r="K176" s="215" t="s">
        <v>191</v>
      </c>
      <c r="L176" s="45"/>
      <c r="M176" s="220" t="s">
        <v>19</v>
      </c>
      <c r="N176" s="221" t="s">
        <v>42</v>
      </c>
      <c r="O176" s="85"/>
      <c r="P176" s="222">
        <f>O176*H176</f>
        <v>0</v>
      </c>
      <c r="Q176" s="222">
        <v>0.25080999999999998</v>
      </c>
      <c r="R176" s="222">
        <f>Q176*H176</f>
        <v>0.84272159999999985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159</v>
      </c>
      <c r="AT176" s="224" t="s">
        <v>154</v>
      </c>
      <c r="AU176" s="224" t="s">
        <v>80</v>
      </c>
      <c r="AY176" s="18" t="s">
        <v>152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78</v>
      </c>
      <c r="BK176" s="225">
        <f>ROUND(I176*H176,2)</f>
        <v>0</v>
      </c>
      <c r="BL176" s="18" t="s">
        <v>159</v>
      </c>
      <c r="BM176" s="224" t="s">
        <v>615</v>
      </c>
    </row>
    <row r="177" s="2" customFormat="1">
      <c r="A177" s="39"/>
      <c r="B177" s="40"/>
      <c r="C177" s="41"/>
      <c r="D177" s="226" t="s">
        <v>161</v>
      </c>
      <c r="E177" s="41"/>
      <c r="F177" s="227" t="s">
        <v>303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161</v>
      </c>
      <c r="AU177" s="18" t="s">
        <v>80</v>
      </c>
    </row>
    <row r="178" s="2" customFormat="1">
      <c r="A178" s="39"/>
      <c r="B178" s="40"/>
      <c r="C178" s="41"/>
      <c r="D178" s="231" t="s">
        <v>163</v>
      </c>
      <c r="E178" s="41"/>
      <c r="F178" s="232" t="s">
        <v>616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163</v>
      </c>
      <c r="AU178" s="18" t="s">
        <v>80</v>
      </c>
    </row>
    <row r="179" s="13" customFormat="1">
      <c r="A179" s="13"/>
      <c r="B179" s="233"/>
      <c r="C179" s="234"/>
      <c r="D179" s="231" t="s">
        <v>165</v>
      </c>
      <c r="E179" s="235" t="s">
        <v>19</v>
      </c>
      <c r="F179" s="236" t="s">
        <v>305</v>
      </c>
      <c r="G179" s="234"/>
      <c r="H179" s="237">
        <v>3.3599999999999999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165</v>
      </c>
      <c r="AU179" s="243" t="s">
        <v>80</v>
      </c>
      <c r="AV179" s="13" t="s">
        <v>80</v>
      </c>
      <c r="AW179" s="13" t="s">
        <v>33</v>
      </c>
      <c r="AX179" s="13" t="s">
        <v>78</v>
      </c>
      <c r="AY179" s="243" t="s">
        <v>152</v>
      </c>
    </row>
    <row r="180" s="2" customFormat="1" ht="16.5" customHeight="1">
      <c r="A180" s="39"/>
      <c r="B180" s="40"/>
      <c r="C180" s="255" t="s">
        <v>373</v>
      </c>
      <c r="D180" s="255" t="s">
        <v>215</v>
      </c>
      <c r="E180" s="256" t="s">
        <v>307</v>
      </c>
      <c r="F180" s="257" t="s">
        <v>308</v>
      </c>
      <c r="G180" s="258" t="s">
        <v>309</v>
      </c>
      <c r="H180" s="259">
        <v>10</v>
      </c>
      <c r="I180" s="260"/>
      <c r="J180" s="261">
        <f>ROUND(I180*H180,2)</f>
        <v>0</v>
      </c>
      <c r="K180" s="257" t="s">
        <v>19</v>
      </c>
      <c r="L180" s="262"/>
      <c r="M180" s="263" t="s">
        <v>19</v>
      </c>
      <c r="N180" s="264" t="s">
        <v>42</v>
      </c>
      <c r="O180" s="85"/>
      <c r="P180" s="222">
        <f>O180*H180</f>
        <v>0</v>
      </c>
      <c r="Q180" s="222">
        <v>2.3999999999999999</v>
      </c>
      <c r="R180" s="222">
        <f>Q180*H180</f>
        <v>24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219</v>
      </c>
      <c r="AT180" s="224" t="s">
        <v>215</v>
      </c>
      <c r="AU180" s="224" t="s">
        <v>80</v>
      </c>
      <c r="AY180" s="18" t="s">
        <v>152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78</v>
      </c>
      <c r="BK180" s="225">
        <f>ROUND(I180*H180,2)</f>
        <v>0</v>
      </c>
      <c r="BL180" s="18" t="s">
        <v>159</v>
      </c>
      <c r="BM180" s="224" t="s">
        <v>617</v>
      </c>
    </row>
    <row r="181" s="13" customFormat="1">
      <c r="A181" s="13"/>
      <c r="B181" s="233"/>
      <c r="C181" s="234"/>
      <c r="D181" s="231" t="s">
        <v>165</v>
      </c>
      <c r="E181" s="235" t="s">
        <v>19</v>
      </c>
      <c r="F181" s="236" t="s">
        <v>236</v>
      </c>
      <c r="G181" s="234"/>
      <c r="H181" s="237">
        <v>10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165</v>
      </c>
      <c r="AU181" s="243" t="s">
        <v>80</v>
      </c>
      <c r="AV181" s="13" t="s">
        <v>80</v>
      </c>
      <c r="AW181" s="13" t="s">
        <v>33</v>
      </c>
      <c r="AX181" s="13" t="s">
        <v>78</v>
      </c>
      <c r="AY181" s="243" t="s">
        <v>152</v>
      </c>
    </row>
    <row r="182" s="2" customFormat="1" ht="76.35" customHeight="1">
      <c r="A182" s="39"/>
      <c r="B182" s="40"/>
      <c r="C182" s="213" t="s">
        <v>271</v>
      </c>
      <c r="D182" s="213" t="s">
        <v>154</v>
      </c>
      <c r="E182" s="214" t="s">
        <v>312</v>
      </c>
      <c r="F182" s="215" t="s">
        <v>313</v>
      </c>
      <c r="G182" s="216" t="s">
        <v>198</v>
      </c>
      <c r="H182" s="217">
        <v>30.77</v>
      </c>
      <c r="I182" s="218"/>
      <c r="J182" s="219">
        <f>ROUND(I182*H182,2)</f>
        <v>0</v>
      </c>
      <c r="K182" s="215" t="s">
        <v>158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0.0086499999999999997</v>
      </c>
      <c r="R182" s="222">
        <f>Q182*H182</f>
        <v>0.26616049999999997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159</v>
      </c>
      <c r="AT182" s="224" t="s">
        <v>154</v>
      </c>
      <c r="AU182" s="224" t="s">
        <v>80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159</v>
      </c>
      <c r="BM182" s="224" t="s">
        <v>618</v>
      </c>
    </row>
    <row r="183" s="2" customFormat="1">
      <c r="A183" s="39"/>
      <c r="B183" s="40"/>
      <c r="C183" s="41"/>
      <c r="D183" s="226" t="s">
        <v>161</v>
      </c>
      <c r="E183" s="41"/>
      <c r="F183" s="227" t="s">
        <v>315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161</v>
      </c>
      <c r="AU183" s="18" t="s">
        <v>80</v>
      </c>
    </row>
    <row r="184" s="2" customFormat="1">
      <c r="A184" s="39"/>
      <c r="B184" s="40"/>
      <c r="C184" s="41"/>
      <c r="D184" s="231" t="s">
        <v>163</v>
      </c>
      <c r="E184" s="41"/>
      <c r="F184" s="232" t="s">
        <v>619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163</v>
      </c>
      <c r="AU184" s="18" t="s">
        <v>80</v>
      </c>
    </row>
    <row r="185" s="13" customFormat="1">
      <c r="A185" s="13"/>
      <c r="B185" s="233"/>
      <c r="C185" s="234"/>
      <c r="D185" s="231" t="s">
        <v>165</v>
      </c>
      <c r="E185" s="235" t="s">
        <v>19</v>
      </c>
      <c r="F185" s="236" t="s">
        <v>620</v>
      </c>
      <c r="G185" s="234"/>
      <c r="H185" s="237">
        <v>30.77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165</v>
      </c>
      <c r="AU185" s="243" t="s">
        <v>80</v>
      </c>
      <c r="AV185" s="13" t="s">
        <v>80</v>
      </c>
      <c r="AW185" s="13" t="s">
        <v>33</v>
      </c>
      <c r="AX185" s="13" t="s">
        <v>78</v>
      </c>
      <c r="AY185" s="243" t="s">
        <v>152</v>
      </c>
    </row>
    <row r="186" s="2" customFormat="1" ht="76.35" customHeight="1">
      <c r="A186" s="39"/>
      <c r="B186" s="40"/>
      <c r="C186" s="213" t="s">
        <v>277</v>
      </c>
      <c r="D186" s="213" t="s">
        <v>154</v>
      </c>
      <c r="E186" s="214" t="s">
        <v>318</v>
      </c>
      <c r="F186" s="215" t="s">
        <v>319</v>
      </c>
      <c r="G186" s="216" t="s">
        <v>198</v>
      </c>
      <c r="H186" s="217">
        <v>30.77</v>
      </c>
      <c r="I186" s="218"/>
      <c r="J186" s="219">
        <f>ROUND(I186*H186,2)</f>
        <v>0</v>
      </c>
      <c r="K186" s="215" t="s">
        <v>158</v>
      </c>
      <c r="L186" s="45"/>
      <c r="M186" s="220" t="s">
        <v>19</v>
      </c>
      <c r="N186" s="221" t="s">
        <v>42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159</v>
      </c>
      <c r="AT186" s="224" t="s">
        <v>154</v>
      </c>
      <c r="AU186" s="224" t="s">
        <v>80</v>
      </c>
      <c r="AY186" s="18" t="s">
        <v>152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78</v>
      </c>
      <c r="BK186" s="225">
        <f>ROUND(I186*H186,2)</f>
        <v>0</v>
      </c>
      <c r="BL186" s="18" t="s">
        <v>159</v>
      </c>
      <c r="BM186" s="224" t="s">
        <v>621</v>
      </c>
    </row>
    <row r="187" s="2" customFormat="1">
      <c r="A187" s="39"/>
      <c r="B187" s="40"/>
      <c r="C187" s="41"/>
      <c r="D187" s="226" t="s">
        <v>161</v>
      </c>
      <c r="E187" s="41"/>
      <c r="F187" s="227" t="s">
        <v>321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161</v>
      </c>
      <c r="AU187" s="18" t="s">
        <v>80</v>
      </c>
    </row>
    <row r="188" s="2" customFormat="1">
      <c r="A188" s="39"/>
      <c r="B188" s="40"/>
      <c r="C188" s="41"/>
      <c r="D188" s="231" t="s">
        <v>163</v>
      </c>
      <c r="E188" s="41"/>
      <c r="F188" s="232" t="s">
        <v>619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163</v>
      </c>
      <c r="AU188" s="18" t="s">
        <v>80</v>
      </c>
    </row>
    <row r="189" s="13" customFormat="1">
      <c r="A189" s="13"/>
      <c r="B189" s="233"/>
      <c r="C189" s="234"/>
      <c r="D189" s="231" t="s">
        <v>165</v>
      </c>
      <c r="E189" s="235" t="s">
        <v>19</v>
      </c>
      <c r="F189" s="236" t="s">
        <v>620</v>
      </c>
      <c r="G189" s="234"/>
      <c r="H189" s="237">
        <v>30.77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165</v>
      </c>
      <c r="AU189" s="243" t="s">
        <v>80</v>
      </c>
      <c r="AV189" s="13" t="s">
        <v>80</v>
      </c>
      <c r="AW189" s="13" t="s">
        <v>33</v>
      </c>
      <c r="AX189" s="13" t="s">
        <v>78</v>
      </c>
      <c r="AY189" s="243" t="s">
        <v>152</v>
      </c>
    </row>
    <row r="190" s="2" customFormat="1" ht="24.15" customHeight="1">
      <c r="A190" s="39"/>
      <c r="B190" s="40"/>
      <c r="C190" s="255" t="s">
        <v>285</v>
      </c>
      <c r="D190" s="255" t="s">
        <v>215</v>
      </c>
      <c r="E190" s="256" t="s">
        <v>322</v>
      </c>
      <c r="F190" s="257" t="s">
        <v>323</v>
      </c>
      <c r="G190" s="258" t="s">
        <v>198</v>
      </c>
      <c r="H190" s="259">
        <v>13.75</v>
      </c>
      <c r="I190" s="260"/>
      <c r="J190" s="261">
        <f>ROUND(I190*H190,2)</f>
        <v>0</v>
      </c>
      <c r="K190" s="257" t="s">
        <v>158</v>
      </c>
      <c r="L190" s="262"/>
      <c r="M190" s="263" t="s">
        <v>19</v>
      </c>
      <c r="N190" s="264" t="s">
        <v>42</v>
      </c>
      <c r="O190" s="85"/>
      <c r="P190" s="222">
        <f>O190*H190</f>
        <v>0</v>
      </c>
      <c r="Q190" s="222">
        <v>0.0078700000000000003</v>
      </c>
      <c r="R190" s="222">
        <f>Q190*H190</f>
        <v>0.1082125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219</v>
      </c>
      <c r="AT190" s="224" t="s">
        <v>215</v>
      </c>
      <c r="AU190" s="224" t="s">
        <v>80</v>
      </c>
      <c r="AY190" s="18" t="s">
        <v>152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78</v>
      </c>
      <c r="BK190" s="225">
        <f>ROUND(I190*H190,2)</f>
        <v>0</v>
      </c>
      <c r="BL190" s="18" t="s">
        <v>159</v>
      </c>
      <c r="BM190" s="224" t="s">
        <v>622</v>
      </c>
    </row>
    <row r="191" s="2" customFormat="1">
      <c r="A191" s="39"/>
      <c r="B191" s="40"/>
      <c r="C191" s="41"/>
      <c r="D191" s="231" t="s">
        <v>163</v>
      </c>
      <c r="E191" s="41"/>
      <c r="F191" s="232" t="s">
        <v>623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163</v>
      </c>
      <c r="AU191" s="18" t="s">
        <v>80</v>
      </c>
    </row>
    <row r="192" s="13" customFormat="1">
      <c r="A192" s="13"/>
      <c r="B192" s="233"/>
      <c r="C192" s="234"/>
      <c r="D192" s="231" t="s">
        <v>165</v>
      </c>
      <c r="E192" s="235" t="s">
        <v>19</v>
      </c>
      <c r="F192" s="236" t="s">
        <v>624</v>
      </c>
      <c r="G192" s="234"/>
      <c r="H192" s="237">
        <v>13.75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165</v>
      </c>
      <c r="AU192" s="243" t="s">
        <v>80</v>
      </c>
      <c r="AV192" s="13" t="s">
        <v>80</v>
      </c>
      <c r="AW192" s="13" t="s">
        <v>33</v>
      </c>
      <c r="AX192" s="13" t="s">
        <v>78</v>
      </c>
      <c r="AY192" s="243" t="s">
        <v>152</v>
      </c>
    </row>
    <row r="193" s="12" customFormat="1" ht="22.8" customHeight="1">
      <c r="A193" s="12"/>
      <c r="B193" s="197"/>
      <c r="C193" s="198"/>
      <c r="D193" s="199" t="s">
        <v>70</v>
      </c>
      <c r="E193" s="211" t="s">
        <v>159</v>
      </c>
      <c r="F193" s="211" t="s">
        <v>327</v>
      </c>
      <c r="G193" s="198"/>
      <c r="H193" s="198"/>
      <c r="I193" s="201"/>
      <c r="J193" s="212">
        <f>BK193</f>
        <v>0</v>
      </c>
      <c r="K193" s="198"/>
      <c r="L193" s="203"/>
      <c r="M193" s="204"/>
      <c r="N193" s="205"/>
      <c r="O193" s="205"/>
      <c r="P193" s="206">
        <f>SUM(P194:P217)</f>
        <v>0</v>
      </c>
      <c r="Q193" s="205"/>
      <c r="R193" s="206">
        <f>SUM(R194:R217)</f>
        <v>1703.6806286399999</v>
      </c>
      <c r="S193" s="205"/>
      <c r="T193" s="207">
        <f>SUM(T194:T217)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78</v>
      </c>
      <c r="AT193" s="209" t="s">
        <v>70</v>
      </c>
      <c r="AU193" s="209" t="s">
        <v>78</v>
      </c>
      <c r="AY193" s="208" t="s">
        <v>152</v>
      </c>
      <c r="BK193" s="210">
        <f>SUM(BK194:BK217)</f>
        <v>0</v>
      </c>
    </row>
    <row r="194" s="2" customFormat="1" ht="37.8" customHeight="1">
      <c r="A194" s="39"/>
      <c r="B194" s="40"/>
      <c r="C194" s="213" t="s">
        <v>292</v>
      </c>
      <c r="D194" s="213" t="s">
        <v>154</v>
      </c>
      <c r="E194" s="214" t="s">
        <v>328</v>
      </c>
      <c r="F194" s="215" t="s">
        <v>329</v>
      </c>
      <c r="G194" s="216" t="s">
        <v>157</v>
      </c>
      <c r="H194" s="217">
        <v>674.33299999999997</v>
      </c>
      <c r="I194" s="218"/>
      <c r="J194" s="219">
        <f>ROUND(I194*H194,2)</f>
        <v>0</v>
      </c>
      <c r="K194" s="215" t="s">
        <v>158</v>
      </c>
      <c r="L194" s="45"/>
      <c r="M194" s="220" t="s">
        <v>19</v>
      </c>
      <c r="N194" s="221" t="s">
        <v>42</v>
      </c>
      <c r="O194" s="85"/>
      <c r="P194" s="222">
        <f>O194*H194</f>
        <v>0</v>
      </c>
      <c r="Q194" s="222">
        <v>2.4340799999999998</v>
      </c>
      <c r="R194" s="222">
        <f>Q194*H194</f>
        <v>1641.3804686399999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159</v>
      </c>
      <c r="AT194" s="224" t="s">
        <v>154</v>
      </c>
      <c r="AU194" s="224" t="s">
        <v>80</v>
      </c>
      <c r="AY194" s="18" t="s">
        <v>152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78</v>
      </c>
      <c r="BK194" s="225">
        <f>ROUND(I194*H194,2)</f>
        <v>0</v>
      </c>
      <c r="BL194" s="18" t="s">
        <v>159</v>
      </c>
      <c r="BM194" s="224" t="s">
        <v>625</v>
      </c>
    </row>
    <row r="195" s="2" customFormat="1">
      <c r="A195" s="39"/>
      <c r="B195" s="40"/>
      <c r="C195" s="41"/>
      <c r="D195" s="226" t="s">
        <v>161</v>
      </c>
      <c r="E195" s="41"/>
      <c r="F195" s="227" t="s">
        <v>331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161</v>
      </c>
      <c r="AU195" s="18" t="s">
        <v>80</v>
      </c>
    </row>
    <row r="196" s="2" customFormat="1">
      <c r="A196" s="39"/>
      <c r="B196" s="40"/>
      <c r="C196" s="41"/>
      <c r="D196" s="231" t="s">
        <v>163</v>
      </c>
      <c r="E196" s="41"/>
      <c r="F196" s="232" t="s">
        <v>626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163</v>
      </c>
      <c r="AU196" s="18" t="s">
        <v>80</v>
      </c>
    </row>
    <row r="197" s="13" customFormat="1">
      <c r="A197" s="13"/>
      <c r="B197" s="233"/>
      <c r="C197" s="234"/>
      <c r="D197" s="231" t="s">
        <v>165</v>
      </c>
      <c r="E197" s="235" t="s">
        <v>19</v>
      </c>
      <c r="F197" s="236" t="s">
        <v>573</v>
      </c>
      <c r="G197" s="234"/>
      <c r="H197" s="237">
        <v>57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165</v>
      </c>
      <c r="AU197" s="243" t="s">
        <v>80</v>
      </c>
      <c r="AV197" s="13" t="s">
        <v>80</v>
      </c>
      <c r="AW197" s="13" t="s">
        <v>33</v>
      </c>
      <c r="AX197" s="13" t="s">
        <v>71</v>
      </c>
      <c r="AY197" s="243" t="s">
        <v>152</v>
      </c>
    </row>
    <row r="198" s="13" customFormat="1">
      <c r="A198" s="13"/>
      <c r="B198" s="233"/>
      <c r="C198" s="234"/>
      <c r="D198" s="231" t="s">
        <v>165</v>
      </c>
      <c r="E198" s="235" t="s">
        <v>19</v>
      </c>
      <c r="F198" s="236" t="s">
        <v>574</v>
      </c>
      <c r="G198" s="234"/>
      <c r="H198" s="237">
        <v>77.900000000000006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165</v>
      </c>
      <c r="AU198" s="243" t="s">
        <v>80</v>
      </c>
      <c r="AV198" s="13" t="s">
        <v>80</v>
      </c>
      <c r="AW198" s="13" t="s">
        <v>33</v>
      </c>
      <c r="AX198" s="13" t="s">
        <v>71</v>
      </c>
      <c r="AY198" s="243" t="s">
        <v>152</v>
      </c>
    </row>
    <row r="199" s="13" customFormat="1">
      <c r="A199" s="13"/>
      <c r="B199" s="233"/>
      <c r="C199" s="234"/>
      <c r="D199" s="231" t="s">
        <v>165</v>
      </c>
      <c r="E199" s="235" t="s">
        <v>19</v>
      </c>
      <c r="F199" s="236" t="s">
        <v>627</v>
      </c>
      <c r="G199" s="234"/>
      <c r="H199" s="237">
        <v>52.700000000000003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165</v>
      </c>
      <c r="AU199" s="243" t="s">
        <v>80</v>
      </c>
      <c r="AV199" s="13" t="s">
        <v>80</v>
      </c>
      <c r="AW199" s="13" t="s">
        <v>33</v>
      </c>
      <c r="AX199" s="13" t="s">
        <v>71</v>
      </c>
      <c r="AY199" s="243" t="s">
        <v>152</v>
      </c>
    </row>
    <row r="200" s="13" customFormat="1">
      <c r="A200" s="13"/>
      <c r="B200" s="233"/>
      <c r="C200" s="234"/>
      <c r="D200" s="231" t="s">
        <v>165</v>
      </c>
      <c r="E200" s="235" t="s">
        <v>19</v>
      </c>
      <c r="F200" s="236" t="s">
        <v>628</v>
      </c>
      <c r="G200" s="234"/>
      <c r="H200" s="237">
        <v>486.733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165</v>
      </c>
      <c r="AU200" s="243" t="s">
        <v>80</v>
      </c>
      <c r="AV200" s="13" t="s">
        <v>80</v>
      </c>
      <c r="AW200" s="13" t="s">
        <v>33</v>
      </c>
      <c r="AX200" s="13" t="s">
        <v>71</v>
      </c>
      <c r="AY200" s="243" t="s">
        <v>152</v>
      </c>
    </row>
    <row r="201" s="14" customFormat="1">
      <c r="A201" s="14"/>
      <c r="B201" s="244"/>
      <c r="C201" s="245"/>
      <c r="D201" s="231" t="s">
        <v>165</v>
      </c>
      <c r="E201" s="246" t="s">
        <v>19</v>
      </c>
      <c r="F201" s="247" t="s">
        <v>170</v>
      </c>
      <c r="G201" s="245"/>
      <c r="H201" s="248">
        <v>674.33299999999997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165</v>
      </c>
      <c r="AU201" s="254" t="s">
        <v>80</v>
      </c>
      <c r="AV201" s="14" t="s">
        <v>159</v>
      </c>
      <c r="AW201" s="14" t="s">
        <v>33</v>
      </c>
      <c r="AX201" s="14" t="s">
        <v>78</v>
      </c>
      <c r="AY201" s="254" t="s">
        <v>152</v>
      </c>
    </row>
    <row r="202" s="2" customFormat="1" ht="44.25" customHeight="1">
      <c r="A202" s="39"/>
      <c r="B202" s="40"/>
      <c r="C202" s="213" t="s">
        <v>311</v>
      </c>
      <c r="D202" s="213" t="s">
        <v>154</v>
      </c>
      <c r="E202" s="214" t="s">
        <v>336</v>
      </c>
      <c r="F202" s="215" t="s">
        <v>337</v>
      </c>
      <c r="G202" s="216" t="s">
        <v>198</v>
      </c>
      <c r="H202" s="217">
        <v>926.46699999999998</v>
      </c>
      <c r="I202" s="218"/>
      <c r="J202" s="219">
        <f>ROUND(I202*H202,2)</f>
        <v>0</v>
      </c>
      <c r="K202" s="215" t="s">
        <v>158</v>
      </c>
      <c r="L202" s="45"/>
      <c r="M202" s="220" t="s">
        <v>19</v>
      </c>
      <c r="N202" s="221" t="s">
        <v>42</v>
      </c>
      <c r="O202" s="85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159</v>
      </c>
      <c r="AT202" s="224" t="s">
        <v>154</v>
      </c>
      <c r="AU202" s="224" t="s">
        <v>80</v>
      </c>
      <c r="AY202" s="18" t="s">
        <v>152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78</v>
      </c>
      <c r="BK202" s="225">
        <f>ROUND(I202*H202,2)</f>
        <v>0</v>
      </c>
      <c r="BL202" s="18" t="s">
        <v>159</v>
      </c>
      <c r="BM202" s="224" t="s">
        <v>629</v>
      </c>
    </row>
    <row r="203" s="2" customFormat="1">
      <c r="A203" s="39"/>
      <c r="B203" s="40"/>
      <c r="C203" s="41"/>
      <c r="D203" s="226" t="s">
        <v>161</v>
      </c>
      <c r="E203" s="41"/>
      <c r="F203" s="227" t="s">
        <v>339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161</v>
      </c>
      <c r="AU203" s="18" t="s">
        <v>80</v>
      </c>
    </row>
    <row r="204" s="2" customFormat="1">
      <c r="A204" s="39"/>
      <c r="B204" s="40"/>
      <c r="C204" s="41"/>
      <c r="D204" s="231" t="s">
        <v>163</v>
      </c>
      <c r="E204" s="41"/>
      <c r="F204" s="232" t="s">
        <v>630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163</v>
      </c>
      <c r="AU204" s="18" t="s">
        <v>80</v>
      </c>
    </row>
    <row r="205" s="13" customFormat="1">
      <c r="A205" s="13"/>
      <c r="B205" s="233"/>
      <c r="C205" s="234"/>
      <c r="D205" s="231" t="s">
        <v>165</v>
      </c>
      <c r="E205" s="235" t="s">
        <v>19</v>
      </c>
      <c r="F205" s="236" t="s">
        <v>631</v>
      </c>
      <c r="G205" s="234"/>
      <c r="H205" s="237">
        <v>66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165</v>
      </c>
      <c r="AU205" s="243" t="s">
        <v>80</v>
      </c>
      <c r="AV205" s="13" t="s">
        <v>80</v>
      </c>
      <c r="AW205" s="13" t="s">
        <v>33</v>
      </c>
      <c r="AX205" s="13" t="s">
        <v>71</v>
      </c>
      <c r="AY205" s="243" t="s">
        <v>152</v>
      </c>
    </row>
    <row r="206" s="13" customFormat="1">
      <c r="A206" s="13"/>
      <c r="B206" s="233"/>
      <c r="C206" s="234"/>
      <c r="D206" s="231" t="s">
        <v>165</v>
      </c>
      <c r="E206" s="235" t="s">
        <v>19</v>
      </c>
      <c r="F206" s="236" t="s">
        <v>632</v>
      </c>
      <c r="G206" s="234"/>
      <c r="H206" s="237">
        <v>90.200000000000003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165</v>
      </c>
      <c r="AU206" s="243" t="s">
        <v>80</v>
      </c>
      <c r="AV206" s="13" t="s">
        <v>80</v>
      </c>
      <c r="AW206" s="13" t="s">
        <v>33</v>
      </c>
      <c r="AX206" s="13" t="s">
        <v>71</v>
      </c>
      <c r="AY206" s="243" t="s">
        <v>152</v>
      </c>
    </row>
    <row r="207" s="13" customFormat="1">
      <c r="A207" s="13"/>
      <c r="B207" s="233"/>
      <c r="C207" s="234"/>
      <c r="D207" s="231" t="s">
        <v>165</v>
      </c>
      <c r="E207" s="235" t="s">
        <v>19</v>
      </c>
      <c r="F207" s="236" t="s">
        <v>633</v>
      </c>
      <c r="G207" s="234"/>
      <c r="H207" s="237">
        <v>79.900000000000006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165</v>
      </c>
      <c r="AU207" s="243" t="s">
        <v>80</v>
      </c>
      <c r="AV207" s="13" t="s">
        <v>80</v>
      </c>
      <c r="AW207" s="13" t="s">
        <v>33</v>
      </c>
      <c r="AX207" s="13" t="s">
        <v>71</v>
      </c>
      <c r="AY207" s="243" t="s">
        <v>152</v>
      </c>
    </row>
    <row r="208" s="13" customFormat="1">
      <c r="A208" s="13"/>
      <c r="B208" s="233"/>
      <c r="C208" s="234"/>
      <c r="D208" s="231" t="s">
        <v>165</v>
      </c>
      <c r="E208" s="235" t="s">
        <v>19</v>
      </c>
      <c r="F208" s="236" t="s">
        <v>634</v>
      </c>
      <c r="G208" s="234"/>
      <c r="H208" s="237">
        <v>690.36699999999996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165</v>
      </c>
      <c r="AU208" s="243" t="s">
        <v>80</v>
      </c>
      <c r="AV208" s="13" t="s">
        <v>80</v>
      </c>
      <c r="AW208" s="13" t="s">
        <v>33</v>
      </c>
      <c r="AX208" s="13" t="s">
        <v>71</v>
      </c>
      <c r="AY208" s="243" t="s">
        <v>152</v>
      </c>
    </row>
    <row r="209" s="14" customFormat="1">
      <c r="A209" s="14"/>
      <c r="B209" s="244"/>
      <c r="C209" s="245"/>
      <c r="D209" s="231" t="s">
        <v>165</v>
      </c>
      <c r="E209" s="246" t="s">
        <v>19</v>
      </c>
      <c r="F209" s="247" t="s">
        <v>170</v>
      </c>
      <c r="G209" s="245"/>
      <c r="H209" s="248">
        <v>926.46699999999998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165</v>
      </c>
      <c r="AU209" s="254" t="s">
        <v>80</v>
      </c>
      <c r="AV209" s="14" t="s">
        <v>159</v>
      </c>
      <c r="AW209" s="14" t="s">
        <v>33</v>
      </c>
      <c r="AX209" s="14" t="s">
        <v>78</v>
      </c>
      <c r="AY209" s="254" t="s">
        <v>152</v>
      </c>
    </row>
    <row r="210" s="2" customFormat="1" ht="37.8" customHeight="1">
      <c r="A210" s="39"/>
      <c r="B210" s="40"/>
      <c r="C210" s="213" t="s">
        <v>205</v>
      </c>
      <c r="D210" s="213" t="s">
        <v>154</v>
      </c>
      <c r="E210" s="214" t="s">
        <v>345</v>
      </c>
      <c r="F210" s="215" t="s">
        <v>346</v>
      </c>
      <c r="G210" s="216" t="s">
        <v>157</v>
      </c>
      <c r="H210" s="217">
        <v>31.199999999999999</v>
      </c>
      <c r="I210" s="218"/>
      <c r="J210" s="219">
        <f>ROUND(I210*H210,2)</f>
        <v>0</v>
      </c>
      <c r="K210" s="215" t="s">
        <v>158</v>
      </c>
      <c r="L210" s="45"/>
      <c r="M210" s="220" t="s">
        <v>19</v>
      </c>
      <c r="N210" s="221" t="s">
        <v>42</v>
      </c>
      <c r="O210" s="85"/>
      <c r="P210" s="222">
        <f>O210*H210</f>
        <v>0</v>
      </c>
      <c r="Q210" s="222">
        <v>1.9967999999999999</v>
      </c>
      <c r="R210" s="222">
        <f>Q210*H210</f>
        <v>62.300159999999998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159</v>
      </c>
      <c r="AT210" s="224" t="s">
        <v>154</v>
      </c>
      <c r="AU210" s="224" t="s">
        <v>80</v>
      </c>
      <c r="AY210" s="18" t="s">
        <v>152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78</v>
      </c>
      <c r="BK210" s="225">
        <f>ROUND(I210*H210,2)</f>
        <v>0</v>
      </c>
      <c r="BL210" s="18" t="s">
        <v>159</v>
      </c>
      <c r="BM210" s="224" t="s">
        <v>635</v>
      </c>
    </row>
    <row r="211" s="2" customFormat="1">
      <c r="A211" s="39"/>
      <c r="B211" s="40"/>
      <c r="C211" s="41"/>
      <c r="D211" s="226" t="s">
        <v>161</v>
      </c>
      <c r="E211" s="41"/>
      <c r="F211" s="227" t="s">
        <v>348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161</v>
      </c>
      <c r="AU211" s="18" t="s">
        <v>80</v>
      </c>
    </row>
    <row r="212" s="2" customFormat="1">
      <c r="A212" s="39"/>
      <c r="B212" s="40"/>
      <c r="C212" s="41"/>
      <c r="D212" s="231" t="s">
        <v>163</v>
      </c>
      <c r="E212" s="41"/>
      <c r="F212" s="232" t="s">
        <v>636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163</v>
      </c>
      <c r="AU212" s="18" t="s">
        <v>80</v>
      </c>
    </row>
    <row r="213" s="13" customFormat="1">
      <c r="A213" s="13"/>
      <c r="B213" s="233"/>
      <c r="C213" s="234"/>
      <c r="D213" s="231" t="s">
        <v>165</v>
      </c>
      <c r="E213" s="235" t="s">
        <v>19</v>
      </c>
      <c r="F213" s="236" t="s">
        <v>637</v>
      </c>
      <c r="G213" s="234"/>
      <c r="H213" s="237">
        <v>31.199999999999999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165</v>
      </c>
      <c r="AU213" s="243" t="s">
        <v>80</v>
      </c>
      <c r="AV213" s="13" t="s">
        <v>80</v>
      </c>
      <c r="AW213" s="13" t="s">
        <v>33</v>
      </c>
      <c r="AX213" s="13" t="s">
        <v>78</v>
      </c>
      <c r="AY213" s="243" t="s">
        <v>152</v>
      </c>
    </row>
    <row r="214" s="2" customFormat="1" ht="24.15" customHeight="1">
      <c r="A214" s="39"/>
      <c r="B214" s="40"/>
      <c r="C214" s="213" t="s">
        <v>7</v>
      </c>
      <c r="D214" s="213" t="s">
        <v>154</v>
      </c>
      <c r="E214" s="214" t="s">
        <v>352</v>
      </c>
      <c r="F214" s="215" t="s">
        <v>353</v>
      </c>
      <c r="G214" s="216" t="s">
        <v>198</v>
      </c>
      <c r="H214" s="217">
        <v>33</v>
      </c>
      <c r="I214" s="218"/>
      <c r="J214" s="219">
        <f>ROUND(I214*H214,2)</f>
        <v>0</v>
      </c>
      <c r="K214" s="215" t="s">
        <v>158</v>
      </c>
      <c r="L214" s="45"/>
      <c r="M214" s="220" t="s">
        <v>19</v>
      </c>
      <c r="N214" s="221" t="s">
        <v>42</v>
      </c>
      <c r="O214" s="85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159</v>
      </c>
      <c r="AT214" s="224" t="s">
        <v>154</v>
      </c>
      <c r="AU214" s="224" t="s">
        <v>80</v>
      </c>
      <c r="AY214" s="18" t="s">
        <v>152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78</v>
      </c>
      <c r="BK214" s="225">
        <f>ROUND(I214*H214,2)</f>
        <v>0</v>
      </c>
      <c r="BL214" s="18" t="s">
        <v>159</v>
      </c>
      <c r="BM214" s="224" t="s">
        <v>638</v>
      </c>
    </row>
    <row r="215" s="2" customFormat="1">
      <c r="A215" s="39"/>
      <c r="B215" s="40"/>
      <c r="C215" s="41"/>
      <c r="D215" s="226" t="s">
        <v>161</v>
      </c>
      <c r="E215" s="41"/>
      <c r="F215" s="227" t="s">
        <v>355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161</v>
      </c>
      <c r="AU215" s="18" t="s">
        <v>80</v>
      </c>
    </row>
    <row r="216" s="2" customFormat="1">
      <c r="A216" s="39"/>
      <c r="B216" s="40"/>
      <c r="C216" s="41"/>
      <c r="D216" s="231" t="s">
        <v>163</v>
      </c>
      <c r="E216" s="41"/>
      <c r="F216" s="232" t="s">
        <v>639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163</v>
      </c>
      <c r="AU216" s="18" t="s">
        <v>80</v>
      </c>
    </row>
    <row r="217" s="13" customFormat="1">
      <c r="A217" s="13"/>
      <c r="B217" s="233"/>
      <c r="C217" s="234"/>
      <c r="D217" s="231" t="s">
        <v>165</v>
      </c>
      <c r="E217" s="235" t="s">
        <v>19</v>
      </c>
      <c r="F217" s="236" t="s">
        <v>640</v>
      </c>
      <c r="G217" s="234"/>
      <c r="H217" s="237">
        <v>33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165</v>
      </c>
      <c r="AU217" s="243" t="s">
        <v>80</v>
      </c>
      <c r="AV217" s="13" t="s">
        <v>80</v>
      </c>
      <c r="AW217" s="13" t="s">
        <v>33</v>
      </c>
      <c r="AX217" s="13" t="s">
        <v>78</v>
      </c>
      <c r="AY217" s="243" t="s">
        <v>152</v>
      </c>
    </row>
    <row r="218" s="12" customFormat="1" ht="22.8" customHeight="1">
      <c r="A218" s="12"/>
      <c r="B218" s="197"/>
      <c r="C218" s="198"/>
      <c r="D218" s="199" t="s">
        <v>70</v>
      </c>
      <c r="E218" s="211" t="s">
        <v>229</v>
      </c>
      <c r="F218" s="211" t="s">
        <v>358</v>
      </c>
      <c r="G218" s="198"/>
      <c r="H218" s="198"/>
      <c r="I218" s="201"/>
      <c r="J218" s="212">
        <f>BK218</f>
        <v>0</v>
      </c>
      <c r="K218" s="198"/>
      <c r="L218" s="203"/>
      <c r="M218" s="204"/>
      <c r="N218" s="205"/>
      <c r="O218" s="205"/>
      <c r="P218" s="206">
        <f>SUM(P219:P232)</f>
        <v>0</v>
      </c>
      <c r="Q218" s="205"/>
      <c r="R218" s="206">
        <f>SUM(R219:R232)</f>
        <v>0.017509999999999998</v>
      </c>
      <c r="S218" s="205"/>
      <c r="T218" s="207">
        <f>SUM(T219:T232)</f>
        <v>0.0030000000000000001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8" t="s">
        <v>78</v>
      </c>
      <c r="AT218" s="209" t="s">
        <v>70</v>
      </c>
      <c r="AU218" s="209" t="s">
        <v>78</v>
      </c>
      <c r="AY218" s="208" t="s">
        <v>152</v>
      </c>
      <c r="BK218" s="210">
        <f>SUM(BK219:BK232)</f>
        <v>0</v>
      </c>
    </row>
    <row r="219" s="2" customFormat="1" ht="24.15" customHeight="1">
      <c r="A219" s="39"/>
      <c r="B219" s="40"/>
      <c r="C219" s="213" t="s">
        <v>212</v>
      </c>
      <c r="D219" s="213" t="s">
        <v>154</v>
      </c>
      <c r="E219" s="214" t="s">
        <v>360</v>
      </c>
      <c r="F219" s="215" t="s">
        <v>361</v>
      </c>
      <c r="G219" s="216" t="s">
        <v>362</v>
      </c>
      <c r="H219" s="217">
        <v>3</v>
      </c>
      <c r="I219" s="218"/>
      <c r="J219" s="219">
        <f>ROUND(I219*H219,2)</f>
        <v>0</v>
      </c>
      <c r="K219" s="215" t="s">
        <v>158</v>
      </c>
      <c r="L219" s="45"/>
      <c r="M219" s="220" t="s">
        <v>19</v>
      </c>
      <c r="N219" s="221" t="s">
        <v>42</v>
      </c>
      <c r="O219" s="85"/>
      <c r="P219" s="222">
        <f>O219*H219</f>
        <v>0</v>
      </c>
      <c r="Q219" s="222">
        <v>2.0000000000000002E-05</v>
      </c>
      <c r="R219" s="222">
        <f>Q219*H219</f>
        <v>6.0000000000000008E-05</v>
      </c>
      <c r="S219" s="222">
        <v>0.001</v>
      </c>
      <c r="T219" s="223">
        <f>S219*H219</f>
        <v>0.0030000000000000001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159</v>
      </c>
      <c r="AT219" s="224" t="s">
        <v>154</v>
      </c>
      <c r="AU219" s="224" t="s">
        <v>80</v>
      </c>
      <c r="AY219" s="18" t="s">
        <v>152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78</v>
      </c>
      <c r="BK219" s="225">
        <f>ROUND(I219*H219,2)</f>
        <v>0</v>
      </c>
      <c r="BL219" s="18" t="s">
        <v>159</v>
      </c>
      <c r="BM219" s="224" t="s">
        <v>641</v>
      </c>
    </row>
    <row r="220" s="2" customFormat="1">
      <c r="A220" s="39"/>
      <c r="B220" s="40"/>
      <c r="C220" s="41"/>
      <c r="D220" s="226" t="s">
        <v>161</v>
      </c>
      <c r="E220" s="41"/>
      <c r="F220" s="227" t="s">
        <v>364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161</v>
      </c>
      <c r="AU220" s="18" t="s">
        <v>80</v>
      </c>
    </row>
    <row r="221" s="2" customFormat="1">
      <c r="A221" s="39"/>
      <c r="B221" s="40"/>
      <c r="C221" s="41"/>
      <c r="D221" s="231" t="s">
        <v>163</v>
      </c>
      <c r="E221" s="41"/>
      <c r="F221" s="232" t="s">
        <v>642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163</v>
      </c>
      <c r="AU221" s="18" t="s">
        <v>80</v>
      </c>
    </row>
    <row r="222" s="13" customFormat="1">
      <c r="A222" s="13"/>
      <c r="B222" s="233"/>
      <c r="C222" s="234"/>
      <c r="D222" s="231" t="s">
        <v>165</v>
      </c>
      <c r="E222" s="235" t="s">
        <v>19</v>
      </c>
      <c r="F222" s="236" t="s">
        <v>366</v>
      </c>
      <c r="G222" s="234"/>
      <c r="H222" s="237">
        <v>3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165</v>
      </c>
      <c r="AU222" s="243" t="s">
        <v>80</v>
      </c>
      <c r="AV222" s="13" t="s">
        <v>80</v>
      </c>
      <c r="AW222" s="13" t="s">
        <v>33</v>
      </c>
      <c r="AX222" s="13" t="s">
        <v>78</v>
      </c>
      <c r="AY222" s="243" t="s">
        <v>152</v>
      </c>
    </row>
    <row r="223" s="2" customFormat="1" ht="24.15" customHeight="1">
      <c r="A223" s="39"/>
      <c r="B223" s="40"/>
      <c r="C223" s="255" t="s">
        <v>335</v>
      </c>
      <c r="D223" s="255" t="s">
        <v>215</v>
      </c>
      <c r="E223" s="256" t="s">
        <v>368</v>
      </c>
      <c r="F223" s="257" t="s">
        <v>369</v>
      </c>
      <c r="G223" s="258" t="s">
        <v>280</v>
      </c>
      <c r="H223" s="259">
        <v>0.0050000000000000001</v>
      </c>
      <c r="I223" s="260"/>
      <c r="J223" s="261">
        <f>ROUND(I223*H223,2)</f>
        <v>0</v>
      </c>
      <c r="K223" s="257" t="s">
        <v>158</v>
      </c>
      <c r="L223" s="262"/>
      <c r="M223" s="263" t="s">
        <v>19</v>
      </c>
      <c r="N223" s="264" t="s">
        <v>42</v>
      </c>
      <c r="O223" s="85"/>
      <c r="P223" s="222">
        <f>O223*H223</f>
        <v>0</v>
      </c>
      <c r="Q223" s="222">
        <v>1</v>
      </c>
      <c r="R223" s="222">
        <f>Q223*H223</f>
        <v>0.0050000000000000001</v>
      </c>
      <c r="S223" s="222">
        <v>0</v>
      </c>
      <c r="T223" s="22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219</v>
      </c>
      <c r="AT223" s="224" t="s">
        <v>215</v>
      </c>
      <c r="AU223" s="224" t="s">
        <v>80</v>
      </c>
      <c r="AY223" s="18" t="s">
        <v>152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78</v>
      </c>
      <c r="BK223" s="225">
        <f>ROUND(I223*H223,2)</f>
        <v>0</v>
      </c>
      <c r="BL223" s="18" t="s">
        <v>159</v>
      </c>
      <c r="BM223" s="224" t="s">
        <v>643</v>
      </c>
    </row>
    <row r="224" s="2" customFormat="1">
      <c r="A224" s="39"/>
      <c r="B224" s="40"/>
      <c r="C224" s="41"/>
      <c r="D224" s="231" t="s">
        <v>163</v>
      </c>
      <c r="E224" s="41"/>
      <c r="F224" s="232" t="s">
        <v>644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163</v>
      </c>
      <c r="AU224" s="18" t="s">
        <v>80</v>
      </c>
    </row>
    <row r="225" s="13" customFormat="1">
      <c r="A225" s="13"/>
      <c r="B225" s="233"/>
      <c r="C225" s="234"/>
      <c r="D225" s="231" t="s">
        <v>165</v>
      </c>
      <c r="E225" s="235" t="s">
        <v>19</v>
      </c>
      <c r="F225" s="236" t="s">
        <v>372</v>
      </c>
      <c r="G225" s="234"/>
      <c r="H225" s="237">
        <v>0.0050000000000000001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165</v>
      </c>
      <c r="AU225" s="243" t="s">
        <v>80</v>
      </c>
      <c r="AV225" s="13" t="s">
        <v>80</v>
      </c>
      <c r="AW225" s="13" t="s">
        <v>33</v>
      </c>
      <c r="AX225" s="13" t="s">
        <v>78</v>
      </c>
      <c r="AY225" s="243" t="s">
        <v>152</v>
      </c>
    </row>
    <row r="226" s="2" customFormat="1" ht="16.5" customHeight="1">
      <c r="A226" s="39"/>
      <c r="B226" s="40"/>
      <c r="C226" s="255" t="s">
        <v>344</v>
      </c>
      <c r="D226" s="255" t="s">
        <v>215</v>
      </c>
      <c r="E226" s="256" t="s">
        <v>374</v>
      </c>
      <c r="F226" s="257" t="s">
        <v>375</v>
      </c>
      <c r="G226" s="258" t="s">
        <v>309</v>
      </c>
      <c r="H226" s="259">
        <v>3</v>
      </c>
      <c r="I226" s="260"/>
      <c r="J226" s="261">
        <f>ROUND(I226*H226,2)</f>
        <v>0</v>
      </c>
      <c r="K226" s="257" t="s">
        <v>158</v>
      </c>
      <c r="L226" s="262"/>
      <c r="M226" s="263" t="s">
        <v>19</v>
      </c>
      <c r="N226" s="264" t="s">
        <v>42</v>
      </c>
      <c r="O226" s="85"/>
      <c r="P226" s="222">
        <f>O226*H226</f>
        <v>0</v>
      </c>
      <c r="Q226" s="222">
        <v>0.00071000000000000002</v>
      </c>
      <c r="R226" s="222">
        <f>Q226*H226</f>
        <v>0.0021299999999999999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219</v>
      </c>
      <c r="AT226" s="224" t="s">
        <v>215</v>
      </c>
      <c r="AU226" s="224" t="s">
        <v>80</v>
      </c>
      <c r="AY226" s="18" t="s">
        <v>152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78</v>
      </c>
      <c r="BK226" s="225">
        <f>ROUND(I226*H226,2)</f>
        <v>0</v>
      </c>
      <c r="BL226" s="18" t="s">
        <v>159</v>
      </c>
      <c r="BM226" s="224" t="s">
        <v>645</v>
      </c>
    </row>
    <row r="227" s="2" customFormat="1">
      <c r="A227" s="39"/>
      <c r="B227" s="40"/>
      <c r="C227" s="41"/>
      <c r="D227" s="231" t="s">
        <v>163</v>
      </c>
      <c r="E227" s="41"/>
      <c r="F227" s="232" t="s">
        <v>646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163</v>
      </c>
      <c r="AU227" s="18" t="s">
        <v>80</v>
      </c>
    </row>
    <row r="228" s="13" customFormat="1">
      <c r="A228" s="13"/>
      <c r="B228" s="233"/>
      <c r="C228" s="234"/>
      <c r="D228" s="231" t="s">
        <v>165</v>
      </c>
      <c r="E228" s="235" t="s">
        <v>19</v>
      </c>
      <c r="F228" s="236" t="s">
        <v>180</v>
      </c>
      <c r="G228" s="234"/>
      <c r="H228" s="237">
        <v>3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165</v>
      </c>
      <c r="AU228" s="243" t="s">
        <v>80</v>
      </c>
      <c r="AV228" s="13" t="s">
        <v>80</v>
      </c>
      <c r="AW228" s="13" t="s">
        <v>33</v>
      </c>
      <c r="AX228" s="13" t="s">
        <v>78</v>
      </c>
      <c r="AY228" s="243" t="s">
        <v>152</v>
      </c>
    </row>
    <row r="229" s="2" customFormat="1" ht="37.8" customHeight="1">
      <c r="A229" s="39"/>
      <c r="B229" s="40"/>
      <c r="C229" s="213" t="s">
        <v>351</v>
      </c>
      <c r="D229" s="213" t="s">
        <v>154</v>
      </c>
      <c r="E229" s="214" t="s">
        <v>379</v>
      </c>
      <c r="F229" s="215" t="s">
        <v>380</v>
      </c>
      <c r="G229" s="216" t="s">
        <v>362</v>
      </c>
      <c r="H229" s="217">
        <v>6</v>
      </c>
      <c r="I229" s="218"/>
      <c r="J229" s="219">
        <f>ROUND(I229*H229,2)</f>
        <v>0</v>
      </c>
      <c r="K229" s="215" t="s">
        <v>158</v>
      </c>
      <c r="L229" s="45"/>
      <c r="M229" s="220" t="s">
        <v>19</v>
      </c>
      <c r="N229" s="221" t="s">
        <v>42</v>
      </c>
      <c r="O229" s="85"/>
      <c r="P229" s="222">
        <f>O229*H229</f>
        <v>0</v>
      </c>
      <c r="Q229" s="222">
        <v>0.00172</v>
      </c>
      <c r="R229" s="222">
        <f>Q229*H229</f>
        <v>0.010319999999999999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159</v>
      </c>
      <c r="AT229" s="224" t="s">
        <v>154</v>
      </c>
      <c r="AU229" s="224" t="s">
        <v>80</v>
      </c>
      <c r="AY229" s="18" t="s">
        <v>152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78</v>
      </c>
      <c r="BK229" s="225">
        <f>ROUND(I229*H229,2)</f>
        <v>0</v>
      </c>
      <c r="BL229" s="18" t="s">
        <v>159</v>
      </c>
      <c r="BM229" s="224" t="s">
        <v>647</v>
      </c>
    </row>
    <row r="230" s="2" customFormat="1">
      <c r="A230" s="39"/>
      <c r="B230" s="40"/>
      <c r="C230" s="41"/>
      <c r="D230" s="226" t="s">
        <v>161</v>
      </c>
      <c r="E230" s="41"/>
      <c r="F230" s="227" t="s">
        <v>382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161</v>
      </c>
      <c r="AU230" s="18" t="s">
        <v>80</v>
      </c>
    </row>
    <row r="231" s="2" customFormat="1">
      <c r="A231" s="39"/>
      <c r="B231" s="40"/>
      <c r="C231" s="41"/>
      <c r="D231" s="231" t="s">
        <v>163</v>
      </c>
      <c r="E231" s="41"/>
      <c r="F231" s="232" t="s">
        <v>648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163</v>
      </c>
      <c r="AU231" s="18" t="s">
        <v>80</v>
      </c>
    </row>
    <row r="232" s="13" customFormat="1">
      <c r="A232" s="13"/>
      <c r="B232" s="233"/>
      <c r="C232" s="234"/>
      <c r="D232" s="231" t="s">
        <v>165</v>
      </c>
      <c r="E232" s="235" t="s">
        <v>19</v>
      </c>
      <c r="F232" s="236" t="s">
        <v>206</v>
      </c>
      <c r="G232" s="234"/>
      <c r="H232" s="237">
        <v>6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165</v>
      </c>
      <c r="AU232" s="243" t="s">
        <v>80</v>
      </c>
      <c r="AV232" s="13" t="s">
        <v>80</v>
      </c>
      <c r="AW232" s="13" t="s">
        <v>33</v>
      </c>
      <c r="AX232" s="13" t="s">
        <v>78</v>
      </c>
      <c r="AY232" s="243" t="s">
        <v>152</v>
      </c>
    </row>
    <row r="233" s="12" customFormat="1" ht="22.8" customHeight="1">
      <c r="A233" s="12"/>
      <c r="B233" s="197"/>
      <c r="C233" s="198"/>
      <c r="D233" s="199" t="s">
        <v>70</v>
      </c>
      <c r="E233" s="211" t="s">
        <v>384</v>
      </c>
      <c r="F233" s="211" t="s">
        <v>385</v>
      </c>
      <c r="G233" s="198"/>
      <c r="H233" s="198"/>
      <c r="I233" s="201"/>
      <c r="J233" s="212">
        <f>BK233</f>
        <v>0</v>
      </c>
      <c r="K233" s="198"/>
      <c r="L233" s="203"/>
      <c r="M233" s="204"/>
      <c r="N233" s="205"/>
      <c r="O233" s="205"/>
      <c r="P233" s="206">
        <f>SUM(P234:P235)</f>
        <v>0</v>
      </c>
      <c r="Q233" s="205"/>
      <c r="R233" s="206">
        <f>SUM(R234:R235)</f>
        <v>0</v>
      </c>
      <c r="S233" s="205"/>
      <c r="T233" s="207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8" t="s">
        <v>78</v>
      </c>
      <c r="AT233" s="209" t="s">
        <v>70</v>
      </c>
      <c r="AU233" s="209" t="s">
        <v>78</v>
      </c>
      <c r="AY233" s="208" t="s">
        <v>152</v>
      </c>
      <c r="BK233" s="210">
        <f>SUM(BK234:BK235)</f>
        <v>0</v>
      </c>
    </row>
    <row r="234" s="2" customFormat="1" ht="33" customHeight="1">
      <c r="A234" s="39"/>
      <c r="B234" s="40"/>
      <c r="C234" s="213" t="s">
        <v>359</v>
      </c>
      <c r="D234" s="213" t="s">
        <v>154</v>
      </c>
      <c r="E234" s="214" t="s">
        <v>387</v>
      </c>
      <c r="F234" s="215" t="s">
        <v>388</v>
      </c>
      <c r="G234" s="216" t="s">
        <v>280</v>
      </c>
      <c r="H234" s="217">
        <v>1728.9300000000001</v>
      </c>
      <c r="I234" s="218"/>
      <c r="J234" s="219">
        <f>ROUND(I234*H234,2)</f>
        <v>0</v>
      </c>
      <c r="K234" s="215" t="s">
        <v>158</v>
      </c>
      <c r="L234" s="45"/>
      <c r="M234" s="220" t="s">
        <v>19</v>
      </c>
      <c r="N234" s="221" t="s">
        <v>42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159</v>
      </c>
      <c r="AT234" s="224" t="s">
        <v>154</v>
      </c>
      <c r="AU234" s="224" t="s">
        <v>80</v>
      </c>
      <c r="AY234" s="18" t="s">
        <v>152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78</v>
      </c>
      <c r="BK234" s="225">
        <f>ROUND(I234*H234,2)</f>
        <v>0</v>
      </c>
      <c r="BL234" s="18" t="s">
        <v>159</v>
      </c>
      <c r="BM234" s="224" t="s">
        <v>649</v>
      </c>
    </row>
    <row r="235" s="2" customFormat="1">
      <c r="A235" s="39"/>
      <c r="B235" s="40"/>
      <c r="C235" s="41"/>
      <c r="D235" s="226" t="s">
        <v>161</v>
      </c>
      <c r="E235" s="41"/>
      <c r="F235" s="227" t="s">
        <v>390</v>
      </c>
      <c r="G235" s="41"/>
      <c r="H235" s="41"/>
      <c r="I235" s="228"/>
      <c r="J235" s="41"/>
      <c r="K235" s="41"/>
      <c r="L235" s="45"/>
      <c r="M235" s="265"/>
      <c r="N235" s="266"/>
      <c r="O235" s="267"/>
      <c r="P235" s="267"/>
      <c r="Q235" s="267"/>
      <c r="R235" s="267"/>
      <c r="S235" s="267"/>
      <c r="T235" s="268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161</v>
      </c>
      <c r="AU235" s="18" t="s">
        <v>80</v>
      </c>
    </row>
    <row r="236" s="2" customFormat="1" ht="6.96" customHeight="1">
      <c r="A236" s="39"/>
      <c r="B236" s="60"/>
      <c r="C236" s="61"/>
      <c r="D236" s="61"/>
      <c r="E236" s="61"/>
      <c r="F236" s="61"/>
      <c r="G236" s="61"/>
      <c r="H236" s="61"/>
      <c r="I236" s="61"/>
      <c r="J236" s="61"/>
      <c r="K236" s="61"/>
      <c r="L236" s="45"/>
      <c r="M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</row>
  </sheetData>
  <sheetProtection sheet="1" autoFilter="0" formatColumns="0" formatRows="0" objects="1" scenarios="1" spinCount="100000" saltValue="4gbMNbx/NbbNEmUiKK4v5/msb7ZYTDGKw6/afZGqLpwMQWMsV6x5Hbgtx3/lg8I191EEXCjjrfJBps3q3WPnZg==" hashValue="zA04EutKcgr2fmPwNZUPj38h4Wmp12vpcoCA+W69v8yT8dLs3gTgDhpFKw0gzMdGXIKv843SJP/fPH+o1zLBRQ==" algorithmName="SHA-512" password="CC35"/>
  <autoFilter ref="C90:K23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27751112"/>
    <hyperlink ref="F104" r:id="rId2" display="https://podminky.urs.cz/item/CS_URS_2025_02/132251401"/>
    <hyperlink ref="F113" r:id="rId3" display="https://podminky.urs.cz/item/CS_URS_2025_02/162251102"/>
    <hyperlink ref="F121" r:id="rId4" display="https://podminky.urs.cz/item/CS_URS_2025_01/171151103"/>
    <hyperlink ref="F130" r:id="rId5" display="https://podminky.urs.cz/item/CS_URS_2025_02/181951111"/>
    <hyperlink ref="F139" r:id="rId6" display="https://podminky.urs.cz/item/CS_URS_2025_02/181411121"/>
    <hyperlink ref="F149" r:id="rId7" display="https://podminky.urs.cz/item/CS_URS_2025_02/182151111"/>
    <hyperlink ref="F156" r:id="rId8" display="https://podminky.urs.cz/item/CS_URS_2025_02/181411123"/>
    <hyperlink ref="F165" r:id="rId9" display="https://podminky.urs.cz/item/CS_URS_2025_02/115101201"/>
    <hyperlink ref="F169" r:id="rId10" display="https://podminky.urs.cz/item/CS_URS_2025_02/115101301"/>
    <hyperlink ref="F173" r:id="rId11" display="https://podminky.urs.cz/item/CS_URS_2025_02/321321115"/>
    <hyperlink ref="F177" r:id="rId12" display="https://podminky.urs.cz/item/CS_URS_2025_01/320101111"/>
    <hyperlink ref="F183" r:id="rId13" display="https://podminky.urs.cz/item/CS_URS_2025_02/321351010"/>
    <hyperlink ref="F187" r:id="rId14" display="https://podminky.urs.cz/item/CS_URS_2025_02/321352010"/>
    <hyperlink ref="F195" r:id="rId15" display="https://podminky.urs.cz/item/CS_URS_2025_02/462512270"/>
    <hyperlink ref="F203" r:id="rId16" display="https://podminky.urs.cz/item/CS_URS_2025_02/462519002"/>
    <hyperlink ref="F211" r:id="rId17" display="https://podminky.urs.cz/item/CS_URS_2025_02/463212111"/>
    <hyperlink ref="F215" r:id="rId18" display="https://podminky.urs.cz/item/CS_URS_2025_02/463212191"/>
    <hyperlink ref="F220" r:id="rId19" display="https://podminky.urs.cz/item/CS_URS_2025_02/977131110"/>
    <hyperlink ref="F230" r:id="rId20" display="https://podminky.urs.cz/item/CS_URS_2025_02/953334312"/>
    <hyperlink ref="F235" r:id="rId21" display="https://podminky.urs.cz/item/CS_URS_2025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650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ROUND((SUM(BE91:BE182)),  2)</f>
        <v>0</v>
      </c>
      <c r="G35" s="39"/>
      <c r="H35" s="39"/>
      <c r="I35" s="158">
        <v>0.20999999999999999</v>
      </c>
      <c r="J35" s="157">
        <f>ROUND(((SUM(BE91:BE182))*I35),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ROUND((SUM(BF91:BF182)),  2)</f>
        <v>0</v>
      </c>
      <c r="G36" s="39"/>
      <c r="H36" s="39"/>
      <c r="I36" s="158">
        <v>0.12</v>
      </c>
      <c r="J36" s="157">
        <f>ROUND(((SUM(BF91:BF182))*I36),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ROUND((SUM(BG91:BG182)),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ROUND((SUM(BH91:BH182)),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ROUND((SUM(BI91:BI182)),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SO-03-02. - Stupeň km 21,242 (21,200)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J125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J150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504</v>
      </c>
      <c r="E68" s="183"/>
      <c r="F68" s="183"/>
      <c r="G68" s="183"/>
      <c r="H68" s="183"/>
      <c r="I68" s="183"/>
      <c r="J68" s="184">
        <f>J158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136</v>
      </c>
      <c r="E69" s="183"/>
      <c r="F69" s="183"/>
      <c r="G69" s="183"/>
      <c r="H69" s="183"/>
      <c r="I69" s="183"/>
      <c r="J69" s="184">
        <f>J180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0" t="str">
        <f>E7</f>
        <v>VT Opavice, Holčovice, Hejnov km 20,900 - 21,700 PŠ 2024 - stavba č. 8848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562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SO-03-02. - Stupeň km 21,242 (21,200)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Holčovice</v>
      </c>
      <c r="G85" s="41"/>
      <c r="H85" s="41"/>
      <c r="I85" s="33" t="s">
        <v>23</v>
      </c>
      <c r="J85" s="73" t="str">
        <f>IF(J14="","",J14)</f>
        <v>9. 7. 2025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56</v>
      </c>
      <c r="E90" s="189" t="s">
        <v>52</v>
      </c>
      <c r="F90" s="189" t="s">
        <v>53</v>
      </c>
      <c r="G90" s="189" t="s">
        <v>139</v>
      </c>
      <c r="H90" s="189" t="s">
        <v>140</v>
      </c>
      <c r="I90" s="189" t="s">
        <v>141</v>
      </c>
      <c r="J90" s="189" t="s">
        <v>129</v>
      </c>
      <c r="K90" s="190" t="s">
        <v>142</v>
      </c>
      <c r="L90" s="191"/>
      <c r="M90" s="93" t="s">
        <v>19</v>
      </c>
      <c r="N90" s="94" t="s">
        <v>41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55.838857969999999</v>
      </c>
      <c r="S91" s="97"/>
      <c r="T91" s="195">
        <f>T92</f>
        <v>0.0054000000000000003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130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150</v>
      </c>
      <c r="F92" s="200" t="s">
        <v>151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P93+P125+P150+P158+P180</f>
        <v>0</v>
      </c>
      <c r="Q92" s="205"/>
      <c r="R92" s="206">
        <f>R93+R125+R150+R158+R180</f>
        <v>55.838857969999999</v>
      </c>
      <c r="S92" s="205"/>
      <c r="T92" s="207">
        <f>T93+T125+T150+T158+T180</f>
        <v>0.0054000000000000003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152</v>
      </c>
      <c r="BK92" s="210">
        <f>BK93+BK125+BK150+BK158+BK180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153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SUM(P94:P124)</f>
        <v>0</v>
      </c>
      <c r="Q93" s="205"/>
      <c r="R93" s="206">
        <f>SUM(R94:R124)</f>
        <v>0.0019</v>
      </c>
      <c r="S93" s="205"/>
      <c r="T93" s="207">
        <f>SUM(T94:T124)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152</v>
      </c>
      <c r="BK93" s="210">
        <f>SUM(BK94:BK124)</f>
        <v>0</v>
      </c>
    </row>
    <row r="94" s="2" customFormat="1" ht="55.5" customHeight="1">
      <c r="A94" s="39"/>
      <c r="B94" s="40"/>
      <c r="C94" s="213" t="s">
        <v>78</v>
      </c>
      <c r="D94" s="213" t="s">
        <v>154</v>
      </c>
      <c r="E94" s="214" t="s">
        <v>419</v>
      </c>
      <c r="F94" s="215" t="s">
        <v>420</v>
      </c>
      <c r="G94" s="216" t="s">
        <v>157</v>
      </c>
      <c r="H94" s="217">
        <v>150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651</v>
      </c>
    </row>
    <row r="95" s="2" customFormat="1">
      <c r="A95" s="39"/>
      <c r="B95" s="40"/>
      <c r="C95" s="41"/>
      <c r="D95" s="226" t="s">
        <v>161</v>
      </c>
      <c r="E95" s="41"/>
      <c r="F95" s="227" t="s">
        <v>422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2" customFormat="1">
      <c r="A96" s="39"/>
      <c r="B96" s="40"/>
      <c r="C96" s="41"/>
      <c r="D96" s="231" t="s">
        <v>163</v>
      </c>
      <c r="E96" s="41"/>
      <c r="F96" s="232" t="s">
        <v>652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163</v>
      </c>
      <c r="AU96" s="18" t="s">
        <v>80</v>
      </c>
    </row>
    <row r="97" s="13" customFormat="1">
      <c r="A97" s="13"/>
      <c r="B97" s="233"/>
      <c r="C97" s="234"/>
      <c r="D97" s="231" t="s">
        <v>165</v>
      </c>
      <c r="E97" s="235" t="s">
        <v>19</v>
      </c>
      <c r="F97" s="236" t="s">
        <v>653</v>
      </c>
      <c r="G97" s="234"/>
      <c r="H97" s="237">
        <v>150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165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152</v>
      </c>
    </row>
    <row r="98" s="2" customFormat="1" ht="66.75" customHeight="1">
      <c r="A98" s="39"/>
      <c r="B98" s="40"/>
      <c r="C98" s="213" t="s">
        <v>80</v>
      </c>
      <c r="D98" s="213" t="s">
        <v>154</v>
      </c>
      <c r="E98" s="214" t="s">
        <v>171</v>
      </c>
      <c r="F98" s="215" t="s">
        <v>172</v>
      </c>
      <c r="G98" s="216" t="s">
        <v>157</v>
      </c>
      <c r="H98" s="217">
        <v>27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159</v>
      </c>
      <c r="AT98" s="224" t="s">
        <v>154</v>
      </c>
      <c r="AU98" s="224" t="s">
        <v>80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159</v>
      </c>
      <c r="BM98" s="224" t="s">
        <v>654</v>
      </c>
    </row>
    <row r="99" s="2" customFormat="1">
      <c r="A99" s="39"/>
      <c r="B99" s="40"/>
      <c r="C99" s="41"/>
      <c r="D99" s="226" t="s">
        <v>161</v>
      </c>
      <c r="E99" s="41"/>
      <c r="F99" s="227" t="s">
        <v>174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80</v>
      </c>
    </row>
    <row r="100" s="2" customFormat="1">
      <c r="A100" s="39"/>
      <c r="B100" s="40"/>
      <c r="C100" s="41"/>
      <c r="D100" s="231" t="s">
        <v>163</v>
      </c>
      <c r="E100" s="41"/>
      <c r="F100" s="232" t="s">
        <v>655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163</v>
      </c>
      <c r="AU100" s="18" t="s">
        <v>80</v>
      </c>
    </row>
    <row r="101" s="13" customFormat="1">
      <c r="A101" s="13"/>
      <c r="B101" s="233"/>
      <c r="C101" s="234"/>
      <c r="D101" s="231" t="s">
        <v>165</v>
      </c>
      <c r="E101" s="235" t="s">
        <v>19</v>
      </c>
      <c r="F101" s="236" t="s">
        <v>656</v>
      </c>
      <c r="G101" s="234"/>
      <c r="H101" s="237">
        <v>27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165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152</v>
      </c>
    </row>
    <row r="102" s="2" customFormat="1" ht="33" customHeight="1">
      <c r="A102" s="39"/>
      <c r="B102" s="40"/>
      <c r="C102" s="213" t="s">
        <v>180</v>
      </c>
      <c r="D102" s="213" t="s">
        <v>154</v>
      </c>
      <c r="E102" s="214" t="s">
        <v>196</v>
      </c>
      <c r="F102" s="215" t="s">
        <v>197</v>
      </c>
      <c r="G102" s="216" t="s">
        <v>198</v>
      </c>
      <c r="H102" s="217">
        <v>95</v>
      </c>
      <c r="I102" s="218"/>
      <c r="J102" s="219">
        <f>ROUND(I102*H102,2)</f>
        <v>0</v>
      </c>
      <c r="K102" s="215" t="s">
        <v>158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159</v>
      </c>
      <c r="AT102" s="224" t="s">
        <v>154</v>
      </c>
      <c r="AU102" s="224" t="s">
        <v>80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159</v>
      </c>
      <c r="BM102" s="224" t="s">
        <v>657</v>
      </c>
    </row>
    <row r="103" s="2" customFormat="1">
      <c r="A103" s="39"/>
      <c r="B103" s="40"/>
      <c r="C103" s="41"/>
      <c r="D103" s="226" t="s">
        <v>161</v>
      </c>
      <c r="E103" s="41"/>
      <c r="F103" s="227" t="s">
        <v>200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161</v>
      </c>
      <c r="AU103" s="18" t="s">
        <v>80</v>
      </c>
    </row>
    <row r="104" s="2" customFormat="1">
      <c r="A104" s="39"/>
      <c r="B104" s="40"/>
      <c r="C104" s="41"/>
      <c r="D104" s="231" t="s">
        <v>163</v>
      </c>
      <c r="E104" s="41"/>
      <c r="F104" s="232" t="s">
        <v>433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163</v>
      </c>
      <c r="AU104" s="18" t="s">
        <v>80</v>
      </c>
    </row>
    <row r="105" s="13" customFormat="1">
      <c r="A105" s="13"/>
      <c r="B105" s="233"/>
      <c r="C105" s="234"/>
      <c r="D105" s="231" t="s">
        <v>165</v>
      </c>
      <c r="E105" s="235" t="s">
        <v>19</v>
      </c>
      <c r="F105" s="236" t="s">
        <v>658</v>
      </c>
      <c r="G105" s="234"/>
      <c r="H105" s="237">
        <v>95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165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152</v>
      </c>
    </row>
    <row r="106" s="2" customFormat="1" ht="37.8" customHeight="1">
      <c r="A106" s="39"/>
      <c r="B106" s="40"/>
      <c r="C106" s="213" t="s">
        <v>159</v>
      </c>
      <c r="D106" s="213" t="s">
        <v>154</v>
      </c>
      <c r="E106" s="214" t="s">
        <v>207</v>
      </c>
      <c r="F106" s="215" t="s">
        <v>208</v>
      </c>
      <c r="G106" s="216" t="s">
        <v>198</v>
      </c>
      <c r="H106" s="217">
        <v>95</v>
      </c>
      <c r="I106" s="218"/>
      <c r="J106" s="219">
        <f>ROUND(I106*H106,2)</f>
        <v>0</v>
      </c>
      <c r="K106" s="215" t="s">
        <v>158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159</v>
      </c>
      <c r="AT106" s="224" t="s">
        <v>154</v>
      </c>
      <c r="AU106" s="224" t="s">
        <v>80</v>
      </c>
      <c r="AY106" s="18" t="s">
        <v>152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159</v>
      </c>
      <c r="BM106" s="224" t="s">
        <v>659</v>
      </c>
    </row>
    <row r="107" s="2" customFormat="1">
      <c r="A107" s="39"/>
      <c r="B107" s="40"/>
      <c r="C107" s="41"/>
      <c r="D107" s="226" t="s">
        <v>161</v>
      </c>
      <c r="E107" s="41"/>
      <c r="F107" s="227" t="s">
        <v>210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161</v>
      </c>
      <c r="AU107" s="18" t="s">
        <v>80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658</v>
      </c>
      <c r="G108" s="234"/>
      <c r="H108" s="237">
        <v>95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152</v>
      </c>
    </row>
    <row r="109" s="2" customFormat="1" ht="16.5" customHeight="1">
      <c r="A109" s="39"/>
      <c r="B109" s="40"/>
      <c r="C109" s="255" t="s">
        <v>195</v>
      </c>
      <c r="D109" s="255" t="s">
        <v>215</v>
      </c>
      <c r="E109" s="256" t="s">
        <v>216</v>
      </c>
      <c r="F109" s="257" t="s">
        <v>217</v>
      </c>
      <c r="G109" s="258" t="s">
        <v>218</v>
      </c>
      <c r="H109" s="259">
        <v>1.8999999999999999</v>
      </c>
      <c r="I109" s="260"/>
      <c r="J109" s="261">
        <f>ROUND(I109*H109,2)</f>
        <v>0</v>
      </c>
      <c r="K109" s="257" t="s">
        <v>158</v>
      </c>
      <c r="L109" s="262"/>
      <c r="M109" s="263" t="s">
        <v>19</v>
      </c>
      <c r="N109" s="264" t="s">
        <v>42</v>
      </c>
      <c r="O109" s="85"/>
      <c r="P109" s="222">
        <f>O109*H109</f>
        <v>0</v>
      </c>
      <c r="Q109" s="222">
        <v>0.001</v>
      </c>
      <c r="R109" s="222">
        <f>Q109*H109</f>
        <v>0.0019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219</v>
      </c>
      <c r="AT109" s="224" t="s">
        <v>215</v>
      </c>
      <c r="AU109" s="224" t="s">
        <v>80</v>
      </c>
      <c r="AY109" s="18" t="s">
        <v>152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159</v>
      </c>
      <c r="BM109" s="224" t="s">
        <v>660</v>
      </c>
    </row>
    <row r="110" s="13" customFormat="1">
      <c r="A110" s="13"/>
      <c r="B110" s="233"/>
      <c r="C110" s="234"/>
      <c r="D110" s="231" t="s">
        <v>165</v>
      </c>
      <c r="E110" s="234"/>
      <c r="F110" s="236" t="s">
        <v>661</v>
      </c>
      <c r="G110" s="234"/>
      <c r="H110" s="237">
        <v>1.8999999999999999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165</v>
      </c>
      <c r="AU110" s="243" t="s">
        <v>80</v>
      </c>
      <c r="AV110" s="13" t="s">
        <v>80</v>
      </c>
      <c r="AW110" s="13" t="s">
        <v>4</v>
      </c>
      <c r="AX110" s="13" t="s">
        <v>78</v>
      </c>
      <c r="AY110" s="243" t="s">
        <v>152</v>
      </c>
    </row>
    <row r="111" s="2" customFormat="1" ht="62.7" customHeight="1">
      <c r="A111" s="39"/>
      <c r="B111" s="40"/>
      <c r="C111" s="213" t="s">
        <v>206</v>
      </c>
      <c r="D111" s="213" t="s">
        <v>154</v>
      </c>
      <c r="E111" s="214" t="s">
        <v>255</v>
      </c>
      <c r="F111" s="215" t="s">
        <v>256</v>
      </c>
      <c r="G111" s="216" t="s">
        <v>157</v>
      </c>
      <c r="H111" s="217">
        <v>177</v>
      </c>
      <c r="I111" s="218"/>
      <c r="J111" s="219">
        <f>ROUND(I111*H111,2)</f>
        <v>0</v>
      </c>
      <c r="K111" s="215" t="s">
        <v>158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159</v>
      </c>
      <c r="AT111" s="224" t="s">
        <v>154</v>
      </c>
      <c r="AU111" s="224" t="s">
        <v>80</v>
      </c>
      <c r="AY111" s="18" t="s">
        <v>152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159</v>
      </c>
      <c r="BM111" s="224" t="s">
        <v>662</v>
      </c>
    </row>
    <row r="112" s="2" customFormat="1">
      <c r="A112" s="39"/>
      <c r="B112" s="40"/>
      <c r="C112" s="41"/>
      <c r="D112" s="226" t="s">
        <v>161</v>
      </c>
      <c r="E112" s="41"/>
      <c r="F112" s="227" t="s">
        <v>258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161</v>
      </c>
      <c r="AU112" s="18" t="s">
        <v>80</v>
      </c>
    </row>
    <row r="113" s="2" customFormat="1">
      <c r="A113" s="39"/>
      <c r="B113" s="40"/>
      <c r="C113" s="41"/>
      <c r="D113" s="231" t="s">
        <v>163</v>
      </c>
      <c r="E113" s="41"/>
      <c r="F113" s="232" t="s">
        <v>439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163</v>
      </c>
      <c r="AU113" s="18" t="s">
        <v>80</v>
      </c>
    </row>
    <row r="114" s="13" customFormat="1">
      <c r="A114" s="13"/>
      <c r="B114" s="233"/>
      <c r="C114" s="234"/>
      <c r="D114" s="231" t="s">
        <v>165</v>
      </c>
      <c r="E114" s="235" t="s">
        <v>19</v>
      </c>
      <c r="F114" s="236" t="s">
        <v>663</v>
      </c>
      <c r="G114" s="234"/>
      <c r="H114" s="237">
        <v>177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165</v>
      </c>
      <c r="AU114" s="243" t="s">
        <v>80</v>
      </c>
      <c r="AV114" s="13" t="s">
        <v>80</v>
      </c>
      <c r="AW114" s="13" t="s">
        <v>33</v>
      </c>
      <c r="AX114" s="13" t="s">
        <v>78</v>
      </c>
      <c r="AY114" s="243" t="s">
        <v>152</v>
      </c>
    </row>
    <row r="115" s="2" customFormat="1" ht="66.75" customHeight="1">
      <c r="A115" s="39"/>
      <c r="B115" s="40"/>
      <c r="C115" s="213" t="s">
        <v>214</v>
      </c>
      <c r="D115" s="213" t="s">
        <v>154</v>
      </c>
      <c r="E115" s="214" t="s">
        <v>265</v>
      </c>
      <c r="F115" s="215" t="s">
        <v>266</v>
      </c>
      <c r="G115" s="216" t="s">
        <v>157</v>
      </c>
      <c r="H115" s="217">
        <v>885</v>
      </c>
      <c r="I115" s="218"/>
      <c r="J115" s="219">
        <f>ROUND(I115*H115,2)</f>
        <v>0</v>
      </c>
      <c r="K115" s="215" t="s">
        <v>158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159</v>
      </c>
      <c r="AT115" s="224" t="s">
        <v>154</v>
      </c>
      <c r="AU115" s="224" t="s">
        <v>80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159</v>
      </c>
      <c r="BM115" s="224" t="s">
        <v>664</v>
      </c>
    </row>
    <row r="116" s="2" customFormat="1">
      <c r="A116" s="39"/>
      <c r="B116" s="40"/>
      <c r="C116" s="41"/>
      <c r="D116" s="226" t="s">
        <v>161</v>
      </c>
      <c r="E116" s="41"/>
      <c r="F116" s="227" t="s">
        <v>268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161</v>
      </c>
      <c r="AU116" s="18" t="s">
        <v>80</v>
      </c>
    </row>
    <row r="117" s="2" customFormat="1">
      <c r="A117" s="39"/>
      <c r="B117" s="40"/>
      <c r="C117" s="41"/>
      <c r="D117" s="231" t="s">
        <v>163</v>
      </c>
      <c r="E117" s="41"/>
      <c r="F117" s="232" t="s">
        <v>442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163</v>
      </c>
      <c r="AU117" s="18" t="s">
        <v>80</v>
      </c>
    </row>
    <row r="118" s="13" customFormat="1">
      <c r="A118" s="13"/>
      <c r="B118" s="233"/>
      <c r="C118" s="234"/>
      <c r="D118" s="231" t="s">
        <v>165</v>
      </c>
      <c r="E118" s="235" t="s">
        <v>19</v>
      </c>
      <c r="F118" s="236" t="s">
        <v>665</v>
      </c>
      <c r="G118" s="234"/>
      <c r="H118" s="237">
        <v>885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165</v>
      </c>
      <c r="AU118" s="243" t="s">
        <v>80</v>
      </c>
      <c r="AV118" s="13" t="s">
        <v>80</v>
      </c>
      <c r="AW118" s="13" t="s">
        <v>33</v>
      </c>
      <c r="AX118" s="13" t="s">
        <v>78</v>
      </c>
      <c r="AY118" s="243" t="s">
        <v>152</v>
      </c>
    </row>
    <row r="119" s="2" customFormat="1" ht="37.8" customHeight="1">
      <c r="A119" s="39"/>
      <c r="B119" s="40"/>
      <c r="C119" s="213" t="s">
        <v>344</v>
      </c>
      <c r="D119" s="213" t="s">
        <v>154</v>
      </c>
      <c r="E119" s="214" t="s">
        <v>272</v>
      </c>
      <c r="F119" s="215" t="s">
        <v>273</v>
      </c>
      <c r="G119" s="216" t="s">
        <v>157</v>
      </c>
      <c r="H119" s="217">
        <v>177</v>
      </c>
      <c r="I119" s="218"/>
      <c r="J119" s="219">
        <f>ROUND(I119*H119,2)</f>
        <v>0</v>
      </c>
      <c r="K119" s="215" t="s">
        <v>158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159</v>
      </c>
      <c r="AT119" s="224" t="s">
        <v>154</v>
      </c>
      <c r="AU119" s="224" t="s">
        <v>80</v>
      </c>
      <c r="AY119" s="18" t="s">
        <v>152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159</v>
      </c>
      <c r="BM119" s="224" t="s">
        <v>666</v>
      </c>
    </row>
    <row r="120" s="2" customFormat="1">
      <c r="A120" s="39"/>
      <c r="B120" s="40"/>
      <c r="C120" s="41"/>
      <c r="D120" s="226" t="s">
        <v>161</v>
      </c>
      <c r="E120" s="41"/>
      <c r="F120" s="227" t="s">
        <v>275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161</v>
      </c>
      <c r="AU120" s="18" t="s">
        <v>80</v>
      </c>
    </row>
    <row r="121" s="13" customFormat="1">
      <c r="A121" s="13"/>
      <c r="B121" s="233"/>
      <c r="C121" s="234"/>
      <c r="D121" s="231" t="s">
        <v>165</v>
      </c>
      <c r="E121" s="235" t="s">
        <v>19</v>
      </c>
      <c r="F121" s="236" t="s">
        <v>667</v>
      </c>
      <c r="G121" s="234"/>
      <c r="H121" s="237">
        <v>177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165</v>
      </c>
      <c r="AU121" s="243" t="s">
        <v>80</v>
      </c>
      <c r="AV121" s="13" t="s">
        <v>80</v>
      </c>
      <c r="AW121" s="13" t="s">
        <v>33</v>
      </c>
      <c r="AX121" s="13" t="s">
        <v>78</v>
      </c>
      <c r="AY121" s="243" t="s">
        <v>152</v>
      </c>
    </row>
    <row r="122" s="2" customFormat="1" ht="44.25" customHeight="1">
      <c r="A122" s="39"/>
      <c r="B122" s="40"/>
      <c r="C122" s="213" t="s">
        <v>351</v>
      </c>
      <c r="D122" s="213" t="s">
        <v>154</v>
      </c>
      <c r="E122" s="214" t="s">
        <v>278</v>
      </c>
      <c r="F122" s="215" t="s">
        <v>279</v>
      </c>
      <c r="G122" s="216" t="s">
        <v>280</v>
      </c>
      <c r="H122" s="217">
        <v>318.60000000000002</v>
      </c>
      <c r="I122" s="218"/>
      <c r="J122" s="219">
        <f>ROUND(I122*H122,2)</f>
        <v>0</v>
      </c>
      <c r="K122" s="215" t="s">
        <v>158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159</v>
      </c>
      <c r="AT122" s="224" t="s">
        <v>154</v>
      </c>
      <c r="AU122" s="224" t="s">
        <v>80</v>
      </c>
      <c r="AY122" s="18" t="s">
        <v>152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159</v>
      </c>
      <c r="BM122" s="224" t="s">
        <v>668</v>
      </c>
    </row>
    <row r="123" s="2" customFormat="1">
      <c r="A123" s="39"/>
      <c r="B123" s="40"/>
      <c r="C123" s="41"/>
      <c r="D123" s="226" t="s">
        <v>161</v>
      </c>
      <c r="E123" s="41"/>
      <c r="F123" s="227" t="s">
        <v>282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161</v>
      </c>
      <c r="AU123" s="18" t="s">
        <v>80</v>
      </c>
    </row>
    <row r="124" s="13" customFormat="1">
      <c r="A124" s="13"/>
      <c r="B124" s="233"/>
      <c r="C124" s="234"/>
      <c r="D124" s="231" t="s">
        <v>165</v>
      </c>
      <c r="E124" s="235" t="s">
        <v>19</v>
      </c>
      <c r="F124" s="236" t="s">
        <v>669</v>
      </c>
      <c r="G124" s="234"/>
      <c r="H124" s="237">
        <v>318.60000000000002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165</v>
      </c>
      <c r="AU124" s="243" t="s">
        <v>80</v>
      </c>
      <c r="AV124" s="13" t="s">
        <v>80</v>
      </c>
      <c r="AW124" s="13" t="s">
        <v>33</v>
      </c>
      <c r="AX124" s="13" t="s">
        <v>78</v>
      </c>
      <c r="AY124" s="243" t="s">
        <v>152</v>
      </c>
    </row>
    <row r="125" s="12" customFormat="1" ht="22.8" customHeight="1">
      <c r="A125" s="12"/>
      <c r="B125" s="197"/>
      <c r="C125" s="198"/>
      <c r="D125" s="199" t="s">
        <v>70</v>
      </c>
      <c r="E125" s="211" t="s">
        <v>180</v>
      </c>
      <c r="F125" s="211" t="s">
        <v>284</v>
      </c>
      <c r="G125" s="198"/>
      <c r="H125" s="198"/>
      <c r="I125" s="201"/>
      <c r="J125" s="212">
        <f>BK125</f>
        <v>0</v>
      </c>
      <c r="K125" s="198"/>
      <c r="L125" s="203"/>
      <c r="M125" s="204"/>
      <c r="N125" s="205"/>
      <c r="O125" s="205"/>
      <c r="P125" s="206">
        <f>SUM(P126:P149)</f>
        <v>0</v>
      </c>
      <c r="Q125" s="205"/>
      <c r="R125" s="206">
        <f>SUM(R126:R149)</f>
        <v>1.9010639700000001</v>
      </c>
      <c r="S125" s="205"/>
      <c r="T125" s="207">
        <f>SUM(T126:T149)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8" t="s">
        <v>78</v>
      </c>
      <c r="AT125" s="209" t="s">
        <v>70</v>
      </c>
      <c r="AU125" s="209" t="s">
        <v>78</v>
      </c>
      <c r="AY125" s="208" t="s">
        <v>152</v>
      </c>
      <c r="BK125" s="210">
        <f>SUM(BK126:BK149)</f>
        <v>0</v>
      </c>
    </row>
    <row r="126" s="2" customFormat="1" ht="78" customHeight="1">
      <c r="A126" s="39"/>
      <c r="B126" s="40"/>
      <c r="C126" s="213" t="s">
        <v>219</v>
      </c>
      <c r="D126" s="213" t="s">
        <v>154</v>
      </c>
      <c r="E126" s="214" t="s">
        <v>293</v>
      </c>
      <c r="F126" s="215" t="s">
        <v>294</v>
      </c>
      <c r="G126" s="216" t="s">
        <v>157</v>
      </c>
      <c r="H126" s="217">
        <v>0.10000000000000001</v>
      </c>
      <c r="I126" s="218"/>
      <c r="J126" s="219">
        <f>ROUND(I126*H126,2)</f>
        <v>0</v>
      </c>
      <c r="K126" s="215" t="s">
        <v>158</v>
      </c>
      <c r="L126" s="45"/>
      <c r="M126" s="220" t="s">
        <v>19</v>
      </c>
      <c r="N126" s="221" t="s">
        <v>42</v>
      </c>
      <c r="O126" s="85"/>
      <c r="P126" s="222">
        <f>O126*H126</f>
        <v>0</v>
      </c>
      <c r="Q126" s="222">
        <v>3.11388</v>
      </c>
      <c r="R126" s="222">
        <f>Q126*H126</f>
        <v>0.311388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159</v>
      </c>
      <c r="AT126" s="224" t="s">
        <v>154</v>
      </c>
      <c r="AU126" s="224" t="s">
        <v>80</v>
      </c>
      <c r="AY126" s="18" t="s">
        <v>152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78</v>
      </c>
      <c r="BK126" s="225">
        <f>ROUND(I126*H126,2)</f>
        <v>0</v>
      </c>
      <c r="BL126" s="18" t="s">
        <v>159</v>
      </c>
      <c r="BM126" s="224" t="s">
        <v>670</v>
      </c>
    </row>
    <row r="127" s="2" customFormat="1">
      <c r="A127" s="39"/>
      <c r="B127" s="40"/>
      <c r="C127" s="41"/>
      <c r="D127" s="226" t="s">
        <v>161</v>
      </c>
      <c r="E127" s="41"/>
      <c r="F127" s="227" t="s">
        <v>296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161</v>
      </c>
      <c r="AU127" s="18" t="s">
        <v>80</v>
      </c>
    </row>
    <row r="128" s="2" customFormat="1">
      <c r="A128" s="39"/>
      <c r="B128" s="40"/>
      <c r="C128" s="41"/>
      <c r="D128" s="231" t="s">
        <v>163</v>
      </c>
      <c r="E128" s="41"/>
      <c r="F128" s="232" t="s">
        <v>671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163</v>
      </c>
      <c r="AU128" s="18" t="s">
        <v>80</v>
      </c>
    </row>
    <row r="129" s="13" customFormat="1">
      <c r="A129" s="13"/>
      <c r="B129" s="233"/>
      <c r="C129" s="234"/>
      <c r="D129" s="231" t="s">
        <v>165</v>
      </c>
      <c r="E129" s="235" t="s">
        <v>19</v>
      </c>
      <c r="F129" s="236" t="s">
        <v>672</v>
      </c>
      <c r="G129" s="234"/>
      <c r="H129" s="237">
        <v>0.10000000000000001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165</v>
      </c>
      <c r="AU129" s="243" t="s">
        <v>80</v>
      </c>
      <c r="AV129" s="13" t="s">
        <v>80</v>
      </c>
      <c r="AW129" s="13" t="s">
        <v>33</v>
      </c>
      <c r="AX129" s="13" t="s">
        <v>78</v>
      </c>
      <c r="AY129" s="243" t="s">
        <v>152</v>
      </c>
    </row>
    <row r="130" s="2" customFormat="1" ht="78" customHeight="1">
      <c r="A130" s="39"/>
      <c r="B130" s="40"/>
      <c r="C130" s="213" t="s">
        <v>229</v>
      </c>
      <c r="D130" s="213" t="s">
        <v>154</v>
      </c>
      <c r="E130" s="214" t="s">
        <v>523</v>
      </c>
      <c r="F130" s="215" t="s">
        <v>524</v>
      </c>
      <c r="G130" s="216" t="s">
        <v>157</v>
      </c>
      <c r="H130" s="217">
        <v>0.22900000000000001</v>
      </c>
      <c r="I130" s="218"/>
      <c r="J130" s="219">
        <f>ROUND(I130*H130,2)</f>
        <v>0</v>
      </c>
      <c r="K130" s="215" t="s">
        <v>158</v>
      </c>
      <c r="L130" s="45"/>
      <c r="M130" s="220" t="s">
        <v>19</v>
      </c>
      <c r="N130" s="221" t="s">
        <v>42</v>
      </c>
      <c r="O130" s="85"/>
      <c r="P130" s="222">
        <f>O130*H130</f>
        <v>0</v>
      </c>
      <c r="Q130" s="222">
        <v>0.18293000000000001</v>
      </c>
      <c r="R130" s="222">
        <f>Q130*H130</f>
        <v>0.041890970000000007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159</v>
      </c>
      <c r="AT130" s="224" t="s">
        <v>154</v>
      </c>
      <c r="AU130" s="224" t="s">
        <v>80</v>
      </c>
      <c r="AY130" s="18" t="s">
        <v>152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78</v>
      </c>
      <c r="BK130" s="225">
        <f>ROUND(I130*H130,2)</f>
        <v>0</v>
      </c>
      <c r="BL130" s="18" t="s">
        <v>159</v>
      </c>
      <c r="BM130" s="224" t="s">
        <v>673</v>
      </c>
    </row>
    <row r="131" s="2" customFormat="1">
      <c r="A131" s="39"/>
      <c r="B131" s="40"/>
      <c r="C131" s="41"/>
      <c r="D131" s="226" t="s">
        <v>161</v>
      </c>
      <c r="E131" s="41"/>
      <c r="F131" s="227" t="s">
        <v>526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161</v>
      </c>
      <c r="AU131" s="18" t="s">
        <v>80</v>
      </c>
    </row>
    <row r="132" s="2" customFormat="1">
      <c r="A132" s="39"/>
      <c r="B132" s="40"/>
      <c r="C132" s="41"/>
      <c r="D132" s="231" t="s">
        <v>163</v>
      </c>
      <c r="E132" s="41"/>
      <c r="F132" s="232" t="s">
        <v>674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163</v>
      </c>
      <c r="AU132" s="18" t="s">
        <v>80</v>
      </c>
    </row>
    <row r="133" s="13" customFormat="1">
      <c r="A133" s="13"/>
      <c r="B133" s="233"/>
      <c r="C133" s="234"/>
      <c r="D133" s="231" t="s">
        <v>165</v>
      </c>
      <c r="E133" s="235" t="s">
        <v>19</v>
      </c>
      <c r="F133" s="236" t="s">
        <v>675</v>
      </c>
      <c r="G133" s="234"/>
      <c r="H133" s="237">
        <v>0.22900000000000001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165</v>
      </c>
      <c r="AU133" s="243" t="s">
        <v>80</v>
      </c>
      <c r="AV133" s="13" t="s">
        <v>80</v>
      </c>
      <c r="AW133" s="13" t="s">
        <v>33</v>
      </c>
      <c r="AX133" s="13" t="s">
        <v>78</v>
      </c>
      <c r="AY133" s="243" t="s">
        <v>152</v>
      </c>
    </row>
    <row r="134" s="2" customFormat="1" ht="16.5" customHeight="1">
      <c r="A134" s="39"/>
      <c r="B134" s="40"/>
      <c r="C134" s="255" t="s">
        <v>236</v>
      </c>
      <c r="D134" s="255" t="s">
        <v>215</v>
      </c>
      <c r="E134" s="256" t="s">
        <v>676</v>
      </c>
      <c r="F134" s="257" t="s">
        <v>677</v>
      </c>
      <c r="G134" s="258" t="s">
        <v>678</v>
      </c>
      <c r="H134" s="259">
        <v>1</v>
      </c>
      <c r="I134" s="260"/>
      <c r="J134" s="261">
        <f>ROUND(I134*H134,2)</f>
        <v>0</v>
      </c>
      <c r="K134" s="257" t="s">
        <v>19</v>
      </c>
      <c r="L134" s="262"/>
      <c r="M134" s="263" t="s">
        <v>19</v>
      </c>
      <c r="N134" s="264" t="s">
        <v>42</v>
      </c>
      <c r="O134" s="85"/>
      <c r="P134" s="222">
        <f>O134*H134</f>
        <v>0</v>
      </c>
      <c r="Q134" s="222">
        <v>0.77000000000000002</v>
      </c>
      <c r="R134" s="222">
        <f>Q134*H134</f>
        <v>0.77000000000000002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219</v>
      </c>
      <c r="AT134" s="224" t="s">
        <v>215</v>
      </c>
      <c r="AU134" s="224" t="s">
        <v>80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159</v>
      </c>
      <c r="BM134" s="224" t="s">
        <v>679</v>
      </c>
    </row>
    <row r="135" s="2" customFormat="1">
      <c r="A135" s="39"/>
      <c r="B135" s="40"/>
      <c r="C135" s="41"/>
      <c r="D135" s="231" t="s">
        <v>163</v>
      </c>
      <c r="E135" s="41"/>
      <c r="F135" s="232" t="s">
        <v>680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163</v>
      </c>
      <c r="AU135" s="18" t="s">
        <v>80</v>
      </c>
    </row>
    <row r="136" s="13" customFormat="1">
      <c r="A136" s="13"/>
      <c r="B136" s="233"/>
      <c r="C136" s="234"/>
      <c r="D136" s="231" t="s">
        <v>165</v>
      </c>
      <c r="E136" s="235" t="s">
        <v>19</v>
      </c>
      <c r="F136" s="236" t="s">
        <v>78</v>
      </c>
      <c r="G136" s="234"/>
      <c r="H136" s="237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165</v>
      </c>
      <c r="AU136" s="243" t="s">
        <v>80</v>
      </c>
      <c r="AV136" s="13" t="s">
        <v>80</v>
      </c>
      <c r="AW136" s="13" t="s">
        <v>33</v>
      </c>
      <c r="AX136" s="13" t="s">
        <v>78</v>
      </c>
      <c r="AY136" s="243" t="s">
        <v>152</v>
      </c>
    </row>
    <row r="137" s="2" customFormat="1" ht="16.5" customHeight="1">
      <c r="A137" s="39"/>
      <c r="B137" s="40"/>
      <c r="C137" s="255" t="s">
        <v>241</v>
      </c>
      <c r="D137" s="255" t="s">
        <v>215</v>
      </c>
      <c r="E137" s="256" t="s">
        <v>681</v>
      </c>
      <c r="F137" s="257" t="s">
        <v>682</v>
      </c>
      <c r="G137" s="258" t="s">
        <v>678</v>
      </c>
      <c r="H137" s="259">
        <v>1</v>
      </c>
      <c r="I137" s="260"/>
      <c r="J137" s="261">
        <f>ROUND(I137*H137,2)</f>
        <v>0</v>
      </c>
      <c r="K137" s="257" t="s">
        <v>19</v>
      </c>
      <c r="L137" s="262"/>
      <c r="M137" s="263" t="s">
        <v>19</v>
      </c>
      <c r="N137" s="264" t="s">
        <v>42</v>
      </c>
      <c r="O137" s="85"/>
      <c r="P137" s="222">
        <f>O137*H137</f>
        <v>0</v>
      </c>
      <c r="Q137" s="222">
        <v>0.77000000000000002</v>
      </c>
      <c r="R137" s="222">
        <f>Q137*H137</f>
        <v>0.77000000000000002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219</v>
      </c>
      <c r="AT137" s="224" t="s">
        <v>215</v>
      </c>
      <c r="AU137" s="224" t="s">
        <v>80</v>
      </c>
      <c r="AY137" s="18" t="s">
        <v>152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159</v>
      </c>
      <c r="BM137" s="224" t="s">
        <v>683</v>
      </c>
    </row>
    <row r="138" s="2" customFormat="1">
      <c r="A138" s="39"/>
      <c r="B138" s="40"/>
      <c r="C138" s="41"/>
      <c r="D138" s="231" t="s">
        <v>163</v>
      </c>
      <c r="E138" s="41"/>
      <c r="F138" s="232" t="s">
        <v>680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163</v>
      </c>
      <c r="AU138" s="18" t="s">
        <v>80</v>
      </c>
    </row>
    <row r="139" s="13" customFormat="1">
      <c r="A139" s="13"/>
      <c r="B139" s="233"/>
      <c r="C139" s="234"/>
      <c r="D139" s="231" t="s">
        <v>165</v>
      </c>
      <c r="E139" s="235" t="s">
        <v>19</v>
      </c>
      <c r="F139" s="236" t="s">
        <v>78</v>
      </c>
      <c r="G139" s="234"/>
      <c r="H139" s="237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165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152</v>
      </c>
    </row>
    <row r="140" s="2" customFormat="1" ht="66.75" customHeight="1">
      <c r="A140" s="39"/>
      <c r="B140" s="40"/>
      <c r="C140" s="213" t="s">
        <v>8</v>
      </c>
      <c r="D140" s="213" t="s">
        <v>154</v>
      </c>
      <c r="E140" s="214" t="s">
        <v>286</v>
      </c>
      <c r="F140" s="215" t="s">
        <v>287</v>
      </c>
      <c r="G140" s="216" t="s">
        <v>157</v>
      </c>
      <c r="H140" s="217">
        <v>0.32000000000000001</v>
      </c>
      <c r="I140" s="218"/>
      <c r="J140" s="219">
        <f>ROUND(I140*H140,2)</f>
        <v>0</v>
      </c>
      <c r="K140" s="215" t="s">
        <v>158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159</v>
      </c>
      <c r="AT140" s="224" t="s">
        <v>154</v>
      </c>
      <c r="AU140" s="224" t="s">
        <v>80</v>
      </c>
      <c r="AY140" s="18" t="s">
        <v>152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159</v>
      </c>
      <c r="BM140" s="224" t="s">
        <v>684</v>
      </c>
    </row>
    <row r="141" s="2" customFormat="1">
      <c r="A141" s="39"/>
      <c r="B141" s="40"/>
      <c r="C141" s="41"/>
      <c r="D141" s="226" t="s">
        <v>161</v>
      </c>
      <c r="E141" s="41"/>
      <c r="F141" s="227" t="s">
        <v>289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161</v>
      </c>
      <c r="AU141" s="18" t="s">
        <v>80</v>
      </c>
    </row>
    <row r="142" s="2" customFormat="1">
      <c r="A142" s="39"/>
      <c r="B142" s="40"/>
      <c r="C142" s="41"/>
      <c r="D142" s="231" t="s">
        <v>163</v>
      </c>
      <c r="E142" s="41"/>
      <c r="F142" s="232" t="s">
        <v>685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163</v>
      </c>
      <c r="AU142" s="18" t="s">
        <v>80</v>
      </c>
    </row>
    <row r="143" s="13" customFormat="1">
      <c r="A143" s="13"/>
      <c r="B143" s="233"/>
      <c r="C143" s="234"/>
      <c r="D143" s="231" t="s">
        <v>165</v>
      </c>
      <c r="E143" s="235" t="s">
        <v>19</v>
      </c>
      <c r="F143" s="236" t="s">
        <v>686</v>
      </c>
      <c r="G143" s="234"/>
      <c r="H143" s="237">
        <v>0.32000000000000001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165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152</v>
      </c>
    </row>
    <row r="144" s="2" customFormat="1" ht="76.35" customHeight="1">
      <c r="A144" s="39"/>
      <c r="B144" s="40"/>
      <c r="C144" s="213" t="s">
        <v>254</v>
      </c>
      <c r="D144" s="213" t="s">
        <v>154</v>
      </c>
      <c r="E144" s="214" t="s">
        <v>312</v>
      </c>
      <c r="F144" s="215" t="s">
        <v>313</v>
      </c>
      <c r="G144" s="216" t="s">
        <v>198</v>
      </c>
      <c r="H144" s="217">
        <v>0.90000000000000002</v>
      </c>
      <c r="I144" s="218"/>
      <c r="J144" s="219">
        <f>ROUND(I144*H144,2)</f>
        <v>0</v>
      </c>
      <c r="K144" s="215" t="s">
        <v>158</v>
      </c>
      <c r="L144" s="45"/>
      <c r="M144" s="220" t="s">
        <v>19</v>
      </c>
      <c r="N144" s="221" t="s">
        <v>42</v>
      </c>
      <c r="O144" s="85"/>
      <c r="P144" s="222">
        <f>O144*H144</f>
        <v>0</v>
      </c>
      <c r="Q144" s="222">
        <v>0.0086499999999999997</v>
      </c>
      <c r="R144" s="222">
        <f>Q144*H144</f>
        <v>0.0077850000000000003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159</v>
      </c>
      <c r="AT144" s="224" t="s">
        <v>154</v>
      </c>
      <c r="AU144" s="224" t="s">
        <v>80</v>
      </c>
      <c r="AY144" s="18" t="s">
        <v>152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78</v>
      </c>
      <c r="BK144" s="225">
        <f>ROUND(I144*H144,2)</f>
        <v>0</v>
      </c>
      <c r="BL144" s="18" t="s">
        <v>159</v>
      </c>
      <c r="BM144" s="224" t="s">
        <v>687</v>
      </c>
    </row>
    <row r="145" s="2" customFormat="1">
      <c r="A145" s="39"/>
      <c r="B145" s="40"/>
      <c r="C145" s="41"/>
      <c r="D145" s="226" t="s">
        <v>161</v>
      </c>
      <c r="E145" s="41"/>
      <c r="F145" s="227" t="s">
        <v>315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161</v>
      </c>
      <c r="AU145" s="18" t="s">
        <v>80</v>
      </c>
    </row>
    <row r="146" s="13" customFormat="1">
      <c r="A146" s="13"/>
      <c r="B146" s="233"/>
      <c r="C146" s="234"/>
      <c r="D146" s="231" t="s">
        <v>165</v>
      </c>
      <c r="E146" s="235" t="s">
        <v>19</v>
      </c>
      <c r="F146" s="236" t="s">
        <v>688</v>
      </c>
      <c r="G146" s="234"/>
      <c r="H146" s="237">
        <v>0.90000000000000002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165</v>
      </c>
      <c r="AU146" s="243" t="s">
        <v>80</v>
      </c>
      <c r="AV146" s="13" t="s">
        <v>80</v>
      </c>
      <c r="AW146" s="13" t="s">
        <v>33</v>
      </c>
      <c r="AX146" s="13" t="s">
        <v>78</v>
      </c>
      <c r="AY146" s="243" t="s">
        <v>152</v>
      </c>
    </row>
    <row r="147" s="2" customFormat="1" ht="76.35" customHeight="1">
      <c r="A147" s="39"/>
      <c r="B147" s="40"/>
      <c r="C147" s="213" t="s">
        <v>264</v>
      </c>
      <c r="D147" s="213" t="s">
        <v>154</v>
      </c>
      <c r="E147" s="214" t="s">
        <v>318</v>
      </c>
      <c r="F147" s="215" t="s">
        <v>319</v>
      </c>
      <c r="G147" s="216" t="s">
        <v>198</v>
      </c>
      <c r="H147" s="217">
        <v>0.90000000000000002</v>
      </c>
      <c r="I147" s="218"/>
      <c r="J147" s="219">
        <f>ROUND(I147*H147,2)</f>
        <v>0</v>
      </c>
      <c r="K147" s="215" t="s">
        <v>158</v>
      </c>
      <c r="L147" s="45"/>
      <c r="M147" s="220" t="s">
        <v>19</v>
      </c>
      <c r="N147" s="221" t="s">
        <v>42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159</v>
      </c>
      <c r="AT147" s="224" t="s">
        <v>154</v>
      </c>
      <c r="AU147" s="224" t="s">
        <v>80</v>
      </c>
      <c r="AY147" s="18" t="s">
        <v>152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78</v>
      </c>
      <c r="BK147" s="225">
        <f>ROUND(I147*H147,2)</f>
        <v>0</v>
      </c>
      <c r="BL147" s="18" t="s">
        <v>159</v>
      </c>
      <c r="BM147" s="224" t="s">
        <v>689</v>
      </c>
    </row>
    <row r="148" s="2" customFormat="1">
      <c r="A148" s="39"/>
      <c r="B148" s="40"/>
      <c r="C148" s="41"/>
      <c r="D148" s="226" t="s">
        <v>161</v>
      </c>
      <c r="E148" s="41"/>
      <c r="F148" s="227" t="s">
        <v>321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161</v>
      </c>
      <c r="AU148" s="18" t="s">
        <v>80</v>
      </c>
    </row>
    <row r="149" s="13" customFormat="1">
      <c r="A149" s="13"/>
      <c r="B149" s="233"/>
      <c r="C149" s="234"/>
      <c r="D149" s="231" t="s">
        <v>165</v>
      </c>
      <c r="E149" s="235" t="s">
        <v>19</v>
      </c>
      <c r="F149" s="236" t="s">
        <v>688</v>
      </c>
      <c r="G149" s="234"/>
      <c r="H149" s="237">
        <v>0.90000000000000002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165</v>
      </c>
      <c r="AU149" s="243" t="s">
        <v>80</v>
      </c>
      <c r="AV149" s="13" t="s">
        <v>80</v>
      </c>
      <c r="AW149" s="13" t="s">
        <v>33</v>
      </c>
      <c r="AX149" s="13" t="s">
        <v>78</v>
      </c>
      <c r="AY149" s="243" t="s">
        <v>152</v>
      </c>
    </row>
    <row r="150" s="12" customFormat="1" ht="22.8" customHeight="1">
      <c r="A150" s="12"/>
      <c r="B150" s="197"/>
      <c r="C150" s="198"/>
      <c r="D150" s="199" t="s">
        <v>70</v>
      </c>
      <c r="E150" s="211" t="s">
        <v>159</v>
      </c>
      <c r="F150" s="211" t="s">
        <v>327</v>
      </c>
      <c r="G150" s="198"/>
      <c r="H150" s="198"/>
      <c r="I150" s="201"/>
      <c r="J150" s="212">
        <f>BK150</f>
        <v>0</v>
      </c>
      <c r="K150" s="198"/>
      <c r="L150" s="203"/>
      <c r="M150" s="204"/>
      <c r="N150" s="205"/>
      <c r="O150" s="205"/>
      <c r="P150" s="206">
        <f>SUM(P151:P157)</f>
        <v>0</v>
      </c>
      <c r="Q150" s="205"/>
      <c r="R150" s="206">
        <f>SUM(R151:R157)</f>
        <v>53.913599999999995</v>
      </c>
      <c r="S150" s="205"/>
      <c r="T150" s="207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8" t="s">
        <v>78</v>
      </c>
      <c r="AT150" s="209" t="s">
        <v>70</v>
      </c>
      <c r="AU150" s="209" t="s">
        <v>78</v>
      </c>
      <c r="AY150" s="208" t="s">
        <v>152</v>
      </c>
      <c r="BK150" s="210">
        <f>SUM(BK151:BK157)</f>
        <v>0</v>
      </c>
    </row>
    <row r="151" s="2" customFormat="1" ht="37.8" customHeight="1">
      <c r="A151" s="39"/>
      <c r="B151" s="40"/>
      <c r="C151" s="213" t="s">
        <v>271</v>
      </c>
      <c r="D151" s="213" t="s">
        <v>154</v>
      </c>
      <c r="E151" s="214" t="s">
        <v>345</v>
      </c>
      <c r="F151" s="215" t="s">
        <v>346</v>
      </c>
      <c r="G151" s="216" t="s">
        <v>157</v>
      </c>
      <c r="H151" s="217">
        <v>27</v>
      </c>
      <c r="I151" s="218"/>
      <c r="J151" s="219">
        <f>ROUND(I151*H151,2)</f>
        <v>0</v>
      </c>
      <c r="K151" s="215" t="s">
        <v>158</v>
      </c>
      <c r="L151" s="45"/>
      <c r="M151" s="220" t="s">
        <v>19</v>
      </c>
      <c r="N151" s="221" t="s">
        <v>42</v>
      </c>
      <c r="O151" s="85"/>
      <c r="P151" s="222">
        <f>O151*H151</f>
        <v>0</v>
      </c>
      <c r="Q151" s="222">
        <v>1.9967999999999999</v>
      </c>
      <c r="R151" s="222">
        <f>Q151*H151</f>
        <v>53.913599999999995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159</v>
      </c>
      <c r="AT151" s="224" t="s">
        <v>154</v>
      </c>
      <c r="AU151" s="224" t="s">
        <v>80</v>
      </c>
      <c r="AY151" s="18" t="s">
        <v>152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78</v>
      </c>
      <c r="BK151" s="225">
        <f>ROUND(I151*H151,2)</f>
        <v>0</v>
      </c>
      <c r="BL151" s="18" t="s">
        <v>159</v>
      </c>
      <c r="BM151" s="224" t="s">
        <v>690</v>
      </c>
    </row>
    <row r="152" s="2" customFormat="1">
      <c r="A152" s="39"/>
      <c r="B152" s="40"/>
      <c r="C152" s="41"/>
      <c r="D152" s="226" t="s">
        <v>161</v>
      </c>
      <c r="E152" s="41"/>
      <c r="F152" s="227" t="s">
        <v>348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161</v>
      </c>
      <c r="AU152" s="18" t="s">
        <v>80</v>
      </c>
    </row>
    <row r="153" s="2" customFormat="1">
      <c r="A153" s="39"/>
      <c r="B153" s="40"/>
      <c r="C153" s="41"/>
      <c r="D153" s="231" t="s">
        <v>163</v>
      </c>
      <c r="E153" s="41"/>
      <c r="F153" s="232" t="s">
        <v>691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163</v>
      </c>
      <c r="AU153" s="18" t="s">
        <v>80</v>
      </c>
    </row>
    <row r="154" s="13" customFormat="1">
      <c r="A154" s="13"/>
      <c r="B154" s="233"/>
      <c r="C154" s="234"/>
      <c r="D154" s="231" t="s">
        <v>165</v>
      </c>
      <c r="E154" s="235" t="s">
        <v>19</v>
      </c>
      <c r="F154" s="236" t="s">
        <v>656</v>
      </c>
      <c r="G154" s="234"/>
      <c r="H154" s="237">
        <v>27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165</v>
      </c>
      <c r="AU154" s="243" t="s">
        <v>80</v>
      </c>
      <c r="AV154" s="13" t="s">
        <v>80</v>
      </c>
      <c r="AW154" s="13" t="s">
        <v>33</v>
      </c>
      <c r="AX154" s="13" t="s">
        <v>78</v>
      </c>
      <c r="AY154" s="243" t="s">
        <v>152</v>
      </c>
    </row>
    <row r="155" s="2" customFormat="1" ht="24.15" customHeight="1">
      <c r="A155" s="39"/>
      <c r="B155" s="40"/>
      <c r="C155" s="213" t="s">
        <v>277</v>
      </c>
      <c r="D155" s="213" t="s">
        <v>154</v>
      </c>
      <c r="E155" s="214" t="s">
        <v>352</v>
      </c>
      <c r="F155" s="215" t="s">
        <v>353</v>
      </c>
      <c r="G155" s="216" t="s">
        <v>198</v>
      </c>
      <c r="H155" s="217">
        <v>31</v>
      </c>
      <c r="I155" s="218"/>
      <c r="J155" s="219">
        <f>ROUND(I155*H155,2)</f>
        <v>0</v>
      </c>
      <c r="K155" s="215" t="s">
        <v>158</v>
      </c>
      <c r="L155" s="45"/>
      <c r="M155" s="220" t="s">
        <v>19</v>
      </c>
      <c r="N155" s="221" t="s">
        <v>42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159</v>
      </c>
      <c r="AT155" s="224" t="s">
        <v>154</v>
      </c>
      <c r="AU155" s="224" t="s">
        <v>80</v>
      </c>
      <c r="AY155" s="18" t="s">
        <v>152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78</v>
      </c>
      <c r="BK155" s="225">
        <f>ROUND(I155*H155,2)</f>
        <v>0</v>
      </c>
      <c r="BL155" s="18" t="s">
        <v>159</v>
      </c>
      <c r="BM155" s="224" t="s">
        <v>692</v>
      </c>
    </row>
    <row r="156" s="2" customFormat="1">
      <c r="A156" s="39"/>
      <c r="B156" s="40"/>
      <c r="C156" s="41"/>
      <c r="D156" s="226" t="s">
        <v>161</v>
      </c>
      <c r="E156" s="41"/>
      <c r="F156" s="227" t="s">
        <v>355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161</v>
      </c>
      <c r="AU156" s="18" t="s">
        <v>80</v>
      </c>
    </row>
    <row r="157" s="13" customFormat="1">
      <c r="A157" s="13"/>
      <c r="B157" s="233"/>
      <c r="C157" s="234"/>
      <c r="D157" s="231" t="s">
        <v>165</v>
      </c>
      <c r="E157" s="235" t="s">
        <v>19</v>
      </c>
      <c r="F157" s="236" t="s">
        <v>693</v>
      </c>
      <c r="G157" s="234"/>
      <c r="H157" s="237">
        <v>31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165</v>
      </c>
      <c r="AU157" s="243" t="s">
        <v>80</v>
      </c>
      <c r="AV157" s="13" t="s">
        <v>80</v>
      </c>
      <c r="AW157" s="13" t="s">
        <v>33</v>
      </c>
      <c r="AX157" s="13" t="s">
        <v>78</v>
      </c>
      <c r="AY157" s="243" t="s">
        <v>152</v>
      </c>
    </row>
    <row r="158" s="12" customFormat="1" ht="22.8" customHeight="1">
      <c r="A158" s="12"/>
      <c r="B158" s="197"/>
      <c r="C158" s="198"/>
      <c r="D158" s="199" t="s">
        <v>70</v>
      </c>
      <c r="E158" s="211" t="s">
        <v>229</v>
      </c>
      <c r="F158" s="211" t="s">
        <v>358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SUM(P159:P179)</f>
        <v>0</v>
      </c>
      <c r="Q158" s="205"/>
      <c r="R158" s="206">
        <f>SUM(R159:R179)</f>
        <v>0.022294000000000001</v>
      </c>
      <c r="S158" s="205"/>
      <c r="T158" s="207">
        <f>SUM(T159:T179)</f>
        <v>0.0054000000000000003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78</v>
      </c>
      <c r="AT158" s="209" t="s">
        <v>70</v>
      </c>
      <c r="AU158" s="209" t="s">
        <v>78</v>
      </c>
      <c r="AY158" s="208" t="s">
        <v>152</v>
      </c>
      <c r="BK158" s="210">
        <f>SUM(BK159:BK179)</f>
        <v>0</v>
      </c>
    </row>
    <row r="159" s="2" customFormat="1" ht="37.8" customHeight="1">
      <c r="A159" s="39"/>
      <c r="B159" s="40"/>
      <c r="C159" s="213" t="s">
        <v>285</v>
      </c>
      <c r="D159" s="213" t="s">
        <v>154</v>
      </c>
      <c r="E159" s="214" t="s">
        <v>379</v>
      </c>
      <c r="F159" s="215" t="s">
        <v>380</v>
      </c>
      <c r="G159" s="216" t="s">
        <v>362</v>
      </c>
      <c r="H159" s="217">
        <v>5</v>
      </c>
      <c r="I159" s="218"/>
      <c r="J159" s="219">
        <f>ROUND(I159*H159,2)</f>
        <v>0</v>
      </c>
      <c r="K159" s="215" t="s">
        <v>158</v>
      </c>
      <c r="L159" s="45"/>
      <c r="M159" s="220" t="s">
        <v>19</v>
      </c>
      <c r="N159" s="221" t="s">
        <v>42</v>
      </c>
      <c r="O159" s="85"/>
      <c r="P159" s="222">
        <f>O159*H159</f>
        <v>0</v>
      </c>
      <c r="Q159" s="222">
        <v>0.00172</v>
      </c>
      <c r="R159" s="222">
        <f>Q159*H159</f>
        <v>0.0086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159</v>
      </c>
      <c r="AT159" s="224" t="s">
        <v>154</v>
      </c>
      <c r="AU159" s="224" t="s">
        <v>80</v>
      </c>
      <c r="AY159" s="18" t="s">
        <v>152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78</v>
      </c>
      <c r="BK159" s="225">
        <f>ROUND(I159*H159,2)</f>
        <v>0</v>
      </c>
      <c r="BL159" s="18" t="s">
        <v>159</v>
      </c>
      <c r="BM159" s="224" t="s">
        <v>694</v>
      </c>
    </row>
    <row r="160" s="2" customFormat="1">
      <c r="A160" s="39"/>
      <c r="B160" s="40"/>
      <c r="C160" s="41"/>
      <c r="D160" s="226" t="s">
        <v>161</v>
      </c>
      <c r="E160" s="41"/>
      <c r="F160" s="227" t="s">
        <v>382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161</v>
      </c>
      <c r="AU160" s="18" t="s">
        <v>80</v>
      </c>
    </row>
    <row r="161" s="2" customFormat="1">
      <c r="A161" s="39"/>
      <c r="B161" s="40"/>
      <c r="C161" s="41"/>
      <c r="D161" s="231" t="s">
        <v>163</v>
      </c>
      <c r="E161" s="41"/>
      <c r="F161" s="232" t="s">
        <v>695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163</v>
      </c>
      <c r="AU161" s="18" t="s">
        <v>80</v>
      </c>
    </row>
    <row r="162" s="13" customFormat="1">
      <c r="A162" s="13"/>
      <c r="B162" s="233"/>
      <c r="C162" s="234"/>
      <c r="D162" s="231" t="s">
        <v>165</v>
      </c>
      <c r="E162" s="235" t="s">
        <v>19</v>
      </c>
      <c r="F162" s="236" t="s">
        <v>696</v>
      </c>
      <c r="G162" s="234"/>
      <c r="H162" s="237">
        <v>5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165</v>
      </c>
      <c r="AU162" s="243" t="s">
        <v>80</v>
      </c>
      <c r="AV162" s="13" t="s">
        <v>80</v>
      </c>
      <c r="AW162" s="13" t="s">
        <v>33</v>
      </c>
      <c r="AX162" s="13" t="s">
        <v>78</v>
      </c>
      <c r="AY162" s="243" t="s">
        <v>152</v>
      </c>
    </row>
    <row r="163" s="2" customFormat="1" ht="24.15" customHeight="1">
      <c r="A163" s="39"/>
      <c r="B163" s="40"/>
      <c r="C163" s="213" t="s">
        <v>292</v>
      </c>
      <c r="D163" s="213" t="s">
        <v>154</v>
      </c>
      <c r="E163" s="214" t="s">
        <v>360</v>
      </c>
      <c r="F163" s="215" t="s">
        <v>361</v>
      </c>
      <c r="G163" s="216" t="s">
        <v>362</v>
      </c>
      <c r="H163" s="217">
        <v>1.8</v>
      </c>
      <c r="I163" s="218"/>
      <c r="J163" s="219">
        <f>ROUND(I163*H163,2)</f>
        <v>0</v>
      </c>
      <c r="K163" s="215" t="s">
        <v>158</v>
      </c>
      <c r="L163" s="45"/>
      <c r="M163" s="220" t="s">
        <v>19</v>
      </c>
      <c r="N163" s="221" t="s">
        <v>42</v>
      </c>
      <c r="O163" s="85"/>
      <c r="P163" s="222">
        <f>O163*H163</f>
        <v>0</v>
      </c>
      <c r="Q163" s="222">
        <v>2.0000000000000002E-05</v>
      </c>
      <c r="R163" s="222">
        <f>Q163*H163</f>
        <v>3.6000000000000001E-05</v>
      </c>
      <c r="S163" s="222">
        <v>0.001</v>
      </c>
      <c r="T163" s="223">
        <f>S163*H163</f>
        <v>0.0018000000000000002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159</v>
      </c>
      <c r="AT163" s="224" t="s">
        <v>154</v>
      </c>
      <c r="AU163" s="224" t="s">
        <v>80</v>
      </c>
      <c r="AY163" s="18" t="s">
        <v>152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159</v>
      </c>
      <c r="BM163" s="224" t="s">
        <v>697</v>
      </c>
    </row>
    <row r="164" s="2" customFormat="1">
      <c r="A164" s="39"/>
      <c r="B164" s="40"/>
      <c r="C164" s="41"/>
      <c r="D164" s="226" t="s">
        <v>161</v>
      </c>
      <c r="E164" s="41"/>
      <c r="F164" s="227" t="s">
        <v>364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161</v>
      </c>
      <c r="AU164" s="18" t="s">
        <v>80</v>
      </c>
    </row>
    <row r="165" s="2" customFormat="1">
      <c r="A165" s="39"/>
      <c r="B165" s="40"/>
      <c r="C165" s="41"/>
      <c r="D165" s="231" t="s">
        <v>163</v>
      </c>
      <c r="E165" s="41"/>
      <c r="F165" s="232" t="s">
        <v>698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163</v>
      </c>
      <c r="AU165" s="18" t="s">
        <v>80</v>
      </c>
    </row>
    <row r="166" s="13" customFormat="1">
      <c r="A166" s="13"/>
      <c r="B166" s="233"/>
      <c r="C166" s="234"/>
      <c r="D166" s="231" t="s">
        <v>165</v>
      </c>
      <c r="E166" s="235" t="s">
        <v>19</v>
      </c>
      <c r="F166" s="236" t="s">
        <v>699</v>
      </c>
      <c r="G166" s="234"/>
      <c r="H166" s="237">
        <v>1.8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165</v>
      </c>
      <c r="AU166" s="243" t="s">
        <v>80</v>
      </c>
      <c r="AV166" s="13" t="s">
        <v>80</v>
      </c>
      <c r="AW166" s="13" t="s">
        <v>33</v>
      </c>
      <c r="AX166" s="13" t="s">
        <v>78</v>
      </c>
      <c r="AY166" s="243" t="s">
        <v>152</v>
      </c>
    </row>
    <row r="167" s="2" customFormat="1" ht="24.15" customHeight="1">
      <c r="A167" s="39"/>
      <c r="B167" s="40"/>
      <c r="C167" s="255" t="s">
        <v>311</v>
      </c>
      <c r="D167" s="255" t="s">
        <v>215</v>
      </c>
      <c r="E167" s="256" t="s">
        <v>368</v>
      </c>
      <c r="F167" s="257" t="s">
        <v>369</v>
      </c>
      <c r="G167" s="258" t="s">
        <v>280</v>
      </c>
      <c r="H167" s="259">
        <v>0.0030000000000000001</v>
      </c>
      <c r="I167" s="260"/>
      <c r="J167" s="261">
        <f>ROUND(I167*H167,2)</f>
        <v>0</v>
      </c>
      <c r="K167" s="257" t="s">
        <v>158</v>
      </c>
      <c r="L167" s="262"/>
      <c r="M167" s="263" t="s">
        <v>19</v>
      </c>
      <c r="N167" s="264" t="s">
        <v>42</v>
      </c>
      <c r="O167" s="85"/>
      <c r="P167" s="222">
        <f>O167*H167</f>
        <v>0</v>
      </c>
      <c r="Q167" s="222">
        <v>1</v>
      </c>
      <c r="R167" s="222">
        <f>Q167*H167</f>
        <v>0.0030000000000000001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219</v>
      </c>
      <c r="AT167" s="224" t="s">
        <v>215</v>
      </c>
      <c r="AU167" s="224" t="s">
        <v>80</v>
      </c>
      <c r="AY167" s="18" t="s">
        <v>152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78</v>
      </c>
      <c r="BK167" s="225">
        <f>ROUND(I167*H167,2)</f>
        <v>0</v>
      </c>
      <c r="BL167" s="18" t="s">
        <v>159</v>
      </c>
      <c r="BM167" s="224" t="s">
        <v>700</v>
      </c>
    </row>
    <row r="168" s="2" customFormat="1">
      <c r="A168" s="39"/>
      <c r="B168" s="40"/>
      <c r="C168" s="41"/>
      <c r="D168" s="231" t="s">
        <v>163</v>
      </c>
      <c r="E168" s="41"/>
      <c r="F168" s="232" t="s">
        <v>698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163</v>
      </c>
      <c r="AU168" s="18" t="s">
        <v>80</v>
      </c>
    </row>
    <row r="169" s="13" customFormat="1">
      <c r="A169" s="13"/>
      <c r="B169" s="233"/>
      <c r="C169" s="234"/>
      <c r="D169" s="231" t="s">
        <v>165</v>
      </c>
      <c r="E169" s="235" t="s">
        <v>19</v>
      </c>
      <c r="F169" s="236" t="s">
        <v>701</v>
      </c>
      <c r="G169" s="234"/>
      <c r="H169" s="237">
        <v>0.0030000000000000001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165</v>
      </c>
      <c r="AU169" s="243" t="s">
        <v>80</v>
      </c>
      <c r="AV169" s="13" t="s">
        <v>80</v>
      </c>
      <c r="AW169" s="13" t="s">
        <v>33</v>
      </c>
      <c r="AX169" s="13" t="s">
        <v>78</v>
      </c>
      <c r="AY169" s="243" t="s">
        <v>152</v>
      </c>
    </row>
    <row r="170" s="2" customFormat="1" ht="24.15" customHeight="1">
      <c r="A170" s="39"/>
      <c r="B170" s="40"/>
      <c r="C170" s="213" t="s">
        <v>205</v>
      </c>
      <c r="D170" s="213" t="s">
        <v>154</v>
      </c>
      <c r="E170" s="214" t="s">
        <v>546</v>
      </c>
      <c r="F170" s="215" t="s">
        <v>547</v>
      </c>
      <c r="G170" s="216" t="s">
        <v>362</v>
      </c>
      <c r="H170" s="217">
        <v>1.2</v>
      </c>
      <c r="I170" s="218"/>
      <c r="J170" s="219">
        <f>ROUND(I170*H170,2)</f>
        <v>0</v>
      </c>
      <c r="K170" s="215" t="s">
        <v>158</v>
      </c>
      <c r="L170" s="45"/>
      <c r="M170" s="220" t="s">
        <v>19</v>
      </c>
      <c r="N170" s="221" t="s">
        <v>42</v>
      </c>
      <c r="O170" s="85"/>
      <c r="P170" s="222">
        <f>O170*H170</f>
        <v>0</v>
      </c>
      <c r="Q170" s="222">
        <v>9.0000000000000006E-05</v>
      </c>
      <c r="R170" s="222">
        <f>Q170*H170</f>
        <v>0.00010800000000000001</v>
      </c>
      <c r="S170" s="222">
        <v>0.0030000000000000001</v>
      </c>
      <c r="T170" s="223">
        <f>S170*H170</f>
        <v>0.0035999999999999999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159</v>
      </c>
      <c r="AT170" s="224" t="s">
        <v>154</v>
      </c>
      <c r="AU170" s="224" t="s">
        <v>80</v>
      </c>
      <c r="AY170" s="18" t="s">
        <v>152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78</v>
      </c>
      <c r="BK170" s="225">
        <f>ROUND(I170*H170,2)</f>
        <v>0</v>
      </c>
      <c r="BL170" s="18" t="s">
        <v>159</v>
      </c>
      <c r="BM170" s="224" t="s">
        <v>702</v>
      </c>
    </row>
    <row r="171" s="2" customFormat="1">
      <c r="A171" s="39"/>
      <c r="B171" s="40"/>
      <c r="C171" s="41"/>
      <c r="D171" s="226" t="s">
        <v>161</v>
      </c>
      <c r="E171" s="41"/>
      <c r="F171" s="227" t="s">
        <v>549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161</v>
      </c>
      <c r="AU171" s="18" t="s">
        <v>80</v>
      </c>
    </row>
    <row r="172" s="2" customFormat="1">
      <c r="A172" s="39"/>
      <c r="B172" s="40"/>
      <c r="C172" s="41"/>
      <c r="D172" s="231" t="s">
        <v>163</v>
      </c>
      <c r="E172" s="41"/>
      <c r="F172" s="232" t="s">
        <v>703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163</v>
      </c>
      <c r="AU172" s="18" t="s">
        <v>80</v>
      </c>
    </row>
    <row r="173" s="13" customFormat="1">
      <c r="A173" s="13"/>
      <c r="B173" s="233"/>
      <c r="C173" s="234"/>
      <c r="D173" s="231" t="s">
        <v>165</v>
      </c>
      <c r="E173" s="235" t="s">
        <v>19</v>
      </c>
      <c r="F173" s="236" t="s">
        <v>704</v>
      </c>
      <c r="G173" s="234"/>
      <c r="H173" s="237">
        <v>1.2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165</v>
      </c>
      <c r="AU173" s="243" t="s">
        <v>80</v>
      </c>
      <c r="AV173" s="13" t="s">
        <v>80</v>
      </c>
      <c r="AW173" s="13" t="s">
        <v>33</v>
      </c>
      <c r="AX173" s="13" t="s">
        <v>78</v>
      </c>
      <c r="AY173" s="243" t="s">
        <v>152</v>
      </c>
    </row>
    <row r="174" s="2" customFormat="1" ht="24.15" customHeight="1">
      <c r="A174" s="39"/>
      <c r="B174" s="40"/>
      <c r="C174" s="255" t="s">
        <v>7</v>
      </c>
      <c r="D174" s="255" t="s">
        <v>215</v>
      </c>
      <c r="E174" s="256" t="s">
        <v>552</v>
      </c>
      <c r="F174" s="257" t="s">
        <v>553</v>
      </c>
      <c r="G174" s="258" t="s">
        <v>280</v>
      </c>
      <c r="H174" s="259">
        <v>0.0070000000000000001</v>
      </c>
      <c r="I174" s="260"/>
      <c r="J174" s="261">
        <f>ROUND(I174*H174,2)</f>
        <v>0</v>
      </c>
      <c r="K174" s="257" t="s">
        <v>158</v>
      </c>
      <c r="L174" s="262"/>
      <c r="M174" s="263" t="s">
        <v>19</v>
      </c>
      <c r="N174" s="264" t="s">
        <v>42</v>
      </c>
      <c r="O174" s="85"/>
      <c r="P174" s="222">
        <f>O174*H174</f>
        <v>0</v>
      </c>
      <c r="Q174" s="222">
        <v>1</v>
      </c>
      <c r="R174" s="222">
        <f>Q174*H174</f>
        <v>0.0070000000000000001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219</v>
      </c>
      <c r="AT174" s="224" t="s">
        <v>215</v>
      </c>
      <c r="AU174" s="224" t="s">
        <v>80</v>
      </c>
      <c r="AY174" s="18" t="s">
        <v>152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78</v>
      </c>
      <c r="BK174" s="225">
        <f>ROUND(I174*H174,2)</f>
        <v>0</v>
      </c>
      <c r="BL174" s="18" t="s">
        <v>159</v>
      </c>
      <c r="BM174" s="224" t="s">
        <v>705</v>
      </c>
    </row>
    <row r="175" s="2" customFormat="1">
      <c r="A175" s="39"/>
      <c r="B175" s="40"/>
      <c r="C175" s="41"/>
      <c r="D175" s="231" t="s">
        <v>163</v>
      </c>
      <c r="E175" s="41"/>
      <c r="F175" s="232" t="s">
        <v>706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163</v>
      </c>
      <c r="AU175" s="18" t="s">
        <v>80</v>
      </c>
    </row>
    <row r="176" s="13" customFormat="1">
      <c r="A176" s="13"/>
      <c r="B176" s="233"/>
      <c r="C176" s="234"/>
      <c r="D176" s="231" t="s">
        <v>165</v>
      </c>
      <c r="E176" s="235" t="s">
        <v>19</v>
      </c>
      <c r="F176" s="236" t="s">
        <v>556</v>
      </c>
      <c r="G176" s="234"/>
      <c r="H176" s="237">
        <v>0.0070000000000000001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165</v>
      </c>
      <c r="AU176" s="243" t="s">
        <v>80</v>
      </c>
      <c r="AV176" s="13" t="s">
        <v>80</v>
      </c>
      <c r="AW176" s="13" t="s">
        <v>33</v>
      </c>
      <c r="AX176" s="13" t="s">
        <v>78</v>
      </c>
      <c r="AY176" s="243" t="s">
        <v>152</v>
      </c>
    </row>
    <row r="177" s="2" customFormat="1" ht="16.5" customHeight="1">
      <c r="A177" s="39"/>
      <c r="B177" s="40"/>
      <c r="C177" s="255" t="s">
        <v>212</v>
      </c>
      <c r="D177" s="255" t="s">
        <v>215</v>
      </c>
      <c r="E177" s="256" t="s">
        <v>374</v>
      </c>
      <c r="F177" s="257" t="s">
        <v>375</v>
      </c>
      <c r="G177" s="258" t="s">
        <v>309</v>
      </c>
      <c r="H177" s="259">
        <v>5</v>
      </c>
      <c r="I177" s="260"/>
      <c r="J177" s="261">
        <f>ROUND(I177*H177,2)</f>
        <v>0</v>
      </c>
      <c r="K177" s="257" t="s">
        <v>158</v>
      </c>
      <c r="L177" s="262"/>
      <c r="M177" s="263" t="s">
        <v>19</v>
      </c>
      <c r="N177" s="264" t="s">
        <v>42</v>
      </c>
      <c r="O177" s="85"/>
      <c r="P177" s="222">
        <f>O177*H177</f>
        <v>0</v>
      </c>
      <c r="Q177" s="222">
        <v>0.00071000000000000002</v>
      </c>
      <c r="R177" s="222">
        <f>Q177*H177</f>
        <v>0.0035500000000000002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219</v>
      </c>
      <c r="AT177" s="224" t="s">
        <v>215</v>
      </c>
      <c r="AU177" s="224" t="s">
        <v>80</v>
      </c>
      <c r="AY177" s="18" t="s">
        <v>152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78</v>
      </c>
      <c r="BK177" s="225">
        <f>ROUND(I177*H177,2)</f>
        <v>0</v>
      </c>
      <c r="BL177" s="18" t="s">
        <v>159</v>
      </c>
      <c r="BM177" s="224" t="s">
        <v>707</v>
      </c>
    </row>
    <row r="178" s="2" customFormat="1">
      <c r="A178" s="39"/>
      <c r="B178" s="40"/>
      <c r="C178" s="41"/>
      <c r="D178" s="231" t="s">
        <v>163</v>
      </c>
      <c r="E178" s="41"/>
      <c r="F178" s="232" t="s">
        <v>708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163</v>
      </c>
      <c r="AU178" s="18" t="s">
        <v>80</v>
      </c>
    </row>
    <row r="179" s="13" customFormat="1">
      <c r="A179" s="13"/>
      <c r="B179" s="233"/>
      <c r="C179" s="234"/>
      <c r="D179" s="231" t="s">
        <v>165</v>
      </c>
      <c r="E179" s="235" t="s">
        <v>19</v>
      </c>
      <c r="F179" s="236" t="s">
        <v>709</v>
      </c>
      <c r="G179" s="234"/>
      <c r="H179" s="237">
        <v>5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165</v>
      </c>
      <c r="AU179" s="243" t="s">
        <v>80</v>
      </c>
      <c r="AV179" s="13" t="s">
        <v>80</v>
      </c>
      <c r="AW179" s="13" t="s">
        <v>33</v>
      </c>
      <c r="AX179" s="13" t="s">
        <v>78</v>
      </c>
      <c r="AY179" s="243" t="s">
        <v>152</v>
      </c>
    </row>
    <row r="180" s="12" customFormat="1" ht="22.8" customHeight="1">
      <c r="A180" s="12"/>
      <c r="B180" s="197"/>
      <c r="C180" s="198"/>
      <c r="D180" s="199" t="s">
        <v>70</v>
      </c>
      <c r="E180" s="211" t="s">
        <v>384</v>
      </c>
      <c r="F180" s="211" t="s">
        <v>385</v>
      </c>
      <c r="G180" s="198"/>
      <c r="H180" s="198"/>
      <c r="I180" s="201"/>
      <c r="J180" s="212">
        <f>BK180</f>
        <v>0</v>
      </c>
      <c r="K180" s="198"/>
      <c r="L180" s="203"/>
      <c r="M180" s="204"/>
      <c r="N180" s="205"/>
      <c r="O180" s="205"/>
      <c r="P180" s="206">
        <f>SUM(P181:P182)</f>
        <v>0</v>
      </c>
      <c r="Q180" s="205"/>
      <c r="R180" s="206">
        <f>SUM(R181:R182)</f>
        <v>0</v>
      </c>
      <c r="S180" s="205"/>
      <c r="T180" s="207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8" t="s">
        <v>78</v>
      </c>
      <c r="AT180" s="209" t="s">
        <v>70</v>
      </c>
      <c r="AU180" s="209" t="s">
        <v>78</v>
      </c>
      <c r="AY180" s="208" t="s">
        <v>152</v>
      </c>
      <c r="BK180" s="210">
        <f>SUM(BK181:BK182)</f>
        <v>0</v>
      </c>
    </row>
    <row r="181" s="2" customFormat="1" ht="24.15" customHeight="1">
      <c r="A181" s="39"/>
      <c r="B181" s="40"/>
      <c r="C181" s="213" t="s">
        <v>335</v>
      </c>
      <c r="D181" s="213" t="s">
        <v>154</v>
      </c>
      <c r="E181" s="214" t="s">
        <v>558</v>
      </c>
      <c r="F181" s="215" t="s">
        <v>559</v>
      </c>
      <c r="G181" s="216" t="s">
        <v>280</v>
      </c>
      <c r="H181" s="217">
        <v>55.838999999999999</v>
      </c>
      <c r="I181" s="218"/>
      <c r="J181" s="219">
        <f>ROUND(I181*H181,2)</f>
        <v>0</v>
      </c>
      <c r="K181" s="215" t="s">
        <v>158</v>
      </c>
      <c r="L181" s="45"/>
      <c r="M181" s="220" t="s">
        <v>19</v>
      </c>
      <c r="N181" s="221" t="s">
        <v>42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159</v>
      </c>
      <c r="AT181" s="224" t="s">
        <v>154</v>
      </c>
      <c r="AU181" s="224" t="s">
        <v>80</v>
      </c>
      <c r="AY181" s="18" t="s">
        <v>152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78</v>
      </c>
      <c r="BK181" s="225">
        <f>ROUND(I181*H181,2)</f>
        <v>0</v>
      </c>
      <c r="BL181" s="18" t="s">
        <v>159</v>
      </c>
      <c r="BM181" s="224" t="s">
        <v>710</v>
      </c>
    </row>
    <row r="182" s="2" customFormat="1">
      <c r="A182" s="39"/>
      <c r="B182" s="40"/>
      <c r="C182" s="41"/>
      <c r="D182" s="226" t="s">
        <v>161</v>
      </c>
      <c r="E182" s="41"/>
      <c r="F182" s="227" t="s">
        <v>561</v>
      </c>
      <c r="G182" s="41"/>
      <c r="H182" s="41"/>
      <c r="I182" s="228"/>
      <c r="J182" s="41"/>
      <c r="K182" s="41"/>
      <c r="L182" s="45"/>
      <c r="M182" s="265"/>
      <c r="N182" s="266"/>
      <c r="O182" s="267"/>
      <c r="P182" s="267"/>
      <c r="Q182" s="267"/>
      <c r="R182" s="267"/>
      <c r="S182" s="267"/>
      <c r="T182" s="268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161</v>
      </c>
      <c r="AU182" s="18" t="s">
        <v>80</v>
      </c>
    </row>
    <row r="183" s="2" customFormat="1" ht="6.96" customHeight="1">
      <c r="A183" s="39"/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kV4uT3Um43myG3uXD5HsP9FGQhWTxTgce648T07TfKlFF3iIHjbxVd4ugh1XA9fLZBCFYOsbI9LCXw6Ls/tcgw==" hashValue="pMYEOeCB9B2fl+kSHWlOf/303sapkq76EIeFY6q8b3ge5LaLlHOKFzLnibgVtTLtM5BqDIHnw/Ol9fLg/AxGng==" algorithmName="SHA-512" password="CC35"/>
  <autoFilter ref="C90:K18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27751111"/>
    <hyperlink ref="F99" r:id="rId2" display="https://podminky.urs.cz/item/CS_URS_2025_02/132251401"/>
    <hyperlink ref="F103" r:id="rId3" display="https://podminky.urs.cz/item/CS_URS_2025_02/181951111"/>
    <hyperlink ref="F107" r:id="rId4" display="https://podminky.urs.cz/item/CS_URS_2025_02/181411121"/>
    <hyperlink ref="F112" r:id="rId5" display="https://podminky.urs.cz/item/CS_URS_2025_02/162751117"/>
    <hyperlink ref="F116" r:id="rId6" display="https://podminky.urs.cz/item/CS_URS_2025_02/162751119"/>
    <hyperlink ref="F120" r:id="rId7" display="https://podminky.urs.cz/item/CS_URS_2025_02/171251201"/>
    <hyperlink ref="F123" r:id="rId8" display="https://podminky.urs.cz/item/CS_URS_2025_02/171201231"/>
    <hyperlink ref="F127" r:id="rId9" display="https://podminky.urs.cz/item/CS_URS_2025_02/321213345"/>
    <hyperlink ref="F131" r:id="rId10" display="https://podminky.urs.cz/item/CS_URS_2025_02/321222111"/>
    <hyperlink ref="F141" r:id="rId11" display="https://podminky.urs.cz/item/CS_URS_2025_02/321321115"/>
    <hyperlink ref="F145" r:id="rId12" display="https://podminky.urs.cz/item/CS_URS_2025_02/321351010"/>
    <hyperlink ref="F148" r:id="rId13" display="https://podminky.urs.cz/item/CS_URS_2025_02/321352010"/>
    <hyperlink ref="F152" r:id="rId14" display="https://podminky.urs.cz/item/CS_URS_2025_02/463212111"/>
    <hyperlink ref="F156" r:id="rId15" display="https://podminky.urs.cz/item/CS_URS_2025_02/463212191"/>
    <hyperlink ref="F160" r:id="rId16" display="https://podminky.urs.cz/item/CS_URS_2025_02/953334312"/>
    <hyperlink ref="F164" r:id="rId17" display="https://podminky.urs.cz/item/CS_URS_2025_02/977131110"/>
    <hyperlink ref="F171" r:id="rId18" display="https://podminky.urs.cz/item/CS_URS_2025_02/977131119"/>
    <hyperlink ref="F182" r:id="rId19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711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ROUND((SUM(BE91:BE182)),  2)</f>
        <v>0</v>
      </c>
      <c r="G35" s="39"/>
      <c r="H35" s="39"/>
      <c r="I35" s="158">
        <v>0.20999999999999999</v>
      </c>
      <c r="J35" s="157">
        <f>ROUND(((SUM(BE91:BE182))*I35),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ROUND((SUM(BF91:BF182)),  2)</f>
        <v>0</v>
      </c>
      <c r="G36" s="39"/>
      <c r="H36" s="39"/>
      <c r="I36" s="158">
        <v>0.12</v>
      </c>
      <c r="J36" s="157">
        <f>ROUND(((SUM(BF91:BF182))*I36),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ROUND((SUM(BG91:BG182)),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ROUND((SUM(BH91:BH182)),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ROUND((SUM(BI91:BI182)),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SO-03-03. - Stupeň km 21,343 (21,340)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J115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J140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504</v>
      </c>
      <c r="E68" s="183"/>
      <c r="F68" s="183"/>
      <c r="G68" s="183"/>
      <c r="H68" s="183"/>
      <c r="I68" s="183"/>
      <c r="J68" s="184">
        <f>J158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136</v>
      </c>
      <c r="E69" s="183"/>
      <c r="F69" s="183"/>
      <c r="G69" s="183"/>
      <c r="H69" s="183"/>
      <c r="I69" s="183"/>
      <c r="J69" s="184">
        <f>J180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0" t="str">
        <f>E7</f>
        <v>VT Opavice, Holčovice, Hejnov km 20,900 - 21,700 PŠ 2024 - stavba č. 8848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562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SO-03-03. - Stupeň km 21,343 (21,340)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Holčovice</v>
      </c>
      <c r="G85" s="41"/>
      <c r="H85" s="41"/>
      <c r="I85" s="33" t="s">
        <v>23</v>
      </c>
      <c r="J85" s="73" t="str">
        <f>IF(J14="","",J14)</f>
        <v>9. 7. 2025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56</v>
      </c>
      <c r="E90" s="189" t="s">
        <v>52</v>
      </c>
      <c r="F90" s="189" t="s">
        <v>53</v>
      </c>
      <c r="G90" s="189" t="s">
        <v>139</v>
      </c>
      <c r="H90" s="189" t="s">
        <v>140</v>
      </c>
      <c r="I90" s="189" t="s">
        <v>141</v>
      </c>
      <c r="J90" s="189" t="s">
        <v>129</v>
      </c>
      <c r="K90" s="190" t="s">
        <v>142</v>
      </c>
      <c r="L90" s="191"/>
      <c r="M90" s="93" t="s">
        <v>19</v>
      </c>
      <c r="N90" s="94" t="s">
        <v>41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31.036500010000001</v>
      </c>
      <c r="S91" s="97"/>
      <c r="T91" s="195">
        <f>T92</f>
        <v>0.0096000000000000009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130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150</v>
      </c>
      <c r="F92" s="200" t="s">
        <v>151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P93+P115+P140+P158+P180</f>
        <v>0</v>
      </c>
      <c r="Q92" s="205"/>
      <c r="R92" s="206">
        <f>R93+R115+R140+R158+R180</f>
        <v>31.036500010000001</v>
      </c>
      <c r="S92" s="205"/>
      <c r="T92" s="207">
        <f>T93+T115+T140+T158+T180</f>
        <v>0.0096000000000000009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152</v>
      </c>
      <c r="BK92" s="210">
        <f>BK93+BK115+BK140+BK158+BK180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153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SUM(P94:P114)</f>
        <v>0</v>
      </c>
      <c r="Q93" s="205"/>
      <c r="R93" s="206">
        <f>SUM(R94:R114)</f>
        <v>0.0019</v>
      </c>
      <c r="S93" s="205"/>
      <c r="T93" s="207">
        <f>SUM(T94:T114)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152</v>
      </c>
      <c r="BK93" s="210">
        <f>SUM(BK94:BK114)</f>
        <v>0</v>
      </c>
    </row>
    <row r="94" s="2" customFormat="1" ht="55.5" customHeight="1">
      <c r="A94" s="39"/>
      <c r="B94" s="40"/>
      <c r="C94" s="213" t="s">
        <v>78</v>
      </c>
      <c r="D94" s="213" t="s">
        <v>154</v>
      </c>
      <c r="E94" s="214" t="s">
        <v>419</v>
      </c>
      <c r="F94" s="215" t="s">
        <v>420</v>
      </c>
      <c r="G94" s="216" t="s">
        <v>157</v>
      </c>
      <c r="H94" s="217">
        <v>64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159</v>
      </c>
      <c r="AT94" s="224" t="s">
        <v>154</v>
      </c>
      <c r="AU94" s="224" t="s">
        <v>80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159</v>
      </c>
      <c r="BM94" s="224" t="s">
        <v>712</v>
      </c>
    </row>
    <row r="95" s="2" customFormat="1">
      <c r="A95" s="39"/>
      <c r="B95" s="40"/>
      <c r="C95" s="41"/>
      <c r="D95" s="226" t="s">
        <v>161</v>
      </c>
      <c r="E95" s="41"/>
      <c r="F95" s="227" t="s">
        <v>422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80</v>
      </c>
    </row>
    <row r="96" s="2" customFormat="1">
      <c r="A96" s="39"/>
      <c r="B96" s="40"/>
      <c r="C96" s="41"/>
      <c r="D96" s="231" t="s">
        <v>163</v>
      </c>
      <c r="E96" s="41"/>
      <c r="F96" s="232" t="s">
        <v>652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163</v>
      </c>
      <c r="AU96" s="18" t="s">
        <v>80</v>
      </c>
    </row>
    <row r="97" s="13" customFormat="1">
      <c r="A97" s="13"/>
      <c r="B97" s="233"/>
      <c r="C97" s="234"/>
      <c r="D97" s="231" t="s">
        <v>165</v>
      </c>
      <c r="E97" s="235" t="s">
        <v>19</v>
      </c>
      <c r="F97" s="236" t="s">
        <v>713</v>
      </c>
      <c r="G97" s="234"/>
      <c r="H97" s="237">
        <v>64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165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152</v>
      </c>
    </row>
    <row r="98" s="2" customFormat="1" ht="66.75" customHeight="1">
      <c r="A98" s="39"/>
      <c r="B98" s="40"/>
      <c r="C98" s="213" t="s">
        <v>80</v>
      </c>
      <c r="D98" s="213" t="s">
        <v>154</v>
      </c>
      <c r="E98" s="214" t="s">
        <v>171</v>
      </c>
      <c r="F98" s="215" t="s">
        <v>172</v>
      </c>
      <c r="G98" s="216" t="s">
        <v>157</v>
      </c>
      <c r="H98" s="217">
        <v>10.4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159</v>
      </c>
      <c r="AT98" s="224" t="s">
        <v>154</v>
      </c>
      <c r="AU98" s="224" t="s">
        <v>80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159</v>
      </c>
      <c r="BM98" s="224" t="s">
        <v>714</v>
      </c>
    </row>
    <row r="99" s="2" customFormat="1">
      <c r="A99" s="39"/>
      <c r="B99" s="40"/>
      <c r="C99" s="41"/>
      <c r="D99" s="226" t="s">
        <v>161</v>
      </c>
      <c r="E99" s="41"/>
      <c r="F99" s="227" t="s">
        <v>174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80</v>
      </c>
    </row>
    <row r="100" s="2" customFormat="1">
      <c r="A100" s="39"/>
      <c r="B100" s="40"/>
      <c r="C100" s="41"/>
      <c r="D100" s="231" t="s">
        <v>163</v>
      </c>
      <c r="E100" s="41"/>
      <c r="F100" s="232" t="s">
        <v>715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163</v>
      </c>
      <c r="AU100" s="18" t="s">
        <v>80</v>
      </c>
    </row>
    <row r="101" s="13" customFormat="1">
      <c r="A101" s="13"/>
      <c r="B101" s="233"/>
      <c r="C101" s="234"/>
      <c r="D101" s="231" t="s">
        <v>165</v>
      </c>
      <c r="E101" s="235" t="s">
        <v>19</v>
      </c>
      <c r="F101" s="236" t="s">
        <v>716</v>
      </c>
      <c r="G101" s="234"/>
      <c r="H101" s="237">
        <v>10.4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165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152</v>
      </c>
    </row>
    <row r="102" s="2" customFormat="1" ht="62.7" customHeight="1">
      <c r="A102" s="39"/>
      <c r="B102" s="40"/>
      <c r="C102" s="213" t="s">
        <v>180</v>
      </c>
      <c r="D102" s="213" t="s">
        <v>154</v>
      </c>
      <c r="E102" s="214" t="s">
        <v>717</v>
      </c>
      <c r="F102" s="215" t="s">
        <v>718</v>
      </c>
      <c r="G102" s="216" t="s">
        <v>157</v>
      </c>
      <c r="H102" s="217">
        <v>74.400000000000006</v>
      </c>
      <c r="I102" s="218"/>
      <c r="J102" s="219">
        <f>ROUND(I102*H102,2)</f>
        <v>0</v>
      </c>
      <c r="K102" s="215" t="s">
        <v>158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159</v>
      </c>
      <c r="AT102" s="224" t="s">
        <v>154</v>
      </c>
      <c r="AU102" s="224" t="s">
        <v>80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159</v>
      </c>
      <c r="BM102" s="224" t="s">
        <v>719</v>
      </c>
    </row>
    <row r="103" s="2" customFormat="1">
      <c r="A103" s="39"/>
      <c r="B103" s="40"/>
      <c r="C103" s="41"/>
      <c r="D103" s="226" t="s">
        <v>161</v>
      </c>
      <c r="E103" s="41"/>
      <c r="F103" s="227" t="s">
        <v>720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161</v>
      </c>
      <c r="AU103" s="18" t="s">
        <v>80</v>
      </c>
    </row>
    <row r="104" s="2" customFormat="1">
      <c r="A104" s="39"/>
      <c r="B104" s="40"/>
      <c r="C104" s="41"/>
      <c r="D104" s="231" t="s">
        <v>163</v>
      </c>
      <c r="E104" s="41"/>
      <c r="F104" s="232" t="s">
        <v>721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163</v>
      </c>
      <c r="AU104" s="18" t="s">
        <v>80</v>
      </c>
    </row>
    <row r="105" s="13" customFormat="1">
      <c r="A105" s="13"/>
      <c r="B105" s="233"/>
      <c r="C105" s="234"/>
      <c r="D105" s="231" t="s">
        <v>165</v>
      </c>
      <c r="E105" s="235" t="s">
        <v>19</v>
      </c>
      <c r="F105" s="236" t="s">
        <v>722</v>
      </c>
      <c r="G105" s="234"/>
      <c r="H105" s="237">
        <v>74.400000000000006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165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152</v>
      </c>
    </row>
    <row r="106" s="2" customFormat="1" ht="33" customHeight="1">
      <c r="A106" s="39"/>
      <c r="B106" s="40"/>
      <c r="C106" s="213" t="s">
        <v>159</v>
      </c>
      <c r="D106" s="213" t="s">
        <v>154</v>
      </c>
      <c r="E106" s="214" t="s">
        <v>196</v>
      </c>
      <c r="F106" s="215" t="s">
        <v>197</v>
      </c>
      <c r="G106" s="216" t="s">
        <v>198</v>
      </c>
      <c r="H106" s="217">
        <v>95</v>
      </c>
      <c r="I106" s="218"/>
      <c r="J106" s="219">
        <f>ROUND(I106*H106,2)</f>
        <v>0</v>
      </c>
      <c r="K106" s="215" t="s">
        <v>158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159</v>
      </c>
      <c r="AT106" s="224" t="s">
        <v>154</v>
      </c>
      <c r="AU106" s="224" t="s">
        <v>80</v>
      </c>
      <c r="AY106" s="18" t="s">
        <v>152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159</v>
      </c>
      <c r="BM106" s="224" t="s">
        <v>723</v>
      </c>
    </row>
    <row r="107" s="2" customFormat="1">
      <c r="A107" s="39"/>
      <c r="B107" s="40"/>
      <c r="C107" s="41"/>
      <c r="D107" s="226" t="s">
        <v>161</v>
      </c>
      <c r="E107" s="41"/>
      <c r="F107" s="227" t="s">
        <v>200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161</v>
      </c>
      <c r="AU107" s="18" t="s">
        <v>80</v>
      </c>
    </row>
    <row r="108" s="2" customFormat="1">
      <c r="A108" s="39"/>
      <c r="B108" s="40"/>
      <c r="C108" s="41"/>
      <c r="D108" s="231" t="s">
        <v>163</v>
      </c>
      <c r="E108" s="41"/>
      <c r="F108" s="232" t="s">
        <v>433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163</v>
      </c>
      <c r="AU108" s="18" t="s">
        <v>80</v>
      </c>
    </row>
    <row r="109" s="13" customFormat="1">
      <c r="A109" s="13"/>
      <c r="B109" s="233"/>
      <c r="C109" s="234"/>
      <c r="D109" s="231" t="s">
        <v>165</v>
      </c>
      <c r="E109" s="235" t="s">
        <v>19</v>
      </c>
      <c r="F109" s="236" t="s">
        <v>658</v>
      </c>
      <c r="G109" s="234"/>
      <c r="H109" s="237">
        <v>95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165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152</v>
      </c>
    </row>
    <row r="110" s="2" customFormat="1" ht="37.8" customHeight="1">
      <c r="A110" s="39"/>
      <c r="B110" s="40"/>
      <c r="C110" s="213" t="s">
        <v>195</v>
      </c>
      <c r="D110" s="213" t="s">
        <v>154</v>
      </c>
      <c r="E110" s="214" t="s">
        <v>207</v>
      </c>
      <c r="F110" s="215" t="s">
        <v>208</v>
      </c>
      <c r="G110" s="216" t="s">
        <v>198</v>
      </c>
      <c r="H110" s="217">
        <v>95</v>
      </c>
      <c r="I110" s="218"/>
      <c r="J110" s="219">
        <f>ROUND(I110*H110,2)</f>
        <v>0</v>
      </c>
      <c r="K110" s="215" t="s">
        <v>158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159</v>
      </c>
      <c r="AT110" s="224" t="s">
        <v>154</v>
      </c>
      <c r="AU110" s="224" t="s">
        <v>80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159</v>
      </c>
      <c r="BM110" s="224" t="s">
        <v>724</v>
      </c>
    </row>
    <row r="111" s="2" customFormat="1">
      <c r="A111" s="39"/>
      <c r="B111" s="40"/>
      <c r="C111" s="41"/>
      <c r="D111" s="226" t="s">
        <v>161</v>
      </c>
      <c r="E111" s="41"/>
      <c r="F111" s="227" t="s">
        <v>210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161</v>
      </c>
      <c r="AU111" s="18" t="s">
        <v>80</v>
      </c>
    </row>
    <row r="112" s="13" customFormat="1">
      <c r="A112" s="13"/>
      <c r="B112" s="233"/>
      <c r="C112" s="234"/>
      <c r="D112" s="231" t="s">
        <v>165</v>
      </c>
      <c r="E112" s="235" t="s">
        <v>19</v>
      </c>
      <c r="F112" s="236" t="s">
        <v>658</v>
      </c>
      <c r="G112" s="234"/>
      <c r="H112" s="237">
        <v>95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165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152</v>
      </c>
    </row>
    <row r="113" s="2" customFormat="1" ht="16.5" customHeight="1">
      <c r="A113" s="39"/>
      <c r="B113" s="40"/>
      <c r="C113" s="255" t="s">
        <v>206</v>
      </c>
      <c r="D113" s="255" t="s">
        <v>215</v>
      </c>
      <c r="E113" s="256" t="s">
        <v>216</v>
      </c>
      <c r="F113" s="257" t="s">
        <v>217</v>
      </c>
      <c r="G113" s="258" t="s">
        <v>218</v>
      </c>
      <c r="H113" s="259">
        <v>1.8999999999999999</v>
      </c>
      <c r="I113" s="260"/>
      <c r="J113" s="261">
        <f>ROUND(I113*H113,2)</f>
        <v>0</v>
      </c>
      <c r="K113" s="257" t="s">
        <v>158</v>
      </c>
      <c r="L113" s="262"/>
      <c r="M113" s="263" t="s">
        <v>19</v>
      </c>
      <c r="N113" s="264" t="s">
        <v>42</v>
      </c>
      <c r="O113" s="85"/>
      <c r="P113" s="222">
        <f>O113*H113</f>
        <v>0</v>
      </c>
      <c r="Q113" s="222">
        <v>0.001</v>
      </c>
      <c r="R113" s="222">
        <f>Q113*H113</f>
        <v>0.0019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219</v>
      </c>
      <c r="AT113" s="224" t="s">
        <v>215</v>
      </c>
      <c r="AU113" s="224" t="s">
        <v>80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159</v>
      </c>
      <c r="BM113" s="224" t="s">
        <v>725</v>
      </c>
    </row>
    <row r="114" s="13" customFormat="1">
      <c r="A114" s="13"/>
      <c r="B114" s="233"/>
      <c r="C114" s="234"/>
      <c r="D114" s="231" t="s">
        <v>165</v>
      </c>
      <c r="E114" s="234"/>
      <c r="F114" s="236" t="s">
        <v>661</v>
      </c>
      <c r="G114" s="234"/>
      <c r="H114" s="237">
        <v>1.8999999999999999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165</v>
      </c>
      <c r="AU114" s="243" t="s">
        <v>80</v>
      </c>
      <c r="AV114" s="13" t="s">
        <v>80</v>
      </c>
      <c r="AW114" s="13" t="s">
        <v>4</v>
      </c>
      <c r="AX114" s="13" t="s">
        <v>78</v>
      </c>
      <c r="AY114" s="243" t="s">
        <v>152</v>
      </c>
    </row>
    <row r="115" s="12" customFormat="1" ht="22.8" customHeight="1">
      <c r="A115" s="12"/>
      <c r="B115" s="197"/>
      <c r="C115" s="198"/>
      <c r="D115" s="199" t="s">
        <v>70</v>
      </c>
      <c r="E115" s="211" t="s">
        <v>180</v>
      </c>
      <c r="F115" s="211" t="s">
        <v>284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SUM(P116:P139)</f>
        <v>0</v>
      </c>
      <c r="Q115" s="205"/>
      <c r="R115" s="206">
        <f>SUM(R116:R139)</f>
        <v>5.9229870099999999</v>
      </c>
      <c r="S115" s="205"/>
      <c r="T115" s="207">
        <f>SUM(T116:T139)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78</v>
      </c>
      <c r="AT115" s="209" t="s">
        <v>70</v>
      </c>
      <c r="AU115" s="209" t="s">
        <v>78</v>
      </c>
      <c r="AY115" s="208" t="s">
        <v>152</v>
      </c>
      <c r="BK115" s="210">
        <f>SUM(BK116:BK139)</f>
        <v>0</v>
      </c>
    </row>
    <row r="116" s="2" customFormat="1" ht="78" customHeight="1">
      <c r="A116" s="39"/>
      <c r="B116" s="40"/>
      <c r="C116" s="213" t="s">
        <v>214</v>
      </c>
      <c r="D116" s="213" t="s">
        <v>154</v>
      </c>
      <c r="E116" s="214" t="s">
        <v>293</v>
      </c>
      <c r="F116" s="215" t="s">
        <v>294</v>
      </c>
      <c r="G116" s="216" t="s">
        <v>157</v>
      </c>
      <c r="H116" s="217">
        <v>1.383</v>
      </c>
      <c r="I116" s="218"/>
      <c r="J116" s="219">
        <f>ROUND(I116*H116,2)</f>
        <v>0</v>
      </c>
      <c r="K116" s="215" t="s">
        <v>158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3.11388</v>
      </c>
      <c r="R116" s="222">
        <f>Q116*H116</f>
        <v>4.3064960399999999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159</v>
      </c>
      <c r="AT116" s="224" t="s">
        <v>154</v>
      </c>
      <c r="AU116" s="224" t="s">
        <v>80</v>
      </c>
      <c r="AY116" s="18" t="s">
        <v>152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159</v>
      </c>
      <c r="BM116" s="224" t="s">
        <v>726</v>
      </c>
    </row>
    <row r="117" s="2" customFormat="1">
      <c r="A117" s="39"/>
      <c r="B117" s="40"/>
      <c r="C117" s="41"/>
      <c r="D117" s="226" t="s">
        <v>161</v>
      </c>
      <c r="E117" s="41"/>
      <c r="F117" s="227" t="s">
        <v>296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161</v>
      </c>
      <c r="AU117" s="18" t="s">
        <v>80</v>
      </c>
    </row>
    <row r="118" s="2" customFormat="1">
      <c r="A118" s="39"/>
      <c r="B118" s="40"/>
      <c r="C118" s="41"/>
      <c r="D118" s="231" t="s">
        <v>163</v>
      </c>
      <c r="E118" s="41"/>
      <c r="F118" s="232" t="s">
        <v>671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163</v>
      </c>
      <c r="AU118" s="18" t="s">
        <v>80</v>
      </c>
    </row>
    <row r="119" s="13" customFormat="1">
      <c r="A119" s="13"/>
      <c r="B119" s="233"/>
      <c r="C119" s="234"/>
      <c r="D119" s="231" t="s">
        <v>165</v>
      </c>
      <c r="E119" s="235" t="s">
        <v>19</v>
      </c>
      <c r="F119" s="236" t="s">
        <v>727</v>
      </c>
      <c r="G119" s="234"/>
      <c r="H119" s="237">
        <v>1.383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165</v>
      </c>
      <c r="AU119" s="243" t="s">
        <v>80</v>
      </c>
      <c r="AV119" s="13" t="s">
        <v>80</v>
      </c>
      <c r="AW119" s="13" t="s">
        <v>33</v>
      </c>
      <c r="AX119" s="13" t="s">
        <v>78</v>
      </c>
      <c r="AY119" s="243" t="s">
        <v>152</v>
      </c>
    </row>
    <row r="120" s="2" customFormat="1" ht="78" customHeight="1">
      <c r="A120" s="39"/>
      <c r="B120" s="40"/>
      <c r="C120" s="213" t="s">
        <v>219</v>
      </c>
      <c r="D120" s="213" t="s">
        <v>154</v>
      </c>
      <c r="E120" s="214" t="s">
        <v>523</v>
      </c>
      <c r="F120" s="215" t="s">
        <v>524</v>
      </c>
      <c r="G120" s="216" t="s">
        <v>157</v>
      </c>
      <c r="H120" s="217">
        <v>0.22900000000000001</v>
      </c>
      <c r="I120" s="218"/>
      <c r="J120" s="219">
        <f>ROUND(I120*H120,2)</f>
        <v>0</v>
      </c>
      <c r="K120" s="215" t="s">
        <v>158</v>
      </c>
      <c r="L120" s="45"/>
      <c r="M120" s="220" t="s">
        <v>19</v>
      </c>
      <c r="N120" s="221" t="s">
        <v>42</v>
      </c>
      <c r="O120" s="85"/>
      <c r="P120" s="222">
        <f>O120*H120</f>
        <v>0</v>
      </c>
      <c r="Q120" s="222">
        <v>0.18293000000000001</v>
      </c>
      <c r="R120" s="222">
        <f>Q120*H120</f>
        <v>0.041890970000000007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159</v>
      </c>
      <c r="AT120" s="224" t="s">
        <v>154</v>
      </c>
      <c r="AU120" s="224" t="s">
        <v>80</v>
      </c>
      <c r="AY120" s="18" t="s">
        <v>152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159</v>
      </c>
      <c r="BM120" s="224" t="s">
        <v>728</v>
      </c>
    </row>
    <row r="121" s="2" customFormat="1">
      <c r="A121" s="39"/>
      <c r="B121" s="40"/>
      <c r="C121" s="41"/>
      <c r="D121" s="226" t="s">
        <v>161</v>
      </c>
      <c r="E121" s="41"/>
      <c r="F121" s="227" t="s">
        <v>526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161</v>
      </c>
      <c r="AU121" s="18" t="s">
        <v>80</v>
      </c>
    </row>
    <row r="122" s="2" customFormat="1">
      <c r="A122" s="39"/>
      <c r="B122" s="40"/>
      <c r="C122" s="41"/>
      <c r="D122" s="231" t="s">
        <v>163</v>
      </c>
      <c r="E122" s="41"/>
      <c r="F122" s="232" t="s">
        <v>674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163</v>
      </c>
      <c r="AU122" s="18" t="s">
        <v>80</v>
      </c>
    </row>
    <row r="123" s="13" customFormat="1">
      <c r="A123" s="13"/>
      <c r="B123" s="233"/>
      <c r="C123" s="234"/>
      <c r="D123" s="231" t="s">
        <v>165</v>
      </c>
      <c r="E123" s="235" t="s">
        <v>19</v>
      </c>
      <c r="F123" s="236" t="s">
        <v>675</v>
      </c>
      <c r="G123" s="234"/>
      <c r="H123" s="237">
        <v>0.22900000000000001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165</v>
      </c>
      <c r="AU123" s="243" t="s">
        <v>80</v>
      </c>
      <c r="AV123" s="13" t="s">
        <v>80</v>
      </c>
      <c r="AW123" s="13" t="s">
        <v>33</v>
      </c>
      <c r="AX123" s="13" t="s">
        <v>78</v>
      </c>
      <c r="AY123" s="243" t="s">
        <v>152</v>
      </c>
    </row>
    <row r="124" s="2" customFormat="1" ht="16.5" customHeight="1">
      <c r="A124" s="39"/>
      <c r="B124" s="40"/>
      <c r="C124" s="255" t="s">
        <v>229</v>
      </c>
      <c r="D124" s="255" t="s">
        <v>215</v>
      </c>
      <c r="E124" s="256" t="s">
        <v>676</v>
      </c>
      <c r="F124" s="257" t="s">
        <v>677</v>
      </c>
      <c r="G124" s="258" t="s">
        <v>678</v>
      </c>
      <c r="H124" s="259">
        <v>1</v>
      </c>
      <c r="I124" s="260"/>
      <c r="J124" s="261">
        <f>ROUND(I124*H124,2)</f>
        <v>0</v>
      </c>
      <c r="K124" s="257" t="s">
        <v>19</v>
      </c>
      <c r="L124" s="262"/>
      <c r="M124" s="263" t="s">
        <v>19</v>
      </c>
      <c r="N124" s="264" t="s">
        <v>42</v>
      </c>
      <c r="O124" s="85"/>
      <c r="P124" s="222">
        <f>O124*H124</f>
        <v>0</v>
      </c>
      <c r="Q124" s="222">
        <v>0.77000000000000002</v>
      </c>
      <c r="R124" s="222">
        <f>Q124*H124</f>
        <v>0.77000000000000002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219</v>
      </c>
      <c r="AT124" s="224" t="s">
        <v>215</v>
      </c>
      <c r="AU124" s="224" t="s">
        <v>80</v>
      </c>
      <c r="AY124" s="18" t="s">
        <v>152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159</v>
      </c>
      <c r="BM124" s="224" t="s">
        <v>729</v>
      </c>
    </row>
    <row r="125" s="2" customFormat="1">
      <c r="A125" s="39"/>
      <c r="B125" s="40"/>
      <c r="C125" s="41"/>
      <c r="D125" s="231" t="s">
        <v>163</v>
      </c>
      <c r="E125" s="41"/>
      <c r="F125" s="232" t="s">
        <v>680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163</v>
      </c>
      <c r="AU125" s="18" t="s">
        <v>80</v>
      </c>
    </row>
    <row r="126" s="13" customFormat="1">
      <c r="A126" s="13"/>
      <c r="B126" s="233"/>
      <c r="C126" s="234"/>
      <c r="D126" s="231" t="s">
        <v>165</v>
      </c>
      <c r="E126" s="235" t="s">
        <v>19</v>
      </c>
      <c r="F126" s="236" t="s">
        <v>78</v>
      </c>
      <c r="G126" s="234"/>
      <c r="H126" s="237">
        <v>1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165</v>
      </c>
      <c r="AU126" s="243" t="s">
        <v>80</v>
      </c>
      <c r="AV126" s="13" t="s">
        <v>80</v>
      </c>
      <c r="AW126" s="13" t="s">
        <v>33</v>
      </c>
      <c r="AX126" s="13" t="s">
        <v>78</v>
      </c>
      <c r="AY126" s="243" t="s">
        <v>152</v>
      </c>
    </row>
    <row r="127" s="2" customFormat="1" ht="16.5" customHeight="1">
      <c r="A127" s="39"/>
      <c r="B127" s="40"/>
      <c r="C127" s="255" t="s">
        <v>236</v>
      </c>
      <c r="D127" s="255" t="s">
        <v>215</v>
      </c>
      <c r="E127" s="256" t="s">
        <v>681</v>
      </c>
      <c r="F127" s="257" t="s">
        <v>682</v>
      </c>
      <c r="G127" s="258" t="s">
        <v>678</v>
      </c>
      <c r="H127" s="259">
        <v>1</v>
      </c>
      <c r="I127" s="260"/>
      <c r="J127" s="261">
        <f>ROUND(I127*H127,2)</f>
        <v>0</v>
      </c>
      <c r="K127" s="257" t="s">
        <v>19</v>
      </c>
      <c r="L127" s="262"/>
      <c r="M127" s="263" t="s">
        <v>19</v>
      </c>
      <c r="N127" s="264" t="s">
        <v>42</v>
      </c>
      <c r="O127" s="85"/>
      <c r="P127" s="222">
        <f>O127*H127</f>
        <v>0</v>
      </c>
      <c r="Q127" s="222">
        <v>0.77000000000000002</v>
      </c>
      <c r="R127" s="222">
        <f>Q127*H127</f>
        <v>0.77000000000000002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219</v>
      </c>
      <c r="AT127" s="224" t="s">
        <v>215</v>
      </c>
      <c r="AU127" s="224" t="s">
        <v>80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159</v>
      </c>
      <c r="BM127" s="224" t="s">
        <v>730</v>
      </c>
    </row>
    <row r="128" s="2" customFormat="1">
      <c r="A128" s="39"/>
      <c r="B128" s="40"/>
      <c r="C128" s="41"/>
      <c r="D128" s="231" t="s">
        <v>163</v>
      </c>
      <c r="E128" s="41"/>
      <c r="F128" s="232" t="s">
        <v>680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163</v>
      </c>
      <c r="AU128" s="18" t="s">
        <v>80</v>
      </c>
    </row>
    <row r="129" s="13" customFormat="1">
      <c r="A129" s="13"/>
      <c r="B129" s="233"/>
      <c r="C129" s="234"/>
      <c r="D129" s="231" t="s">
        <v>165</v>
      </c>
      <c r="E129" s="235" t="s">
        <v>19</v>
      </c>
      <c r="F129" s="236" t="s">
        <v>78</v>
      </c>
      <c r="G129" s="234"/>
      <c r="H129" s="237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165</v>
      </c>
      <c r="AU129" s="243" t="s">
        <v>80</v>
      </c>
      <c r="AV129" s="13" t="s">
        <v>80</v>
      </c>
      <c r="AW129" s="13" t="s">
        <v>33</v>
      </c>
      <c r="AX129" s="13" t="s">
        <v>78</v>
      </c>
      <c r="AY129" s="243" t="s">
        <v>152</v>
      </c>
    </row>
    <row r="130" s="2" customFormat="1" ht="66.75" customHeight="1">
      <c r="A130" s="39"/>
      <c r="B130" s="40"/>
      <c r="C130" s="213" t="s">
        <v>241</v>
      </c>
      <c r="D130" s="213" t="s">
        <v>154</v>
      </c>
      <c r="E130" s="214" t="s">
        <v>286</v>
      </c>
      <c r="F130" s="215" t="s">
        <v>287</v>
      </c>
      <c r="G130" s="216" t="s">
        <v>157</v>
      </c>
      <c r="H130" s="217">
        <v>1.6000000000000001</v>
      </c>
      <c r="I130" s="218"/>
      <c r="J130" s="219">
        <f>ROUND(I130*H130,2)</f>
        <v>0</v>
      </c>
      <c r="K130" s="215" t="s">
        <v>158</v>
      </c>
      <c r="L130" s="45"/>
      <c r="M130" s="220" t="s">
        <v>19</v>
      </c>
      <c r="N130" s="221" t="s">
        <v>42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159</v>
      </c>
      <c r="AT130" s="224" t="s">
        <v>154</v>
      </c>
      <c r="AU130" s="224" t="s">
        <v>80</v>
      </c>
      <c r="AY130" s="18" t="s">
        <v>152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78</v>
      </c>
      <c r="BK130" s="225">
        <f>ROUND(I130*H130,2)</f>
        <v>0</v>
      </c>
      <c r="BL130" s="18" t="s">
        <v>159</v>
      </c>
      <c r="BM130" s="224" t="s">
        <v>731</v>
      </c>
    </row>
    <row r="131" s="2" customFormat="1">
      <c r="A131" s="39"/>
      <c r="B131" s="40"/>
      <c r="C131" s="41"/>
      <c r="D131" s="226" t="s">
        <v>161</v>
      </c>
      <c r="E131" s="41"/>
      <c r="F131" s="227" t="s">
        <v>289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161</v>
      </c>
      <c r="AU131" s="18" t="s">
        <v>80</v>
      </c>
    </row>
    <row r="132" s="2" customFormat="1">
      <c r="A132" s="39"/>
      <c r="B132" s="40"/>
      <c r="C132" s="41"/>
      <c r="D132" s="231" t="s">
        <v>163</v>
      </c>
      <c r="E132" s="41"/>
      <c r="F132" s="232" t="s">
        <v>685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163</v>
      </c>
      <c r="AU132" s="18" t="s">
        <v>80</v>
      </c>
    </row>
    <row r="133" s="13" customFormat="1">
      <c r="A133" s="13"/>
      <c r="B133" s="233"/>
      <c r="C133" s="234"/>
      <c r="D133" s="231" t="s">
        <v>165</v>
      </c>
      <c r="E133" s="235" t="s">
        <v>19</v>
      </c>
      <c r="F133" s="236" t="s">
        <v>732</v>
      </c>
      <c r="G133" s="234"/>
      <c r="H133" s="237">
        <v>1.6000000000000001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165</v>
      </c>
      <c r="AU133" s="243" t="s">
        <v>80</v>
      </c>
      <c r="AV133" s="13" t="s">
        <v>80</v>
      </c>
      <c r="AW133" s="13" t="s">
        <v>33</v>
      </c>
      <c r="AX133" s="13" t="s">
        <v>78</v>
      </c>
      <c r="AY133" s="243" t="s">
        <v>152</v>
      </c>
    </row>
    <row r="134" s="2" customFormat="1" ht="76.35" customHeight="1">
      <c r="A134" s="39"/>
      <c r="B134" s="40"/>
      <c r="C134" s="213" t="s">
        <v>8</v>
      </c>
      <c r="D134" s="213" t="s">
        <v>154</v>
      </c>
      <c r="E134" s="214" t="s">
        <v>312</v>
      </c>
      <c r="F134" s="215" t="s">
        <v>313</v>
      </c>
      <c r="G134" s="216" t="s">
        <v>198</v>
      </c>
      <c r="H134" s="217">
        <v>4</v>
      </c>
      <c r="I134" s="218"/>
      <c r="J134" s="219">
        <f>ROUND(I134*H134,2)</f>
        <v>0</v>
      </c>
      <c r="K134" s="215" t="s">
        <v>158</v>
      </c>
      <c r="L134" s="45"/>
      <c r="M134" s="220" t="s">
        <v>19</v>
      </c>
      <c r="N134" s="221" t="s">
        <v>42</v>
      </c>
      <c r="O134" s="85"/>
      <c r="P134" s="222">
        <f>O134*H134</f>
        <v>0</v>
      </c>
      <c r="Q134" s="222">
        <v>0.0086499999999999997</v>
      </c>
      <c r="R134" s="222">
        <f>Q134*H134</f>
        <v>0.034599999999999999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159</v>
      </c>
      <c r="AT134" s="224" t="s">
        <v>154</v>
      </c>
      <c r="AU134" s="224" t="s">
        <v>80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159</v>
      </c>
      <c r="BM134" s="224" t="s">
        <v>733</v>
      </c>
    </row>
    <row r="135" s="2" customFormat="1">
      <c r="A135" s="39"/>
      <c r="B135" s="40"/>
      <c r="C135" s="41"/>
      <c r="D135" s="226" t="s">
        <v>161</v>
      </c>
      <c r="E135" s="41"/>
      <c r="F135" s="227" t="s">
        <v>315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161</v>
      </c>
      <c r="AU135" s="18" t="s">
        <v>80</v>
      </c>
    </row>
    <row r="136" s="13" customFormat="1">
      <c r="A136" s="13"/>
      <c r="B136" s="233"/>
      <c r="C136" s="234"/>
      <c r="D136" s="231" t="s">
        <v>165</v>
      </c>
      <c r="E136" s="235" t="s">
        <v>19</v>
      </c>
      <c r="F136" s="236" t="s">
        <v>159</v>
      </c>
      <c r="G136" s="234"/>
      <c r="H136" s="237">
        <v>4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165</v>
      </c>
      <c r="AU136" s="243" t="s">
        <v>80</v>
      </c>
      <c r="AV136" s="13" t="s">
        <v>80</v>
      </c>
      <c r="AW136" s="13" t="s">
        <v>33</v>
      </c>
      <c r="AX136" s="13" t="s">
        <v>78</v>
      </c>
      <c r="AY136" s="243" t="s">
        <v>152</v>
      </c>
    </row>
    <row r="137" s="2" customFormat="1" ht="76.35" customHeight="1">
      <c r="A137" s="39"/>
      <c r="B137" s="40"/>
      <c r="C137" s="213" t="s">
        <v>254</v>
      </c>
      <c r="D137" s="213" t="s">
        <v>154</v>
      </c>
      <c r="E137" s="214" t="s">
        <v>318</v>
      </c>
      <c r="F137" s="215" t="s">
        <v>319</v>
      </c>
      <c r="G137" s="216" t="s">
        <v>198</v>
      </c>
      <c r="H137" s="217">
        <v>4</v>
      </c>
      <c r="I137" s="218"/>
      <c r="J137" s="219">
        <f>ROUND(I137*H137,2)</f>
        <v>0</v>
      </c>
      <c r="K137" s="215" t="s">
        <v>158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159</v>
      </c>
      <c r="AT137" s="224" t="s">
        <v>154</v>
      </c>
      <c r="AU137" s="224" t="s">
        <v>80</v>
      </c>
      <c r="AY137" s="18" t="s">
        <v>152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159</v>
      </c>
      <c r="BM137" s="224" t="s">
        <v>734</v>
      </c>
    </row>
    <row r="138" s="2" customFormat="1">
      <c r="A138" s="39"/>
      <c r="B138" s="40"/>
      <c r="C138" s="41"/>
      <c r="D138" s="226" t="s">
        <v>161</v>
      </c>
      <c r="E138" s="41"/>
      <c r="F138" s="227" t="s">
        <v>321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161</v>
      </c>
      <c r="AU138" s="18" t="s">
        <v>80</v>
      </c>
    </row>
    <row r="139" s="13" customFormat="1">
      <c r="A139" s="13"/>
      <c r="B139" s="233"/>
      <c r="C139" s="234"/>
      <c r="D139" s="231" t="s">
        <v>165</v>
      </c>
      <c r="E139" s="235" t="s">
        <v>19</v>
      </c>
      <c r="F139" s="236" t="s">
        <v>159</v>
      </c>
      <c r="G139" s="234"/>
      <c r="H139" s="237">
        <v>4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165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152</v>
      </c>
    </row>
    <row r="140" s="12" customFormat="1" ht="22.8" customHeight="1">
      <c r="A140" s="12"/>
      <c r="B140" s="197"/>
      <c r="C140" s="198"/>
      <c r="D140" s="199" t="s">
        <v>70</v>
      </c>
      <c r="E140" s="211" t="s">
        <v>159</v>
      </c>
      <c r="F140" s="211" t="s">
        <v>327</v>
      </c>
      <c r="G140" s="198"/>
      <c r="H140" s="198"/>
      <c r="I140" s="201"/>
      <c r="J140" s="212">
        <f>BK140</f>
        <v>0</v>
      </c>
      <c r="K140" s="198"/>
      <c r="L140" s="203"/>
      <c r="M140" s="204"/>
      <c r="N140" s="205"/>
      <c r="O140" s="205"/>
      <c r="P140" s="206">
        <f>SUM(P141:P157)</f>
        <v>0</v>
      </c>
      <c r="Q140" s="205"/>
      <c r="R140" s="206">
        <f>SUM(R141:R157)</f>
        <v>25.067775000000001</v>
      </c>
      <c r="S140" s="205"/>
      <c r="T140" s="207">
        <f>SUM(T141:T157)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78</v>
      </c>
      <c r="AT140" s="209" t="s">
        <v>70</v>
      </c>
      <c r="AU140" s="209" t="s">
        <v>78</v>
      </c>
      <c r="AY140" s="208" t="s">
        <v>152</v>
      </c>
      <c r="BK140" s="210">
        <f>SUM(BK141:BK157)</f>
        <v>0</v>
      </c>
    </row>
    <row r="141" s="2" customFormat="1" ht="44.25" customHeight="1">
      <c r="A141" s="39"/>
      <c r="B141" s="40"/>
      <c r="C141" s="213" t="s">
        <v>264</v>
      </c>
      <c r="D141" s="213" t="s">
        <v>154</v>
      </c>
      <c r="E141" s="214" t="s">
        <v>735</v>
      </c>
      <c r="F141" s="215" t="s">
        <v>736</v>
      </c>
      <c r="G141" s="216" t="s">
        <v>198</v>
      </c>
      <c r="H141" s="217">
        <v>4.5</v>
      </c>
      <c r="I141" s="218"/>
      <c r="J141" s="219">
        <f>ROUND(I141*H141,2)</f>
        <v>0</v>
      </c>
      <c r="K141" s="215" t="s">
        <v>158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0.74326999999999999</v>
      </c>
      <c r="R141" s="222">
        <f>Q141*H141</f>
        <v>3.3447149999999999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159</v>
      </c>
      <c r="AT141" s="224" t="s">
        <v>154</v>
      </c>
      <c r="AU141" s="224" t="s">
        <v>80</v>
      </c>
      <c r="AY141" s="18" t="s">
        <v>152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159</v>
      </c>
      <c r="BM141" s="224" t="s">
        <v>737</v>
      </c>
    </row>
    <row r="142" s="2" customFormat="1">
      <c r="A142" s="39"/>
      <c r="B142" s="40"/>
      <c r="C142" s="41"/>
      <c r="D142" s="226" t="s">
        <v>161</v>
      </c>
      <c r="E142" s="41"/>
      <c r="F142" s="227" t="s">
        <v>738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161</v>
      </c>
      <c r="AU142" s="18" t="s">
        <v>80</v>
      </c>
    </row>
    <row r="143" s="2" customFormat="1">
      <c r="A143" s="39"/>
      <c r="B143" s="40"/>
      <c r="C143" s="41"/>
      <c r="D143" s="231" t="s">
        <v>163</v>
      </c>
      <c r="E143" s="41"/>
      <c r="F143" s="232" t="s">
        <v>739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163</v>
      </c>
      <c r="AU143" s="18" t="s">
        <v>80</v>
      </c>
    </row>
    <row r="144" s="13" customFormat="1">
      <c r="A144" s="13"/>
      <c r="B144" s="233"/>
      <c r="C144" s="234"/>
      <c r="D144" s="231" t="s">
        <v>165</v>
      </c>
      <c r="E144" s="235" t="s">
        <v>19</v>
      </c>
      <c r="F144" s="236" t="s">
        <v>740</v>
      </c>
      <c r="G144" s="234"/>
      <c r="H144" s="237">
        <v>4.5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165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152</v>
      </c>
    </row>
    <row r="145" s="2" customFormat="1" ht="33" customHeight="1">
      <c r="A145" s="39"/>
      <c r="B145" s="40"/>
      <c r="C145" s="213" t="s">
        <v>271</v>
      </c>
      <c r="D145" s="213" t="s">
        <v>154</v>
      </c>
      <c r="E145" s="214" t="s">
        <v>452</v>
      </c>
      <c r="F145" s="215" t="s">
        <v>453</v>
      </c>
      <c r="G145" s="216" t="s">
        <v>198</v>
      </c>
      <c r="H145" s="217">
        <v>4.5</v>
      </c>
      <c r="I145" s="218"/>
      <c r="J145" s="219">
        <f>ROUND(I145*H145,2)</f>
        <v>0</v>
      </c>
      <c r="K145" s="215" t="s">
        <v>158</v>
      </c>
      <c r="L145" s="45"/>
      <c r="M145" s="220" t="s">
        <v>19</v>
      </c>
      <c r="N145" s="221" t="s">
        <v>42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159</v>
      </c>
      <c r="AT145" s="224" t="s">
        <v>154</v>
      </c>
      <c r="AU145" s="224" t="s">
        <v>80</v>
      </c>
      <c r="AY145" s="18" t="s">
        <v>152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159</v>
      </c>
      <c r="BM145" s="224" t="s">
        <v>741</v>
      </c>
    </row>
    <row r="146" s="2" customFormat="1">
      <c r="A146" s="39"/>
      <c r="B146" s="40"/>
      <c r="C146" s="41"/>
      <c r="D146" s="226" t="s">
        <v>161</v>
      </c>
      <c r="E146" s="41"/>
      <c r="F146" s="227" t="s">
        <v>455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161</v>
      </c>
      <c r="AU146" s="18" t="s">
        <v>80</v>
      </c>
    </row>
    <row r="147" s="13" customFormat="1">
      <c r="A147" s="13"/>
      <c r="B147" s="233"/>
      <c r="C147" s="234"/>
      <c r="D147" s="231" t="s">
        <v>165</v>
      </c>
      <c r="E147" s="235" t="s">
        <v>19</v>
      </c>
      <c r="F147" s="236" t="s">
        <v>740</v>
      </c>
      <c r="G147" s="234"/>
      <c r="H147" s="237">
        <v>4.5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165</v>
      </c>
      <c r="AU147" s="243" t="s">
        <v>80</v>
      </c>
      <c r="AV147" s="13" t="s">
        <v>80</v>
      </c>
      <c r="AW147" s="13" t="s">
        <v>33</v>
      </c>
      <c r="AX147" s="13" t="s">
        <v>78</v>
      </c>
      <c r="AY147" s="243" t="s">
        <v>152</v>
      </c>
    </row>
    <row r="148" s="2" customFormat="1" ht="21.75" customHeight="1">
      <c r="A148" s="39"/>
      <c r="B148" s="40"/>
      <c r="C148" s="213" t="s">
        <v>277</v>
      </c>
      <c r="D148" s="213" t="s">
        <v>154</v>
      </c>
      <c r="E148" s="214" t="s">
        <v>456</v>
      </c>
      <c r="F148" s="215" t="s">
        <v>457</v>
      </c>
      <c r="G148" s="216" t="s">
        <v>198</v>
      </c>
      <c r="H148" s="217">
        <v>4.5</v>
      </c>
      <c r="I148" s="218"/>
      <c r="J148" s="219">
        <f>ROUND(I148*H148,2)</f>
        <v>0</v>
      </c>
      <c r="K148" s="215" t="s">
        <v>158</v>
      </c>
      <c r="L148" s="45"/>
      <c r="M148" s="220" t="s">
        <v>19</v>
      </c>
      <c r="N148" s="221" t="s">
        <v>42</v>
      </c>
      <c r="O148" s="85"/>
      <c r="P148" s="222">
        <f>O148*H148</f>
        <v>0</v>
      </c>
      <c r="Q148" s="222">
        <v>0.21251999999999999</v>
      </c>
      <c r="R148" s="222">
        <f>Q148*H148</f>
        <v>0.95633999999999997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159</v>
      </c>
      <c r="AT148" s="224" t="s">
        <v>154</v>
      </c>
      <c r="AU148" s="224" t="s">
        <v>80</v>
      </c>
      <c r="AY148" s="18" t="s">
        <v>152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78</v>
      </c>
      <c r="BK148" s="225">
        <f>ROUND(I148*H148,2)</f>
        <v>0</v>
      </c>
      <c r="BL148" s="18" t="s">
        <v>159</v>
      </c>
      <c r="BM148" s="224" t="s">
        <v>742</v>
      </c>
    </row>
    <row r="149" s="2" customFormat="1">
      <c r="A149" s="39"/>
      <c r="B149" s="40"/>
      <c r="C149" s="41"/>
      <c r="D149" s="226" t="s">
        <v>161</v>
      </c>
      <c r="E149" s="41"/>
      <c r="F149" s="227" t="s">
        <v>459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161</v>
      </c>
      <c r="AU149" s="18" t="s">
        <v>80</v>
      </c>
    </row>
    <row r="150" s="13" customFormat="1">
      <c r="A150" s="13"/>
      <c r="B150" s="233"/>
      <c r="C150" s="234"/>
      <c r="D150" s="231" t="s">
        <v>165</v>
      </c>
      <c r="E150" s="235" t="s">
        <v>19</v>
      </c>
      <c r="F150" s="236" t="s">
        <v>740</v>
      </c>
      <c r="G150" s="234"/>
      <c r="H150" s="237">
        <v>4.5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165</v>
      </c>
      <c r="AU150" s="243" t="s">
        <v>80</v>
      </c>
      <c r="AV150" s="13" t="s">
        <v>80</v>
      </c>
      <c r="AW150" s="13" t="s">
        <v>33</v>
      </c>
      <c r="AX150" s="13" t="s">
        <v>78</v>
      </c>
      <c r="AY150" s="243" t="s">
        <v>152</v>
      </c>
    </row>
    <row r="151" s="2" customFormat="1" ht="37.8" customHeight="1">
      <c r="A151" s="39"/>
      <c r="B151" s="40"/>
      <c r="C151" s="213" t="s">
        <v>285</v>
      </c>
      <c r="D151" s="213" t="s">
        <v>154</v>
      </c>
      <c r="E151" s="214" t="s">
        <v>345</v>
      </c>
      <c r="F151" s="215" t="s">
        <v>346</v>
      </c>
      <c r="G151" s="216" t="s">
        <v>157</v>
      </c>
      <c r="H151" s="217">
        <v>10.4</v>
      </c>
      <c r="I151" s="218"/>
      <c r="J151" s="219">
        <f>ROUND(I151*H151,2)</f>
        <v>0</v>
      </c>
      <c r="K151" s="215" t="s">
        <v>158</v>
      </c>
      <c r="L151" s="45"/>
      <c r="M151" s="220" t="s">
        <v>19</v>
      </c>
      <c r="N151" s="221" t="s">
        <v>42</v>
      </c>
      <c r="O151" s="85"/>
      <c r="P151" s="222">
        <f>O151*H151</f>
        <v>0</v>
      </c>
      <c r="Q151" s="222">
        <v>1.9967999999999999</v>
      </c>
      <c r="R151" s="222">
        <f>Q151*H151</f>
        <v>20.766719999999999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159</v>
      </c>
      <c r="AT151" s="224" t="s">
        <v>154</v>
      </c>
      <c r="AU151" s="224" t="s">
        <v>80</v>
      </c>
      <c r="AY151" s="18" t="s">
        <v>152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78</v>
      </c>
      <c r="BK151" s="225">
        <f>ROUND(I151*H151,2)</f>
        <v>0</v>
      </c>
      <c r="BL151" s="18" t="s">
        <v>159</v>
      </c>
      <c r="BM151" s="224" t="s">
        <v>743</v>
      </c>
    </row>
    <row r="152" s="2" customFormat="1">
      <c r="A152" s="39"/>
      <c r="B152" s="40"/>
      <c r="C152" s="41"/>
      <c r="D152" s="226" t="s">
        <v>161</v>
      </c>
      <c r="E152" s="41"/>
      <c r="F152" s="227" t="s">
        <v>348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161</v>
      </c>
      <c r="AU152" s="18" t="s">
        <v>80</v>
      </c>
    </row>
    <row r="153" s="2" customFormat="1">
      <c r="A153" s="39"/>
      <c r="B153" s="40"/>
      <c r="C153" s="41"/>
      <c r="D153" s="231" t="s">
        <v>163</v>
      </c>
      <c r="E153" s="41"/>
      <c r="F153" s="232" t="s">
        <v>744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163</v>
      </c>
      <c r="AU153" s="18" t="s">
        <v>80</v>
      </c>
    </row>
    <row r="154" s="13" customFormat="1">
      <c r="A154" s="13"/>
      <c r="B154" s="233"/>
      <c r="C154" s="234"/>
      <c r="D154" s="231" t="s">
        <v>165</v>
      </c>
      <c r="E154" s="235" t="s">
        <v>19</v>
      </c>
      <c r="F154" s="236" t="s">
        <v>716</v>
      </c>
      <c r="G154" s="234"/>
      <c r="H154" s="237">
        <v>10.4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165</v>
      </c>
      <c r="AU154" s="243" t="s">
        <v>80</v>
      </c>
      <c r="AV154" s="13" t="s">
        <v>80</v>
      </c>
      <c r="AW154" s="13" t="s">
        <v>33</v>
      </c>
      <c r="AX154" s="13" t="s">
        <v>78</v>
      </c>
      <c r="AY154" s="243" t="s">
        <v>152</v>
      </c>
    </row>
    <row r="155" s="2" customFormat="1" ht="24.15" customHeight="1">
      <c r="A155" s="39"/>
      <c r="B155" s="40"/>
      <c r="C155" s="213" t="s">
        <v>292</v>
      </c>
      <c r="D155" s="213" t="s">
        <v>154</v>
      </c>
      <c r="E155" s="214" t="s">
        <v>352</v>
      </c>
      <c r="F155" s="215" t="s">
        <v>353</v>
      </c>
      <c r="G155" s="216" t="s">
        <v>198</v>
      </c>
      <c r="H155" s="217">
        <v>13</v>
      </c>
      <c r="I155" s="218"/>
      <c r="J155" s="219">
        <f>ROUND(I155*H155,2)</f>
        <v>0</v>
      </c>
      <c r="K155" s="215" t="s">
        <v>158</v>
      </c>
      <c r="L155" s="45"/>
      <c r="M155" s="220" t="s">
        <v>19</v>
      </c>
      <c r="N155" s="221" t="s">
        <v>42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159</v>
      </c>
      <c r="AT155" s="224" t="s">
        <v>154</v>
      </c>
      <c r="AU155" s="224" t="s">
        <v>80</v>
      </c>
      <c r="AY155" s="18" t="s">
        <v>152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78</v>
      </c>
      <c r="BK155" s="225">
        <f>ROUND(I155*H155,2)</f>
        <v>0</v>
      </c>
      <c r="BL155" s="18" t="s">
        <v>159</v>
      </c>
      <c r="BM155" s="224" t="s">
        <v>745</v>
      </c>
    </row>
    <row r="156" s="2" customFormat="1">
      <c r="A156" s="39"/>
      <c r="B156" s="40"/>
      <c r="C156" s="41"/>
      <c r="D156" s="226" t="s">
        <v>161</v>
      </c>
      <c r="E156" s="41"/>
      <c r="F156" s="227" t="s">
        <v>355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161</v>
      </c>
      <c r="AU156" s="18" t="s">
        <v>80</v>
      </c>
    </row>
    <row r="157" s="13" customFormat="1">
      <c r="A157" s="13"/>
      <c r="B157" s="233"/>
      <c r="C157" s="234"/>
      <c r="D157" s="231" t="s">
        <v>165</v>
      </c>
      <c r="E157" s="235" t="s">
        <v>19</v>
      </c>
      <c r="F157" s="236" t="s">
        <v>254</v>
      </c>
      <c r="G157" s="234"/>
      <c r="H157" s="237">
        <v>13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165</v>
      </c>
      <c r="AU157" s="243" t="s">
        <v>80</v>
      </c>
      <c r="AV157" s="13" t="s">
        <v>80</v>
      </c>
      <c r="AW157" s="13" t="s">
        <v>33</v>
      </c>
      <c r="AX157" s="13" t="s">
        <v>78</v>
      </c>
      <c r="AY157" s="243" t="s">
        <v>152</v>
      </c>
    </row>
    <row r="158" s="12" customFormat="1" ht="22.8" customHeight="1">
      <c r="A158" s="12"/>
      <c r="B158" s="197"/>
      <c r="C158" s="198"/>
      <c r="D158" s="199" t="s">
        <v>70</v>
      </c>
      <c r="E158" s="211" t="s">
        <v>229</v>
      </c>
      <c r="F158" s="211" t="s">
        <v>358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SUM(P159:P179)</f>
        <v>0</v>
      </c>
      <c r="Q158" s="205"/>
      <c r="R158" s="206">
        <f>SUM(R159:R179)</f>
        <v>0.043838000000000002</v>
      </c>
      <c r="S158" s="205"/>
      <c r="T158" s="207">
        <f>SUM(T159:T179)</f>
        <v>0.0096000000000000009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78</v>
      </c>
      <c r="AT158" s="209" t="s">
        <v>70</v>
      </c>
      <c r="AU158" s="209" t="s">
        <v>78</v>
      </c>
      <c r="AY158" s="208" t="s">
        <v>152</v>
      </c>
      <c r="BK158" s="210">
        <f>SUM(BK159:BK179)</f>
        <v>0</v>
      </c>
    </row>
    <row r="159" s="2" customFormat="1" ht="37.8" customHeight="1">
      <c r="A159" s="39"/>
      <c r="B159" s="40"/>
      <c r="C159" s="213" t="s">
        <v>311</v>
      </c>
      <c r="D159" s="213" t="s">
        <v>154</v>
      </c>
      <c r="E159" s="214" t="s">
        <v>379</v>
      </c>
      <c r="F159" s="215" t="s">
        <v>380</v>
      </c>
      <c r="G159" s="216" t="s">
        <v>362</v>
      </c>
      <c r="H159" s="217">
        <v>12</v>
      </c>
      <c r="I159" s="218"/>
      <c r="J159" s="219">
        <f>ROUND(I159*H159,2)</f>
        <v>0</v>
      </c>
      <c r="K159" s="215" t="s">
        <v>158</v>
      </c>
      <c r="L159" s="45"/>
      <c r="M159" s="220" t="s">
        <v>19</v>
      </c>
      <c r="N159" s="221" t="s">
        <v>42</v>
      </c>
      <c r="O159" s="85"/>
      <c r="P159" s="222">
        <f>O159*H159</f>
        <v>0</v>
      </c>
      <c r="Q159" s="222">
        <v>0.00172</v>
      </c>
      <c r="R159" s="222">
        <f>Q159*H159</f>
        <v>0.020639999999999999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159</v>
      </c>
      <c r="AT159" s="224" t="s">
        <v>154</v>
      </c>
      <c r="AU159" s="224" t="s">
        <v>80</v>
      </c>
      <c r="AY159" s="18" t="s">
        <v>152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78</v>
      </c>
      <c r="BK159" s="225">
        <f>ROUND(I159*H159,2)</f>
        <v>0</v>
      </c>
      <c r="BL159" s="18" t="s">
        <v>159</v>
      </c>
      <c r="BM159" s="224" t="s">
        <v>746</v>
      </c>
    </row>
    <row r="160" s="2" customFormat="1">
      <c r="A160" s="39"/>
      <c r="B160" s="40"/>
      <c r="C160" s="41"/>
      <c r="D160" s="226" t="s">
        <v>161</v>
      </c>
      <c r="E160" s="41"/>
      <c r="F160" s="227" t="s">
        <v>382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161</v>
      </c>
      <c r="AU160" s="18" t="s">
        <v>80</v>
      </c>
    </row>
    <row r="161" s="2" customFormat="1">
      <c r="A161" s="39"/>
      <c r="B161" s="40"/>
      <c r="C161" s="41"/>
      <c r="D161" s="231" t="s">
        <v>163</v>
      </c>
      <c r="E161" s="41"/>
      <c r="F161" s="232" t="s">
        <v>695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163</v>
      </c>
      <c r="AU161" s="18" t="s">
        <v>80</v>
      </c>
    </row>
    <row r="162" s="13" customFormat="1">
      <c r="A162" s="13"/>
      <c r="B162" s="233"/>
      <c r="C162" s="234"/>
      <c r="D162" s="231" t="s">
        <v>165</v>
      </c>
      <c r="E162" s="235" t="s">
        <v>19</v>
      </c>
      <c r="F162" s="236" t="s">
        <v>747</v>
      </c>
      <c r="G162" s="234"/>
      <c r="H162" s="237">
        <v>12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165</v>
      </c>
      <c r="AU162" s="243" t="s">
        <v>80</v>
      </c>
      <c r="AV162" s="13" t="s">
        <v>80</v>
      </c>
      <c r="AW162" s="13" t="s">
        <v>33</v>
      </c>
      <c r="AX162" s="13" t="s">
        <v>78</v>
      </c>
      <c r="AY162" s="243" t="s">
        <v>152</v>
      </c>
    </row>
    <row r="163" s="2" customFormat="1" ht="24.15" customHeight="1">
      <c r="A163" s="39"/>
      <c r="B163" s="40"/>
      <c r="C163" s="213" t="s">
        <v>205</v>
      </c>
      <c r="D163" s="213" t="s">
        <v>154</v>
      </c>
      <c r="E163" s="214" t="s">
        <v>360</v>
      </c>
      <c r="F163" s="215" t="s">
        <v>361</v>
      </c>
      <c r="G163" s="216" t="s">
        <v>362</v>
      </c>
      <c r="H163" s="217">
        <v>6</v>
      </c>
      <c r="I163" s="218"/>
      <c r="J163" s="219">
        <f>ROUND(I163*H163,2)</f>
        <v>0</v>
      </c>
      <c r="K163" s="215" t="s">
        <v>158</v>
      </c>
      <c r="L163" s="45"/>
      <c r="M163" s="220" t="s">
        <v>19</v>
      </c>
      <c r="N163" s="221" t="s">
        <v>42</v>
      </c>
      <c r="O163" s="85"/>
      <c r="P163" s="222">
        <f>O163*H163</f>
        <v>0</v>
      </c>
      <c r="Q163" s="222">
        <v>2.0000000000000002E-05</v>
      </c>
      <c r="R163" s="222">
        <f>Q163*H163</f>
        <v>0.00012000000000000002</v>
      </c>
      <c r="S163" s="222">
        <v>0.001</v>
      </c>
      <c r="T163" s="223">
        <f>S163*H163</f>
        <v>0.0060000000000000001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159</v>
      </c>
      <c r="AT163" s="224" t="s">
        <v>154</v>
      </c>
      <c r="AU163" s="224" t="s">
        <v>80</v>
      </c>
      <c r="AY163" s="18" t="s">
        <v>152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159</v>
      </c>
      <c r="BM163" s="224" t="s">
        <v>748</v>
      </c>
    </row>
    <row r="164" s="2" customFormat="1">
      <c r="A164" s="39"/>
      <c r="B164" s="40"/>
      <c r="C164" s="41"/>
      <c r="D164" s="226" t="s">
        <v>161</v>
      </c>
      <c r="E164" s="41"/>
      <c r="F164" s="227" t="s">
        <v>364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161</v>
      </c>
      <c r="AU164" s="18" t="s">
        <v>80</v>
      </c>
    </row>
    <row r="165" s="2" customFormat="1">
      <c r="A165" s="39"/>
      <c r="B165" s="40"/>
      <c r="C165" s="41"/>
      <c r="D165" s="231" t="s">
        <v>163</v>
      </c>
      <c r="E165" s="41"/>
      <c r="F165" s="232" t="s">
        <v>698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163</v>
      </c>
      <c r="AU165" s="18" t="s">
        <v>80</v>
      </c>
    </row>
    <row r="166" s="13" customFormat="1">
      <c r="A166" s="13"/>
      <c r="B166" s="233"/>
      <c r="C166" s="234"/>
      <c r="D166" s="231" t="s">
        <v>165</v>
      </c>
      <c r="E166" s="235" t="s">
        <v>19</v>
      </c>
      <c r="F166" s="236" t="s">
        <v>749</v>
      </c>
      <c r="G166" s="234"/>
      <c r="H166" s="237">
        <v>6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165</v>
      </c>
      <c r="AU166" s="243" t="s">
        <v>80</v>
      </c>
      <c r="AV166" s="13" t="s">
        <v>80</v>
      </c>
      <c r="AW166" s="13" t="s">
        <v>33</v>
      </c>
      <c r="AX166" s="13" t="s">
        <v>78</v>
      </c>
      <c r="AY166" s="243" t="s">
        <v>152</v>
      </c>
    </row>
    <row r="167" s="2" customFormat="1" ht="24.15" customHeight="1">
      <c r="A167" s="39"/>
      <c r="B167" s="40"/>
      <c r="C167" s="255" t="s">
        <v>7</v>
      </c>
      <c r="D167" s="255" t="s">
        <v>215</v>
      </c>
      <c r="E167" s="256" t="s">
        <v>368</v>
      </c>
      <c r="F167" s="257" t="s">
        <v>369</v>
      </c>
      <c r="G167" s="258" t="s">
        <v>280</v>
      </c>
      <c r="H167" s="259">
        <v>0.010999999999999999</v>
      </c>
      <c r="I167" s="260"/>
      <c r="J167" s="261">
        <f>ROUND(I167*H167,2)</f>
        <v>0</v>
      </c>
      <c r="K167" s="257" t="s">
        <v>158</v>
      </c>
      <c r="L167" s="262"/>
      <c r="M167" s="263" t="s">
        <v>19</v>
      </c>
      <c r="N167" s="264" t="s">
        <v>42</v>
      </c>
      <c r="O167" s="85"/>
      <c r="P167" s="222">
        <f>O167*H167</f>
        <v>0</v>
      </c>
      <c r="Q167" s="222">
        <v>1</v>
      </c>
      <c r="R167" s="222">
        <f>Q167*H167</f>
        <v>0.010999999999999999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219</v>
      </c>
      <c r="AT167" s="224" t="s">
        <v>215</v>
      </c>
      <c r="AU167" s="224" t="s">
        <v>80</v>
      </c>
      <c r="AY167" s="18" t="s">
        <v>152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78</v>
      </c>
      <c r="BK167" s="225">
        <f>ROUND(I167*H167,2)</f>
        <v>0</v>
      </c>
      <c r="BL167" s="18" t="s">
        <v>159</v>
      </c>
      <c r="BM167" s="224" t="s">
        <v>750</v>
      </c>
    </row>
    <row r="168" s="2" customFormat="1">
      <c r="A168" s="39"/>
      <c r="B168" s="40"/>
      <c r="C168" s="41"/>
      <c r="D168" s="231" t="s">
        <v>163</v>
      </c>
      <c r="E168" s="41"/>
      <c r="F168" s="232" t="s">
        <v>698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163</v>
      </c>
      <c r="AU168" s="18" t="s">
        <v>80</v>
      </c>
    </row>
    <row r="169" s="13" customFormat="1">
      <c r="A169" s="13"/>
      <c r="B169" s="233"/>
      <c r="C169" s="234"/>
      <c r="D169" s="231" t="s">
        <v>165</v>
      </c>
      <c r="E169" s="235" t="s">
        <v>19</v>
      </c>
      <c r="F169" s="236" t="s">
        <v>751</v>
      </c>
      <c r="G169" s="234"/>
      <c r="H169" s="237">
        <v>0.010999999999999999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165</v>
      </c>
      <c r="AU169" s="243" t="s">
        <v>80</v>
      </c>
      <c r="AV169" s="13" t="s">
        <v>80</v>
      </c>
      <c r="AW169" s="13" t="s">
        <v>33</v>
      </c>
      <c r="AX169" s="13" t="s">
        <v>78</v>
      </c>
      <c r="AY169" s="243" t="s">
        <v>152</v>
      </c>
    </row>
    <row r="170" s="2" customFormat="1" ht="24.15" customHeight="1">
      <c r="A170" s="39"/>
      <c r="B170" s="40"/>
      <c r="C170" s="213" t="s">
        <v>212</v>
      </c>
      <c r="D170" s="213" t="s">
        <v>154</v>
      </c>
      <c r="E170" s="214" t="s">
        <v>546</v>
      </c>
      <c r="F170" s="215" t="s">
        <v>547</v>
      </c>
      <c r="G170" s="216" t="s">
        <v>362</v>
      </c>
      <c r="H170" s="217">
        <v>1.2</v>
      </c>
      <c r="I170" s="218"/>
      <c r="J170" s="219">
        <f>ROUND(I170*H170,2)</f>
        <v>0</v>
      </c>
      <c r="K170" s="215" t="s">
        <v>158</v>
      </c>
      <c r="L170" s="45"/>
      <c r="M170" s="220" t="s">
        <v>19</v>
      </c>
      <c r="N170" s="221" t="s">
        <v>42</v>
      </c>
      <c r="O170" s="85"/>
      <c r="P170" s="222">
        <f>O170*H170</f>
        <v>0</v>
      </c>
      <c r="Q170" s="222">
        <v>9.0000000000000006E-05</v>
      </c>
      <c r="R170" s="222">
        <f>Q170*H170</f>
        <v>0.00010800000000000001</v>
      </c>
      <c r="S170" s="222">
        <v>0.0030000000000000001</v>
      </c>
      <c r="T170" s="223">
        <f>S170*H170</f>
        <v>0.0035999999999999999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159</v>
      </c>
      <c r="AT170" s="224" t="s">
        <v>154</v>
      </c>
      <c r="AU170" s="224" t="s">
        <v>80</v>
      </c>
      <c r="AY170" s="18" t="s">
        <v>152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78</v>
      </c>
      <c r="BK170" s="225">
        <f>ROUND(I170*H170,2)</f>
        <v>0</v>
      </c>
      <c r="BL170" s="18" t="s">
        <v>159</v>
      </c>
      <c r="BM170" s="224" t="s">
        <v>752</v>
      </c>
    </row>
    <row r="171" s="2" customFormat="1">
      <c r="A171" s="39"/>
      <c r="B171" s="40"/>
      <c r="C171" s="41"/>
      <c r="D171" s="226" t="s">
        <v>161</v>
      </c>
      <c r="E171" s="41"/>
      <c r="F171" s="227" t="s">
        <v>549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161</v>
      </c>
      <c r="AU171" s="18" t="s">
        <v>80</v>
      </c>
    </row>
    <row r="172" s="2" customFormat="1">
      <c r="A172" s="39"/>
      <c r="B172" s="40"/>
      <c r="C172" s="41"/>
      <c r="D172" s="231" t="s">
        <v>163</v>
      </c>
      <c r="E172" s="41"/>
      <c r="F172" s="232" t="s">
        <v>703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163</v>
      </c>
      <c r="AU172" s="18" t="s">
        <v>80</v>
      </c>
    </row>
    <row r="173" s="13" customFormat="1">
      <c r="A173" s="13"/>
      <c r="B173" s="233"/>
      <c r="C173" s="234"/>
      <c r="D173" s="231" t="s">
        <v>165</v>
      </c>
      <c r="E173" s="235" t="s">
        <v>19</v>
      </c>
      <c r="F173" s="236" t="s">
        <v>704</v>
      </c>
      <c r="G173" s="234"/>
      <c r="H173" s="237">
        <v>1.2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165</v>
      </c>
      <c r="AU173" s="243" t="s">
        <v>80</v>
      </c>
      <c r="AV173" s="13" t="s">
        <v>80</v>
      </c>
      <c r="AW173" s="13" t="s">
        <v>33</v>
      </c>
      <c r="AX173" s="13" t="s">
        <v>78</v>
      </c>
      <c r="AY173" s="243" t="s">
        <v>152</v>
      </c>
    </row>
    <row r="174" s="2" customFormat="1" ht="24.15" customHeight="1">
      <c r="A174" s="39"/>
      <c r="B174" s="40"/>
      <c r="C174" s="255" t="s">
        <v>335</v>
      </c>
      <c r="D174" s="255" t="s">
        <v>215</v>
      </c>
      <c r="E174" s="256" t="s">
        <v>552</v>
      </c>
      <c r="F174" s="257" t="s">
        <v>553</v>
      </c>
      <c r="G174" s="258" t="s">
        <v>280</v>
      </c>
      <c r="H174" s="259">
        <v>0.0070000000000000001</v>
      </c>
      <c r="I174" s="260"/>
      <c r="J174" s="261">
        <f>ROUND(I174*H174,2)</f>
        <v>0</v>
      </c>
      <c r="K174" s="257" t="s">
        <v>158</v>
      </c>
      <c r="L174" s="262"/>
      <c r="M174" s="263" t="s">
        <v>19</v>
      </c>
      <c r="N174" s="264" t="s">
        <v>42</v>
      </c>
      <c r="O174" s="85"/>
      <c r="P174" s="222">
        <f>O174*H174</f>
        <v>0</v>
      </c>
      <c r="Q174" s="222">
        <v>1</v>
      </c>
      <c r="R174" s="222">
        <f>Q174*H174</f>
        <v>0.0070000000000000001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219</v>
      </c>
      <c r="AT174" s="224" t="s">
        <v>215</v>
      </c>
      <c r="AU174" s="224" t="s">
        <v>80</v>
      </c>
      <c r="AY174" s="18" t="s">
        <v>152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78</v>
      </c>
      <c r="BK174" s="225">
        <f>ROUND(I174*H174,2)</f>
        <v>0</v>
      </c>
      <c r="BL174" s="18" t="s">
        <v>159</v>
      </c>
      <c r="BM174" s="224" t="s">
        <v>753</v>
      </c>
    </row>
    <row r="175" s="2" customFormat="1">
      <c r="A175" s="39"/>
      <c r="B175" s="40"/>
      <c r="C175" s="41"/>
      <c r="D175" s="231" t="s">
        <v>163</v>
      </c>
      <c r="E175" s="41"/>
      <c r="F175" s="232" t="s">
        <v>706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163</v>
      </c>
      <c r="AU175" s="18" t="s">
        <v>80</v>
      </c>
    </row>
    <row r="176" s="13" customFormat="1">
      <c r="A176" s="13"/>
      <c r="B176" s="233"/>
      <c r="C176" s="234"/>
      <c r="D176" s="231" t="s">
        <v>165</v>
      </c>
      <c r="E176" s="235" t="s">
        <v>19</v>
      </c>
      <c r="F176" s="236" t="s">
        <v>556</v>
      </c>
      <c r="G176" s="234"/>
      <c r="H176" s="237">
        <v>0.0070000000000000001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165</v>
      </c>
      <c r="AU176" s="243" t="s">
        <v>80</v>
      </c>
      <c r="AV176" s="13" t="s">
        <v>80</v>
      </c>
      <c r="AW176" s="13" t="s">
        <v>33</v>
      </c>
      <c r="AX176" s="13" t="s">
        <v>78</v>
      </c>
      <c r="AY176" s="243" t="s">
        <v>152</v>
      </c>
    </row>
    <row r="177" s="2" customFormat="1" ht="16.5" customHeight="1">
      <c r="A177" s="39"/>
      <c r="B177" s="40"/>
      <c r="C177" s="255" t="s">
        <v>344</v>
      </c>
      <c r="D177" s="255" t="s">
        <v>215</v>
      </c>
      <c r="E177" s="256" t="s">
        <v>374</v>
      </c>
      <c r="F177" s="257" t="s">
        <v>375</v>
      </c>
      <c r="G177" s="258" t="s">
        <v>309</v>
      </c>
      <c r="H177" s="259">
        <v>7</v>
      </c>
      <c r="I177" s="260"/>
      <c r="J177" s="261">
        <f>ROUND(I177*H177,2)</f>
        <v>0</v>
      </c>
      <c r="K177" s="257" t="s">
        <v>158</v>
      </c>
      <c r="L177" s="262"/>
      <c r="M177" s="263" t="s">
        <v>19</v>
      </c>
      <c r="N177" s="264" t="s">
        <v>42</v>
      </c>
      <c r="O177" s="85"/>
      <c r="P177" s="222">
        <f>O177*H177</f>
        <v>0</v>
      </c>
      <c r="Q177" s="222">
        <v>0.00071000000000000002</v>
      </c>
      <c r="R177" s="222">
        <f>Q177*H177</f>
        <v>0.0049700000000000005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219</v>
      </c>
      <c r="AT177" s="224" t="s">
        <v>215</v>
      </c>
      <c r="AU177" s="224" t="s">
        <v>80</v>
      </c>
      <c r="AY177" s="18" t="s">
        <v>152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78</v>
      </c>
      <c r="BK177" s="225">
        <f>ROUND(I177*H177,2)</f>
        <v>0</v>
      </c>
      <c r="BL177" s="18" t="s">
        <v>159</v>
      </c>
      <c r="BM177" s="224" t="s">
        <v>754</v>
      </c>
    </row>
    <row r="178" s="2" customFormat="1">
      <c r="A178" s="39"/>
      <c r="B178" s="40"/>
      <c r="C178" s="41"/>
      <c r="D178" s="231" t="s">
        <v>163</v>
      </c>
      <c r="E178" s="41"/>
      <c r="F178" s="232" t="s">
        <v>708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163</v>
      </c>
      <c r="AU178" s="18" t="s">
        <v>80</v>
      </c>
    </row>
    <row r="179" s="13" customFormat="1">
      <c r="A179" s="13"/>
      <c r="B179" s="233"/>
      <c r="C179" s="234"/>
      <c r="D179" s="231" t="s">
        <v>165</v>
      </c>
      <c r="E179" s="235" t="s">
        <v>19</v>
      </c>
      <c r="F179" s="236" t="s">
        <v>755</v>
      </c>
      <c r="G179" s="234"/>
      <c r="H179" s="237">
        <v>7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165</v>
      </c>
      <c r="AU179" s="243" t="s">
        <v>80</v>
      </c>
      <c r="AV179" s="13" t="s">
        <v>80</v>
      </c>
      <c r="AW179" s="13" t="s">
        <v>33</v>
      </c>
      <c r="AX179" s="13" t="s">
        <v>78</v>
      </c>
      <c r="AY179" s="243" t="s">
        <v>152</v>
      </c>
    </row>
    <row r="180" s="12" customFormat="1" ht="22.8" customHeight="1">
      <c r="A180" s="12"/>
      <c r="B180" s="197"/>
      <c r="C180" s="198"/>
      <c r="D180" s="199" t="s">
        <v>70</v>
      </c>
      <c r="E180" s="211" t="s">
        <v>384</v>
      </c>
      <c r="F180" s="211" t="s">
        <v>385</v>
      </c>
      <c r="G180" s="198"/>
      <c r="H180" s="198"/>
      <c r="I180" s="201"/>
      <c r="J180" s="212">
        <f>BK180</f>
        <v>0</v>
      </c>
      <c r="K180" s="198"/>
      <c r="L180" s="203"/>
      <c r="M180" s="204"/>
      <c r="N180" s="205"/>
      <c r="O180" s="205"/>
      <c r="P180" s="206">
        <f>SUM(P181:P182)</f>
        <v>0</v>
      </c>
      <c r="Q180" s="205"/>
      <c r="R180" s="206">
        <f>SUM(R181:R182)</f>
        <v>0</v>
      </c>
      <c r="S180" s="205"/>
      <c r="T180" s="207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8" t="s">
        <v>78</v>
      </c>
      <c r="AT180" s="209" t="s">
        <v>70</v>
      </c>
      <c r="AU180" s="209" t="s">
        <v>78</v>
      </c>
      <c r="AY180" s="208" t="s">
        <v>152</v>
      </c>
      <c r="BK180" s="210">
        <f>SUM(BK181:BK182)</f>
        <v>0</v>
      </c>
    </row>
    <row r="181" s="2" customFormat="1" ht="24.15" customHeight="1">
      <c r="A181" s="39"/>
      <c r="B181" s="40"/>
      <c r="C181" s="213" t="s">
        <v>351</v>
      </c>
      <c r="D181" s="213" t="s">
        <v>154</v>
      </c>
      <c r="E181" s="214" t="s">
        <v>558</v>
      </c>
      <c r="F181" s="215" t="s">
        <v>559</v>
      </c>
      <c r="G181" s="216" t="s">
        <v>280</v>
      </c>
      <c r="H181" s="217">
        <v>31.036999999999999</v>
      </c>
      <c r="I181" s="218"/>
      <c r="J181" s="219">
        <f>ROUND(I181*H181,2)</f>
        <v>0</v>
      </c>
      <c r="K181" s="215" t="s">
        <v>158</v>
      </c>
      <c r="L181" s="45"/>
      <c r="M181" s="220" t="s">
        <v>19</v>
      </c>
      <c r="N181" s="221" t="s">
        <v>42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159</v>
      </c>
      <c r="AT181" s="224" t="s">
        <v>154</v>
      </c>
      <c r="AU181" s="224" t="s">
        <v>80</v>
      </c>
      <c r="AY181" s="18" t="s">
        <v>152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78</v>
      </c>
      <c r="BK181" s="225">
        <f>ROUND(I181*H181,2)</f>
        <v>0</v>
      </c>
      <c r="BL181" s="18" t="s">
        <v>159</v>
      </c>
      <c r="BM181" s="224" t="s">
        <v>756</v>
      </c>
    </row>
    <row r="182" s="2" customFormat="1">
      <c r="A182" s="39"/>
      <c r="B182" s="40"/>
      <c r="C182" s="41"/>
      <c r="D182" s="226" t="s">
        <v>161</v>
      </c>
      <c r="E182" s="41"/>
      <c r="F182" s="227" t="s">
        <v>561</v>
      </c>
      <c r="G182" s="41"/>
      <c r="H182" s="41"/>
      <c r="I182" s="228"/>
      <c r="J182" s="41"/>
      <c r="K182" s="41"/>
      <c r="L182" s="45"/>
      <c r="M182" s="265"/>
      <c r="N182" s="266"/>
      <c r="O182" s="267"/>
      <c r="P182" s="267"/>
      <c r="Q182" s="267"/>
      <c r="R182" s="267"/>
      <c r="S182" s="267"/>
      <c r="T182" s="268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161</v>
      </c>
      <c r="AU182" s="18" t="s">
        <v>80</v>
      </c>
    </row>
    <row r="183" s="2" customFormat="1" ht="6.96" customHeight="1">
      <c r="A183" s="39"/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IX1AcYyV///vu6YxHubJt1V7bFhu7IkWgmPit1M6Oq9X0zLsWANZUEKezEW2S6QlhIF38OBnJUoyyoZs7USUMw==" hashValue="QMxgyqsksMDzq6FtrO7HD8u4Dh1Qc4rQKw2T1XEkznLGaY/MtrA8bUi02iUh/ertNdfTctez+SDuGT4l5tJdxA==" algorithmName="SHA-512" password="CC35"/>
  <autoFilter ref="C90:K18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27751111"/>
    <hyperlink ref="F99" r:id="rId2" display="https://podminky.urs.cz/item/CS_URS_2025_02/132251401"/>
    <hyperlink ref="F103" r:id="rId3" display="https://podminky.urs.cz/item/CS_URS_2025_02/162351104"/>
    <hyperlink ref="F107" r:id="rId4" display="https://podminky.urs.cz/item/CS_URS_2025_02/181951111"/>
    <hyperlink ref="F111" r:id="rId5" display="https://podminky.urs.cz/item/CS_URS_2025_02/181411121"/>
    <hyperlink ref="F117" r:id="rId6" display="https://podminky.urs.cz/item/CS_URS_2025_02/321213345"/>
    <hyperlink ref="F121" r:id="rId7" display="https://podminky.urs.cz/item/CS_URS_2025_02/321222111"/>
    <hyperlink ref="F131" r:id="rId8" display="https://podminky.urs.cz/item/CS_URS_2025_02/321321115"/>
    <hyperlink ref="F135" r:id="rId9" display="https://podminky.urs.cz/item/CS_URS_2025_02/321351010"/>
    <hyperlink ref="F138" r:id="rId10" display="https://podminky.urs.cz/item/CS_URS_2025_02/321352010"/>
    <hyperlink ref="F142" r:id="rId11" display="https://podminky.urs.cz/item/CS_URS_2025_02/465513127"/>
    <hyperlink ref="F146" r:id="rId12" display="https://podminky.urs.cz/item/CS_URS_2025_02/451313521"/>
    <hyperlink ref="F149" r:id="rId13" display="https://podminky.urs.cz/item/CS_URS_2025_02/451571111"/>
    <hyperlink ref="F152" r:id="rId14" display="https://podminky.urs.cz/item/CS_URS_2025_02/463212111"/>
    <hyperlink ref="F156" r:id="rId15" display="https://podminky.urs.cz/item/CS_URS_2025_02/463212191"/>
    <hyperlink ref="F160" r:id="rId16" display="https://podminky.urs.cz/item/CS_URS_2025_02/953334312"/>
    <hyperlink ref="F164" r:id="rId17" display="https://podminky.urs.cz/item/CS_URS_2025_02/977131110"/>
    <hyperlink ref="F171" r:id="rId18" display="https://podminky.urs.cz/item/CS_URS_2025_02/977131119"/>
    <hyperlink ref="F182" r:id="rId19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122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26.25" customHeight="1">
      <c r="B7" s="21"/>
      <c r="E7" s="144" t="str">
        <f>'Rekapitulace stavby'!K6</f>
        <v>VT Opavice, Holčovice, Hejnov km 20,900 - 21,700 PŠ 2024 - stavba č. 8848</v>
      </c>
      <c r="F7" s="143"/>
      <c r="G7" s="143"/>
      <c r="H7" s="143"/>
      <c r="L7" s="21"/>
    </row>
    <row r="8" s="1" customFormat="1" ht="12" customHeight="1">
      <c r="B8" s="21"/>
      <c r="D8" s="143" t="s">
        <v>123</v>
      </c>
      <c r="L8" s="21"/>
    </row>
    <row r="9" s="2" customFormat="1" ht="16.5" customHeight="1">
      <c r="A9" s="39"/>
      <c r="B9" s="45"/>
      <c r="C9" s="39"/>
      <c r="D9" s="39"/>
      <c r="E9" s="144" t="s">
        <v>562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757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ROUND((SUM(BE92:BE243)),  2)</f>
        <v>0</v>
      </c>
      <c r="G35" s="39"/>
      <c r="H35" s="39"/>
      <c r="I35" s="158">
        <v>0.20999999999999999</v>
      </c>
      <c r="J35" s="157">
        <f>ROUND(((SUM(BE92:BE243))*I35),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ROUND((SUM(BF92:BF243)),  2)</f>
        <v>0</v>
      </c>
      <c r="G36" s="39"/>
      <c r="H36" s="39"/>
      <c r="I36" s="158">
        <v>0.12</v>
      </c>
      <c r="J36" s="157">
        <f>ROUND(((SUM(BF92:BF243))*I36),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ROUND((SUM(BG92:BG243)),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ROUND((SUM(BH92:BH243)),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ROUND((SUM(BI92:BI243)),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0" t="str">
        <f>E7</f>
        <v>VT Opavice, Holčovice, Hejnov km 20,900 - 21,700 PŠ 2024 - stavba č. 8848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562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SO-03-04. - Stupeň km 21,377 (21,377)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Holčovice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128</v>
      </c>
      <c r="D61" s="172"/>
      <c r="E61" s="172"/>
      <c r="F61" s="172"/>
      <c r="G61" s="172"/>
      <c r="H61" s="172"/>
      <c r="I61" s="172"/>
      <c r="J61" s="173" t="s">
        <v>129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130</v>
      </c>
    </row>
    <row r="64" s="9" customFormat="1" ht="24.96" customHeight="1">
      <c r="A64" s="9"/>
      <c r="B64" s="175"/>
      <c r="C64" s="176"/>
      <c r="D64" s="177" t="s">
        <v>131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132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133</v>
      </c>
      <c r="E66" s="183"/>
      <c r="F66" s="183"/>
      <c r="G66" s="183"/>
      <c r="H66" s="183"/>
      <c r="I66" s="183"/>
      <c r="J66" s="184">
        <f>J155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134</v>
      </c>
      <c r="E67" s="183"/>
      <c r="F67" s="183"/>
      <c r="G67" s="183"/>
      <c r="H67" s="183"/>
      <c r="I67" s="183"/>
      <c r="J67" s="184">
        <f>J188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504</v>
      </c>
      <c r="E68" s="183"/>
      <c r="F68" s="183"/>
      <c r="G68" s="183"/>
      <c r="H68" s="183"/>
      <c r="I68" s="183"/>
      <c r="J68" s="184">
        <f>J209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392</v>
      </c>
      <c r="E69" s="183"/>
      <c r="F69" s="183"/>
      <c r="G69" s="183"/>
      <c r="H69" s="183"/>
      <c r="I69" s="183"/>
      <c r="J69" s="184">
        <f>J231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136</v>
      </c>
      <c r="E70" s="183"/>
      <c r="F70" s="183"/>
      <c r="G70" s="183"/>
      <c r="H70" s="183"/>
      <c r="I70" s="183"/>
      <c r="J70" s="184">
        <f>J241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6.25" customHeight="1">
      <c r="A80" s="39"/>
      <c r="B80" s="40"/>
      <c r="C80" s="41"/>
      <c r="D80" s="41"/>
      <c r="E80" s="170" t="str">
        <f>E7</f>
        <v>VT Opavice, Holčovice, Hejnov km 20,900 - 21,700 PŠ 2024 - stavba č. 8848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123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39"/>
      <c r="B82" s="40"/>
      <c r="C82" s="41"/>
      <c r="D82" s="41"/>
      <c r="E82" s="170" t="s">
        <v>562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125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E11</f>
        <v>SO-03-04. - Stupeň km 21,377 (21,377)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Holčovice</v>
      </c>
      <c r="G86" s="41"/>
      <c r="H86" s="41"/>
      <c r="I86" s="33" t="s">
        <v>23</v>
      </c>
      <c r="J86" s="73" t="str">
        <f>IF(J14="","",J14)</f>
        <v>9. 7. 2025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E17</f>
        <v xml:space="preserve"> </v>
      </c>
      <c r="G88" s="41"/>
      <c r="H88" s="41"/>
      <c r="I88" s="33" t="s">
        <v>31</v>
      </c>
      <c r="J88" s="37" t="str">
        <f>E23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41"/>
      <c r="E89" s="41"/>
      <c r="F89" s="28" t="str">
        <f>IF(E20="","",E20)</f>
        <v>Vyplň údaj</v>
      </c>
      <c r="G89" s="41"/>
      <c r="H89" s="41"/>
      <c r="I89" s="33" t="s">
        <v>34</v>
      </c>
      <c r="J89" s="37" t="str">
        <f>E26</f>
        <v>Ing. Dalibor Rajnoch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138</v>
      </c>
      <c r="D91" s="189" t="s">
        <v>56</v>
      </c>
      <c r="E91" s="189" t="s">
        <v>52</v>
      </c>
      <c r="F91" s="189" t="s">
        <v>53</v>
      </c>
      <c r="G91" s="189" t="s">
        <v>139</v>
      </c>
      <c r="H91" s="189" t="s">
        <v>140</v>
      </c>
      <c r="I91" s="189" t="s">
        <v>141</v>
      </c>
      <c r="J91" s="189" t="s">
        <v>129</v>
      </c>
      <c r="K91" s="190" t="s">
        <v>142</v>
      </c>
      <c r="L91" s="191"/>
      <c r="M91" s="93" t="s">
        <v>19</v>
      </c>
      <c r="N91" s="94" t="s">
        <v>41</v>
      </c>
      <c r="O91" s="94" t="s">
        <v>143</v>
      </c>
      <c r="P91" s="94" t="s">
        <v>144</v>
      </c>
      <c r="Q91" s="94" t="s">
        <v>145</v>
      </c>
      <c r="R91" s="94" t="s">
        <v>146</v>
      </c>
      <c r="S91" s="94" t="s">
        <v>147</v>
      </c>
      <c r="T91" s="95" t="s">
        <v>148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149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</f>
        <v>0</v>
      </c>
      <c r="Q92" s="97"/>
      <c r="R92" s="194">
        <f>R93</f>
        <v>144.76125141999998</v>
      </c>
      <c r="S92" s="97"/>
      <c r="T92" s="195">
        <f>T93</f>
        <v>4.4825499999999998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70</v>
      </c>
      <c r="AU92" s="18" t="s">
        <v>130</v>
      </c>
      <c r="BK92" s="196">
        <f>BK93</f>
        <v>0</v>
      </c>
    </row>
    <row r="93" s="12" customFormat="1" ht="25.92" customHeight="1">
      <c r="A93" s="12"/>
      <c r="B93" s="197"/>
      <c r="C93" s="198"/>
      <c r="D93" s="199" t="s">
        <v>70</v>
      </c>
      <c r="E93" s="200" t="s">
        <v>150</v>
      </c>
      <c r="F93" s="200" t="s">
        <v>151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P94+P155+P188+P209+P231+P241</f>
        <v>0</v>
      </c>
      <c r="Q93" s="205"/>
      <c r="R93" s="206">
        <f>R94+R155+R188+R209+R231+R241</f>
        <v>144.76125141999998</v>
      </c>
      <c r="S93" s="205"/>
      <c r="T93" s="207">
        <f>T94+T155+T188+T209+T231+T241</f>
        <v>4.4825499999999998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71</v>
      </c>
      <c r="AY93" s="208" t="s">
        <v>152</v>
      </c>
      <c r="BK93" s="210">
        <f>BK94+BK155+BK188+BK209+BK231+BK241</f>
        <v>0</v>
      </c>
    </row>
    <row r="94" s="12" customFormat="1" ht="22.8" customHeight="1">
      <c r="A94" s="12"/>
      <c r="B94" s="197"/>
      <c r="C94" s="198"/>
      <c r="D94" s="199" t="s">
        <v>70</v>
      </c>
      <c r="E94" s="211" t="s">
        <v>78</v>
      </c>
      <c r="F94" s="211" t="s">
        <v>153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SUM(P95:P154)</f>
        <v>0</v>
      </c>
      <c r="Q94" s="205"/>
      <c r="R94" s="206">
        <f>SUM(R95:R154)</f>
        <v>0.0042599999999999999</v>
      </c>
      <c r="S94" s="205"/>
      <c r="T94" s="207">
        <f>SUM(T95:T154)</f>
        <v>4.46875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78</v>
      </c>
      <c r="AT94" s="209" t="s">
        <v>70</v>
      </c>
      <c r="AU94" s="209" t="s">
        <v>78</v>
      </c>
      <c r="AY94" s="208" t="s">
        <v>152</v>
      </c>
      <c r="BK94" s="210">
        <f>SUM(BK95:BK154)</f>
        <v>0</v>
      </c>
    </row>
    <row r="95" s="2" customFormat="1" ht="49.05" customHeight="1">
      <c r="A95" s="39"/>
      <c r="B95" s="40"/>
      <c r="C95" s="213" t="s">
        <v>78</v>
      </c>
      <c r="D95" s="213" t="s">
        <v>154</v>
      </c>
      <c r="E95" s="214" t="s">
        <v>393</v>
      </c>
      <c r="F95" s="215" t="s">
        <v>394</v>
      </c>
      <c r="G95" s="216" t="s">
        <v>157</v>
      </c>
      <c r="H95" s="217">
        <v>2.75</v>
      </c>
      <c r="I95" s="218"/>
      <c r="J95" s="219">
        <f>ROUND(I95*H95,2)</f>
        <v>0</v>
      </c>
      <c r="K95" s="215" t="s">
        <v>158</v>
      </c>
      <c r="L95" s="45"/>
      <c r="M95" s="220" t="s">
        <v>19</v>
      </c>
      <c r="N95" s="221" t="s">
        <v>42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159</v>
      </c>
      <c r="AT95" s="224" t="s">
        <v>154</v>
      </c>
      <c r="AU95" s="224" t="s">
        <v>80</v>
      </c>
      <c r="AY95" s="18" t="s">
        <v>152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78</v>
      </c>
      <c r="BK95" s="225">
        <f>ROUND(I95*H95,2)</f>
        <v>0</v>
      </c>
      <c r="BL95" s="18" t="s">
        <v>159</v>
      </c>
      <c r="BM95" s="224" t="s">
        <v>758</v>
      </c>
    </row>
    <row r="96" s="2" customFormat="1">
      <c r="A96" s="39"/>
      <c r="B96" s="40"/>
      <c r="C96" s="41"/>
      <c r="D96" s="226" t="s">
        <v>161</v>
      </c>
      <c r="E96" s="41"/>
      <c r="F96" s="227" t="s">
        <v>396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161</v>
      </c>
      <c r="AU96" s="18" t="s">
        <v>80</v>
      </c>
    </row>
    <row r="97" s="2" customFormat="1">
      <c r="A97" s="39"/>
      <c r="B97" s="40"/>
      <c r="C97" s="41"/>
      <c r="D97" s="231" t="s">
        <v>163</v>
      </c>
      <c r="E97" s="41"/>
      <c r="F97" s="232" t="s">
        <v>759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163</v>
      </c>
      <c r="AU97" s="18" t="s">
        <v>80</v>
      </c>
    </row>
    <row r="98" s="13" customFormat="1">
      <c r="A98" s="13"/>
      <c r="B98" s="233"/>
      <c r="C98" s="234"/>
      <c r="D98" s="231" t="s">
        <v>165</v>
      </c>
      <c r="E98" s="235" t="s">
        <v>19</v>
      </c>
      <c r="F98" s="236" t="s">
        <v>760</v>
      </c>
      <c r="G98" s="234"/>
      <c r="H98" s="237">
        <v>2.75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165</v>
      </c>
      <c r="AU98" s="243" t="s">
        <v>80</v>
      </c>
      <c r="AV98" s="13" t="s">
        <v>80</v>
      </c>
      <c r="AW98" s="13" t="s">
        <v>33</v>
      </c>
      <c r="AX98" s="13" t="s">
        <v>78</v>
      </c>
      <c r="AY98" s="243" t="s">
        <v>152</v>
      </c>
    </row>
    <row r="99" s="2" customFormat="1" ht="37.8" customHeight="1">
      <c r="A99" s="39"/>
      <c r="B99" s="40"/>
      <c r="C99" s="213" t="s">
        <v>80</v>
      </c>
      <c r="D99" s="213" t="s">
        <v>154</v>
      </c>
      <c r="E99" s="214" t="s">
        <v>399</v>
      </c>
      <c r="F99" s="215" t="s">
        <v>400</v>
      </c>
      <c r="G99" s="216" t="s">
        <v>157</v>
      </c>
      <c r="H99" s="217">
        <v>2.75</v>
      </c>
      <c r="I99" s="218"/>
      <c r="J99" s="219">
        <f>ROUND(I99*H99,2)</f>
        <v>0</v>
      </c>
      <c r="K99" s="215" t="s">
        <v>158</v>
      </c>
      <c r="L99" s="45"/>
      <c r="M99" s="220" t="s">
        <v>19</v>
      </c>
      <c r="N99" s="221" t="s">
        <v>42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159</v>
      </c>
      <c r="AT99" s="224" t="s">
        <v>154</v>
      </c>
      <c r="AU99" s="224" t="s">
        <v>80</v>
      </c>
      <c r="AY99" s="18" t="s">
        <v>152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78</v>
      </c>
      <c r="BK99" s="225">
        <f>ROUND(I99*H99,2)</f>
        <v>0</v>
      </c>
      <c r="BL99" s="18" t="s">
        <v>159</v>
      </c>
      <c r="BM99" s="224" t="s">
        <v>761</v>
      </c>
    </row>
    <row r="100" s="2" customFormat="1">
      <c r="A100" s="39"/>
      <c r="B100" s="40"/>
      <c r="C100" s="41"/>
      <c r="D100" s="226" t="s">
        <v>161</v>
      </c>
      <c r="E100" s="41"/>
      <c r="F100" s="227" t="s">
        <v>402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161</v>
      </c>
      <c r="AU100" s="18" t="s">
        <v>80</v>
      </c>
    </row>
    <row r="101" s="13" customFormat="1">
      <c r="A101" s="13"/>
      <c r="B101" s="233"/>
      <c r="C101" s="234"/>
      <c r="D101" s="231" t="s">
        <v>165</v>
      </c>
      <c r="E101" s="235" t="s">
        <v>19</v>
      </c>
      <c r="F101" s="236" t="s">
        <v>762</v>
      </c>
      <c r="G101" s="234"/>
      <c r="H101" s="237">
        <v>2.75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165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152</v>
      </c>
    </row>
    <row r="102" s="2" customFormat="1" ht="49.05" customHeight="1">
      <c r="A102" s="39"/>
      <c r="B102" s="40"/>
      <c r="C102" s="213" t="s">
        <v>180</v>
      </c>
      <c r="D102" s="213" t="s">
        <v>154</v>
      </c>
      <c r="E102" s="214" t="s">
        <v>403</v>
      </c>
      <c r="F102" s="215" t="s">
        <v>404</v>
      </c>
      <c r="G102" s="216" t="s">
        <v>157</v>
      </c>
      <c r="H102" s="217">
        <v>2.75</v>
      </c>
      <c r="I102" s="218"/>
      <c r="J102" s="219">
        <f>ROUND(I102*H102,2)</f>
        <v>0</v>
      </c>
      <c r="K102" s="215" t="s">
        <v>158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159</v>
      </c>
      <c r="AT102" s="224" t="s">
        <v>154</v>
      </c>
      <c r="AU102" s="224" t="s">
        <v>80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159</v>
      </c>
      <c r="BM102" s="224" t="s">
        <v>763</v>
      </c>
    </row>
    <row r="103" s="2" customFormat="1">
      <c r="A103" s="39"/>
      <c r="B103" s="40"/>
      <c r="C103" s="41"/>
      <c r="D103" s="226" t="s">
        <v>161</v>
      </c>
      <c r="E103" s="41"/>
      <c r="F103" s="227" t="s">
        <v>406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161</v>
      </c>
      <c r="AU103" s="18" t="s">
        <v>80</v>
      </c>
    </row>
    <row r="104" s="13" customFormat="1">
      <c r="A104" s="13"/>
      <c r="B104" s="233"/>
      <c r="C104" s="234"/>
      <c r="D104" s="231" t="s">
        <v>165</v>
      </c>
      <c r="E104" s="235" t="s">
        <v>19</v>
      </c>
      <c r="F104" s="236" t="s">
        <v>762</v>
      </c>
      <c r="G104" s="234"/>
      <c r="H104" s="237">
        <v>2.75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165</v>
      </c>
      <c r="AU104" s="243" t="s">
        <v>80</v>
      </c>
      <c r="AV104" s="13" t="s">
        <v>80</v>
      </c>
      <c r="AW104" s="13" t="s">
        <v>33</v>
      </c>
      <c r="AX104" s="13" t="s">
        <v>78</v>
      </c>
      <c r="AY104" s="243" t="s">
        <v>152</v>
      </c>
    </row>
    <row r="105" s="2" customFormat="1" ht="62.7" customHeight="1">
      <c r="A105" s="39"/>
      <c r="B105" s="40"/>
      <c r="C105" s="213" t="s">
        <v>159</v>
      </c>
      <c r="D105" s="213" t="s">
        <v>154</v>
      </c>
      <c r="E105" s="214" t="s">
        <v>407</v>
      </c>
      <c r="F105" s="215" t="s">
        <v>408</v>
      </c>
      <c r="G105" s="216" t="s">
        <v>198</v>
      </c>
      <c r="H105" s="217">
        <v>13.75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0.32500000000000001</v>
      </c>
      <c r="T105" s="223">
        <f>S105*H105</f>
        <v>4.46875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159</v>
      </c>
      <c r="AT105" s="224" t="s">
        <v>154</v>
      </c>
      <c r="AU105" s="224" t="s">
        <v>80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159</v>
      </c>
      <c r="BM105" s="224" t="s">
        <v>764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410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80</v>
      </c>
    </row>
    <row r="107" s="2" customFormat="1">
      <c r="A107" s="39"/>
      <c r="B107" s="40"/>
      <c r="C107" s="41"/>
      <c r="D107" s="231" t="s">
        <v>163</v>
      </c>
      <c r="E107" s="41"/>
      <c r="F107" s="232" t="s">
        <v>411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163</v>
      </c>
      <c r="AU107" s="18" t="s">
        <v>80</v>
      </c>
    </row>
    <row r="108" s="13" customFormat="1">
      <c r="A108" s="13"/>
      <c r="B108" s="233"/>
      <c r="C108" s="234"/>
      <c r="D108" s="231" t="s">
        <v>165</v>
      </c>
      <c r="E108" s="235" t="s">
        <v>19</v>
      </c>
      <c r="F108" s="236" t="s">
        <v>765</v>
      </c>
      <c r="G108" s="234"/>
      <c r="H108" s="237">
        <v>13.75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165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152</v>
      </c>
    </row>
    <row r="109" s="2" customFormat="1" ht="55.5" customHeight="1">
      <c r="A109" s="39"/>
      <c r="B109" s="40"/>
      <c r="C109" s="213" t="s">
        <v>195</v>
      </c>
      <c r="D109" s="213" t="s">
        <v>154</v>
      </c>
      <c r="E109" s="214" t="s">
        <v>419</v>
      </c>
      <c r="F109" s="215" t="s">
        <v>420</v>
      </c>
      <c r="G109" s="216" t="s">
        <v>157</v>
      </c>
      <c r="H109" s="217">
        <v>50</v>
      </c>
      <c r="I109" s="218"/>
      <c r="J109" s="219">
        <f>ROUND(I109*H109,2)</f>
        <v>0</v>
      </c>
      <c r="K109" s="215" t="s">
        <v>158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159</v>
      </c>
      <c r="AT109" s="224" t="s">
        <v>154</v>
      </c>
      <c r="AU109" s="224" t="s">
        <v>80</v>
      </c>
      <c r="AY109" s="18" t="s">
        <v>152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159</v>
      </c>
      <c r="BM109" s="224" t="s">
        <v>766</v>
      </c>
    </row>
    <row r="110" s="2" customFormat="1">
      <c r="A110" s="39"/>
      <c r="B110" s="40"/>
      <c r="C110" s="41"/>
      <c r="D110" s="226" t="s">
        <v>161</v>
      </c>
      <c r="E110" s="41"/>
      <c r="F110" s="227" t="s">
        <v>422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161</v>
      </c>
      <c r="AU110" s="18" t="s">
        <v>80</v>
      </c>
    </row>
    <row r="111" s="2" customFormat="1">
      <c r="A111" s="39"/>
      <c r="B111" s="40"/>
      <c r="C111" s="41"/>
      <c r="D111" s="231" t="s">
        <v>163</v>
      </c>
      <c r="E111" s="41"/>
      <c r="F111" s="232" t="s">
        <v>652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163</v>
      </c>
      <c r="AU111" s="18" t="s">
        <v>80</v>
      </c>
    </row>
    <row r="112" s="13" customFormat="1">
      <c r="A112" s="13"/>
      <c r="B112" s="233"/>
      <c r="C112" s="234"/>
      <c r="D112" s="231" t="s">
        <v>165</v>
      </c>
      <c r="E112" s="235" t="s">
        <v>19</v>
      </c>
      <c r="F112" s="236" t="s">
        <v>767</v>
      </c>
      <c r="G112" s="234"/>
      <c r="H112" s="237">
        <v>50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165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152</v>
      </c>
    </row>
    <row r="113" s="2" customFormat="1" ht="66.75" customHeight="1">
      <c r="A113" s="39"/>
      <c r="B113" s="40"/>
      <c r="C113" s="213" t="s">
        <v>206</v>
      </c>
      <c r="D113" s="213" t="s">
        <v>154</v>
      </c>
      <c r="E113" s="214" t="s">
        <v>171</v>
      </c>
      <c r="F113" s="215" t="s">
        <v>172</v>
      </c>
      <c r="G113" s="216" t="s">
        <v>157</v>
      </c>
      <c r="H113" s="217">
        <v>38.299999999999997</v>
      </c>
      <c r="I113" s="218"/>
      <c r="J113" s="219">
        <f>ROUND(I113*H113,2)</f>
        <v>0</v>
      </c>
      <c r="K113" s="215" t="s">
        <v>158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159</v>
      </c>
      <c r="AT113" s="224" t="s">
        <v>154</v>
      </c>
      <c r="AU113" s="224" t="s">
        <v>80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159</v>
      </c>
      <c r="BM113" s="224" t="s">
        <v>768</v>
      </c>
    </row>
    <row r="114" s="2" customFormat="1">
      <c r="A114" s="39"/>
      <c r="B114" s="40"/>
      <c r="C114" s="41"/>
      <c r="D114" s="226" t="s">
        <v>161</v>
      </c>
      <c r="E114" s="41"/>
      <c r="F114" s="227" t="s">
        <v>174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161</v>
      </c>
      <c r="AU114" s="18" t="s">
        <v>80</v>
      </c>
    </row>
    <row r="115" s="2" customFormat="1">
      <c r="A115" s="39"/>
      <c r="B115" s="40"/>
      <c r="C115" s="41"/>
      <c r="D115" s="231" t="s">
        <v>163</v>
      </c>
      <c r="E115" s="41"/>
      <c r="F115" s="232" t="s">
        <v>715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163</v>
      </c>
      <c r="AU115" s="18" t="s">
        <v>80</v>
      </c>
    </row>
    <row r="116" s="13" customFormat="1">
      <c r="A116" s="13"/>
      <c r="B116" s="233"/>
      <c r="C116" s="234"/>
      <c r="D116" s="231" t="s">
        <v>165</v>
      </c>
      <c r="E116" s="235" t="s">
        <v>19</v>
      </c>
      <c r="F116" s="236" t="s">
        <v>769</v>
      </c>
      <c r="G116" s="234"/>
      <c r="H116" s="237">
        <v>38.299999999999997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165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152</v>
      </c>
    </row>
    <row r="117" s="2" customFormat="1" ht="62.7" customHeight="1">
      <c r="A117" s="39"/>
      <c r="B117" s="40"/>
      <c r="C117" s="213" t="s">
        <v>214</v>
      </c>
      <c r="D117" s="213" t="s">
        <v>154</v>
      </c>
      <c r="E117" s="214" t="s">
        <v>181</v>
      </c>
      <c r="F117" s="215" t="s">
        <v>182</v>
      </c>
      <c r="G117" s="216" t="s">
        <v>157</v>
      </c>
      <c r="H117" s="217">
        <v>9.5</v>
      </c>
      <c r="I117" s="218"/>
      <c r="J117" s="219">
        <f>ROUND(I117*H117,2)</f>
        <v>0</v>
      </c>
      <c r="K117" s="215" t="s">
        <v>158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159</v>
      </c>
      <c r="AT117" s="224" t="s">
        <v>154</v>
      </c>
      <c r="AU117" s="224" t="s">
        <v>80</v>
      </c>
      <c r="AY117" s="18" t="s">
        <v>152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159</v>
      </c>
      <c r="BM117" s="224" t="s">
        <v>770</v>
      </c>
    </row>
    <row r="118" s="2" customFormat="1">
      <c r="A118" s="39"/>
      <c r="B118" s="40"/>
      <c r="C118" s="41"/>
      <c r="D118" s="226" t="s">
        <v>161</v>
      </c>
      <c r="E118" s="41"/>
      <c r="F118" s="227" t="s">
        <v>184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161</v>
      </c>
      <c r="AU118" s="18" t="s">
        <v>80</v>
      </c>
    </row>
    <row r="119" s="2" customFormat="1">
      <c r="A119" s="39"/>
      <c r="B119" s="40"/>
      <c r="C119" s="41"/>
      <c r="D119" s="231" t="s">
        <v>163</v>
      </c>
      <c r="E119" s="41"/>
      <c r="F119" s="232" t="s">
        <v>429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163</v>
      </c>
      <c r="AU119" s="18" t="s">
        <v>80</v>
      </c>
    </row>
    <row r="120" s="13" customFormat="1">
      <c r="A120" s="13"/>
      <c r="B120" s="233"/>
      <c r="C120" s="234"/>
      <c r="D120" s="231" t="s">
        <v>165</v>
      </c>
      <c r="E120" s="235" t="s">
        <v>19</v>
      </c>
      <c r="F120" s="236" t="s">
        <v>771</v>
      </c>
      <c r="G120" s="234"/>
      <c r="H120" s="237">
        <v>9.5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165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152</v>
      </c>
    </row>
    <row r="121" s="2" customFormat="1" ht="44.25" customHeight="1">
      <c r="A121" s="39"/>
      <c r="B121" s="40"/>
      <c r="C121" s="213" t="s">
        <v>219</v>
      </c>
      <c r="D121" s="213" t="s">
        <v>154</v>
      </c>
      <c r="E121" s="214" t="s">
        <v>189</v>
      </c>
      <c r="F121" s="215" t="s">
        <v>190</v>
      </c>
      <c r="G121" s="216" t="s">
        <v>157</v>
      </c>
      <c r="H121" s="217">
        <v>9.5</v>
      </c>
      <c r="I121" s="218"/>
      <c r="J121" s="219">
        <f>ROUND(I121*H121,2)</f>
        <v>0</v>
      </c>
      <c r="K121" s="215" t="s">
        <v>191</v>
      </c>
      <c r="L121" s="45"/>
      <c r="M121" s="220" t="s">
        <v>19</v>
      </c>
      <c r="N121" s="221" t="s">
        <v>42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159</v>
      </c>
      <c r="AT121" s="224" t="s">
        <v>154</v>
      </c>
      <c r="AU121" s="224" t="s">
        <v>80</v>
      </c>
      <c r="AY121" s="18" t="s">
        <v>152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78</v>
      </c>
      <c r="BK121" s="225">
        <f>ROUND(I121*H121,2)</f>
        <v>0</v>
      </c>
      <c r="BL121" s="18" t="s">
        <v>159</v>
      </c>
      <c r="BM121" s="224" t="s">
        <v>772</v>
      </c>
    </row>
    <row r="122" s="2" customFormat="1">
      <c r="A122" s="39"/>
      <c r="B122" s="40"/>
      <c r="C122" s="41"/>
      <c r="D122" s="226" t="s">
        <v>161</v>
      </c>
      <c r="E122" s="41"/>
      <c r="F122" s="227" t="s">
        <v>193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161</v>
      </c>
      <c r="AU122" s="18" t="s">
        <v>80</v>
      </c>
    </row>
    <row r="123" s="2" customFormat="1">
      <c r="A123" s="39"/>
      <c r="B123" s="40"/>
      <c r="C123" s="41"/>
      <c r="D123" s="231" t="s">
        <v>163</v>
      </c>
      <c r="E123" s="41"/>
      <c r="F123" s="232" t="s">
        <v>431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163</v>
      </c>
      <c r="AU123" s="18" t="s">
        <v>80</v>
      </c>
    </row>
    <row r="124" s="13" customFormat="1">
      <c r="A124" s="13"/>
      <c r="B124" s="233"/>
      <c r="C124" s="234"/>
      <c r="D124" s="231" t="s">
        <v>165</v>
      </c>
      <c r="E124" s="235" t="s">
        <v>19</v>
      </c>
      <c r="F124" s="236" t="s">
        <v>771</v>
      </c>
      <c r="G124" s="234"/>
      <c r="H124" s="237">
        <v>9.5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165</v>
      </c>
      <c r="AU124" s="243" t="s">
        <v>80</v>
      </c>
      <c r="AV124" s="13" t="s">
        <v>80</v>
      </c>
      <c r="AW124" s="13" t="s">
        <v>33</v>
      </c>
      <c r="AX124" s="13" t="s">
        <v>78</v>
      </c>
      <c r="AY124" s="243" t="s">
        <v>152</v>
      </c>
    </row>
    <row r="125" s="2" customFormat="1" ht="33" customHeight="1">
      <c r="A125" s="39"/>
      <c r="B125" s="40"/>
      <c r="C125" s="213" t="s">
        <v>229</v>
      </c>
      <c r="D125" s="213" t="s">
        <v>154</v>
      </c>
      <c r="E125" s="214" t="s">
        <v>196</v>
      </c>
      <c r="F125" s="215" t="s">
        <v>197</v>
      </c>
      <c r="G125" s="216" t="s">
        <v>198</v>
      </c>
      <c r="H125" s="217">
        <v>108</v>
      </c>
      <c r="I125" s="218"/>
      <c r="J125" s="219">
        <f>ROUND(I125*H125,2)</f>
        <v>0</v>
      </c>
      <c r="K125" s="215" t="s">
        <v>158</v>
      </c>
      <c r="L125" s="45"/>
      <c r="M125" s="220" t="s">
        <v>19</v>
      </c>
      <c r="N125" s="221" t="s">
        <v>42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159</v>
      </c>
      <c r="AT125" s="224" t="s">
        <v>154</v>
      </c>
      <c r="AU125" s="224" t="s">
        <v>80</v>
      </c>
      <c r="AY125" s="18" t="s">
        <v>152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78</v>
      </c>
      <c r="BK125" s="225">
        <f>ROUND(I125*H125,2)</f>
        <v>0</v>
      </c>
      <c r="BL125" s="18" t="s">
        <v>159</v>
      </c>
      <c r="BM125" s="224" t="s">
        <v>773</v>
      </c>
    </row>
    <row r="126" s="2" customFormat="1">
      <c r="A126" s="39"/>
      <c r="B126" s="40"/>
      <c r="C126" s="41"/>
      <c r="D126" s="226" t="s">
        <v>161</v>
      </c>
      <c r="E126" s="41"/>
      <c r="F126" s="227" t="s">
        <v>200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161</v>
      </c>
      <c r="AU126" s="18" t="s">
        <v>80</v>
      </c>
    </row>
    <row r="127" s="2" customFormat="1">
      <c r="A127" s="39"/>
      <c r="B127" s="40"/>
      <c r="C127" s="41"/>
      <c r="D127" s="231" t="s">
        <v>163</v>
      </c>
      <c r="E127" s="41"/>
      <c r="F127" s="232" t="s">
        <v>433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163</v>
      </c>
      <c r="AU127" s="18" t="s">
        <v>80</v>
      </c>
    </row>
    <row r="128" s="13" customFormat="1">
      <c r="A128" s="13"/>
      <c r="B128" s="233"/>
      <c r="C128" s="234"/>
      <c r="D128" s="231" t="s">
        <v>165</v>
      </c>
      <c r="E128" s="235" t="s">
        <v>19</v>
      </c>
      <c r="F128" s="236" t="s">
        <v>774</v>
      </c>
      <c r="G128" s="234"/>
      <c r="H128" s="237">
        <v>108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165</v>
      </c>
      <c r="AU128" s="243" t="s">
        <v>80</v>
      </c>
      <c r="AV128" s="13" t="s">
        <v>80</v>
      </c>
      <c r="AW128" s="13" t="s">
        <v>33</v>
      </c>
      <c r="AX128" s="13" t="s">
        <v>78</v>
      </c>
      <c r="AY128" s="243" t="s">
        <v>152</v>
      </c>
    </row>
    <row r="129" s="2" customFormat="1" ht="37.8" customHeight="1">
      <c r="A129" s="39"/>
      <c r="B129" s="40"/>
      <c r="C129" s="213" t="s">
        <v>236</v>
      </c>
      <c r="D129" s="213" t="s">
        <v>154</v>
      </c>
      <c r="E129" s="214" t="s">
        <v>207</v>
      </c>
      <c r="F129" s="215" t="s">
        <v>208</v>
      </c>
      <c r="G129" s="216" t="s">
        <v>198</v>
      </c>
      <c r="H129" s="217">
        <v>108</v>
      </c>
      <c r="I129" s="218"/>
      <c r="J129" s="219">
        <f>ROUND(I129*H129,2)</f>
        <v>0</v>
      </c>
      <c r="K129" s="215" t="s">
        <v>158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159</v>
      </c>
      <c r="AT129" s="224" t="s">
        <v>154</v>
      </c>
      <c r="AU129" s="224" t="s">
        <v>80</v>
      </c>
      <c r="AY129" s="18" t="s">
        <v>152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159</v>
      </c>
      <c r="BM129" s="224" t="s">
        <v>775</v>
      </c>
    </row>
    <row r="130" s="2" customFormat="1">
      <c r="A130" s="39"/>
      <c r="B130" s="40"/>
      <c r="C130" s="41"/>
      <c r="D130" s="226" t="s">
        <v>161</v>
      </c>
      <c r="E130" s="41"/>
      <c r="F130" s="227" t="s">
        <v>210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161</v>
      </c>
      <c r="AU130" s="18" t="s">
        <v>80</v>
      </c>
    </row>
    <row r="131" s="13" customFormat="1">
      <c r="A131" s="13"/>
      <c r="B131" s="233"/>
      <c r="C131" s="234"/>
      <c r="D131" s="231" t="s">
        <v>165</v>
      </c>
      <c r="E131" s="235" t="s">
        <v>19</v>
      </c>
      <c r="F131" s="236" t="s">
        <v>774</v>
      </c>
      <c r="G131" s="234"/>
      <c r="H131" s="237">
        <v>108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165</v>
      </c>
      <c r="AU131" s="243" t="s">
        <v>80</v>
      </c>
      <c r="AV131" s="13" t="s">
        <v>80</v>
      </c>
      <c r="AW131" s="13" t="s">
        <v>33</v>
      </c>
      <c r="AX131" s="13" t="s">
        <v>78</v>
      </c>
      <c r="AY131" s="243" t="s">
        <v>152</v>
      </c>
    </row>
    <row r="132" s="2" customFormat="1" ht="16.5" customHeight="1">
      <c r="A132" s="39"/>
      <c r="B132" s="40"/>
      <c r="C132" s="255" t="s">
        <v>241</v>
      </c>
      <c r="D132" s="255" t="s">
        <v>215</v>
      </c>
      <c r="E132" s="256" t="s">
        <v>216</v>
      </c>
      <c r="F132" s="257" t="s">
        <v>217</v>
      </c>
      <c r="G132" s="258" t="s">
        <v>218</v>
      </c>
      <c r="H132" s="259">
        <v>2.1600000000000001</v>
      </c>
      <c r="I132" s="260"/>
      <c r="J132" s="261">
        <f>ROUND(I132*H132,2)</f>
        <v>0</v>
      </c>
      <c r="K132" s="257" t="s">
        <v>158</v>
      </c>
      <c r="L132" s="262"/>
      <c r="M132" s="263" t="s">
        <v>19</v>
      </c>
      <c r="N132" s="264" t="s">
        <v>42</v>
      </c>
      <c r="O132" s="85"/>
      <c r="P132" s="222">
        <f>O132*H132</f>
        <v>0</v>
      </c>
      <c r="Q132" s="222">
        <v>0.001</v>
      </c>
      <c r="R132" s="222">
        <f>Q132*H132</f>
        <v>0.00216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219</v>
      </c>
      <c r="AT132" s="224" t="s">
        <v>215</v>
      </c>
      <c r="AU132" s="224" t="s">
        <v>80</v>
      </c>
      <c r="AY132" s="18" t="s">
        <v>152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159</v>
      </c>
      <c r="BM132" s="224" t="s">
        <v>776</v>
      </c>
    </row>
    <row r="133" s="13" customFormat="1">
      <c r="A133" s="13"/>
      <c r="B133" s="233"/>
      <c r="C133" s="234"/>
      <c r="D133" s="231" t="s">
        <v>165</v>
      </c>
      <c r="E133" s="234"/>
      <c r="F133" s="236" t="s">
        <v>777</v>
      </c>
      <c r="G133" s="234"/>
      <c r="H133" s="237">
        <v>2.1600000000000001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165</v>
      </c>
      <c r="AU133" s="243" t="s">
        <v>80</v>
      </c>
      <c r="AV133" s="13" t="s">
        <v>80</v>
      </c>
      <c r="AW133" s="13" t="s">
        <v>4</v>
      </c>
      <c r="AX133" s="13" t="s">
        <v>78</v>
      </c>
      <c r="AY133" s="243" t="s">
        <v>152</v>
      </c>
    </row>
    <row r="134" s="2" customFormat="1" ht="24.15" customHeight="1">
      <c r="A134" s="39"/>
      <c r="B134" s="40"/>
      <c r="C134" s="213" t="s">
        <v>8</v>
      </c>
      <c r="D134" s="213" t="s">
        <v>154</v>
      </c>
      <c r="E134" s="214" t="s">
        <v>242</v>
      </c>
      <c r="F134" s="215" t="s">
        <v>243</v>
      </c>
      <c r="G134" s="216" t="s">
        <v>244</v>
      </c>
      <c r="H134" s="217">
        <v>70</v>
      </c>
      <c r="I134" s="218"/>
      <c r="J134" s="219">
        <f>ROUND(I134*H134,2)</f>
        <v>0</v>
      </c>
      <c r="K134" s="215" t="s">
        <v>158</v>
      </c>
      <c r="L134" s="45"/>
      <c r="M134" s="220" t="s">
        <v>19</v>
      </c>
      <c r="N134" s="221" t="s">
        <v>42</v>
      </c>
      <c r="O134" s="85"/>
      <c r="P134" s="222">
        <f>O134*H134</f>
        <v>0</v>
      </c>
      <c r="Q134" s="222">
        <v>3.0000000000000001E-05</v>
      </c>
      <c r="R134" s="222">
        <f>Q134*H134</f>
        <v>0.0020999999999999999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159</v>
      </c>
      <c r="AT134" s="224" t="s">
        <v>154</v>
      </c>
      <c r="AU134" s="224" t="s">
        <v>80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159</v>
      </c>
      <c r="BM134" s="224" t="s">
        <v>778</v>
      </c>
    </row>
    <row r="135" s="2" customFormat="1">
      <c r="A135" s="39"/>
      <c r="B135" s="40"/>
      <c r="C135" s="41"/>
      <c r="D135" s="226" t="s">
        <v>161</v>
      </c>
      <c r="E135" s="41"/>
      <c r="F135" s="227" t="s">
        <v>246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161</v>
      </c>
      <c r="AU135" s="18" t="s">
        <v>80</v>
      </c>
    </row>
    <row r="136" s="2" customFormat="1">
      <c r="A136" s="39"/>
      <c r="B136" s="40"/>
      <c r="C136" s="41"/>
      <c r="D136" s="231" t="s">
        <v>163</v>
      </c>
      <c r="E136" s="41"/>
      <c r="F136" s="232" t="s">
        <v>247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163</v>
      </c>
      <c r="AU136" s="18" t="s">
        <v>80</v>
      </c>
    </row>
    <row r="137" s="13" customFormat="1">
      <c r="A137" s="13"/>
      <c r="B137" s="233"/>
      <c r="C137" s="234"/>
      <c r="D137" s="231" t="s">
        <v>165</v>
      </c>
      <c r="E137" s="235" t="s">
        <v>19</v>
      </c>
      <c r="F137" s="236" t="s">
        <v>248</v>
      </c>
      <c r="G137" s="234"/>
      <c r="H137" s="237">
        <v>70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165</v>
      </c>
      <c r="AU137" s="243" t="s">
        <v>80</v>
      </c>
      <c r="AV137" s="13" t="s">
        <v>80</v>
      </c>
      <c r="AW137" s="13" t="s">
        <v>33</v>
      </c>
      <c r="AX137" s="13" t="s">
        <v>78</v>
      </c>
      <c r="AY137" s="243" t="s">
        <v>152</v>
      </c>
    </row>
    <row r="138" s="2" customFormat="1" ht="37.8" customHeight="1">
      <c r="A138" s="39"/>
      <c r="B138" s="40"/>
      <c r="C138" s="213" t="s">
        <v>254</v>
      </c>
      <c r="D138" s="213" t="s">
        <v>154</v>
      </c>
      <c r="E138" s="214" t="s">
        <v>249</v>
      </c>
      <c r="F138" s="215" t="s">
        <v>250</v>
      </c>
      <c r="G138" s="216" t="s">
        <v>251</v>
      </c>
      <c r="H138" s="217">
        <v>70</v>
      </c>
      <c r="I138" s="218"/>
      <c r="J138" s="219">
        <f>ROUND(I138*H138,2)</f>
        <v>0</v>
      </c>
      <c r="K138" s="215" t="s">
        <v>158</v>
      </c>
      <c r="L138" s="45"/>
      <c r="M138" s="220" t="s">
        <v>19</v>
      </c>
      <c r="N138" s="221" t="s">
        <v>42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159</v>
      </c>
      <c r="AT138" s="224" t="s">
        <v>154</v>
      </c>
      <c r="AU138" s="224" t="s">
        <v>80</v>
      </c>
      <c r="AY138" s="18" t="s">
        <v>152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78</v>
      </c>
      <c r="BK138" s="225">
        <f>ROUND(I138*H138,2)</f>
        <v>0</v>
      </c>
      <c r="BL138" s="18" t="s">
        <v>159</v>
      </c>
      <c r="BM138" s="224" t="s">
        <v>779</v>
      </c>
    </row>
    <row r="139" s="2" customFormat="1">
      <c r="A139" s="39"/>
      <c r="B139" s="40"/>
      <c r="C139" s="41"/>
      <c r="D139" s="226" t="s">
        <v>161</v>
      </c>
      <c r="E139" s="41"/>
      <c r="F139" s="227" t="s">
        <v>253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161</v>
      </c>
      <c r="AU139" s="18" t="s">
        <v>80</v>
      </c>
    </row>
    <row r="140" s="13" customFormat="1">
      <c r="A140" s="13"/>
      <c r="B140" s="233"/>
      <c r="C140" s="234"/>
      <c r="D140" s="231" t="s">
        <v>165</v>
      </c>
      <c r="E140" s="235" t="s">
        <v>19</v>
      </c>
      <c r="F140" s="236" t="s">
        <v>248</v>
      </c>
      <c r="G140" s="234"/>
      <c r="H140" s="237">
        <v>70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165</v>
      </c>
      <c r="AU140" s="243" t="s">
        <v>80</v>
      </c>
      <c r="AV140" s="13" t="s">
        <v>80</v>
      </c>
      <c r="AW140" s="13" t="s">
        <v>33</v>
      </c>
      <c r="AX140" s="13" t="s">
        <v>78</v>
      </c>
      <c r="AY140" s="243" t="s">
        <v>152</v>
      </c>
    </row>
    <row r="141" s="2" customFormat="1" ht="62.7" customHeight="1">
      <c r="A141" s="39"/>
      <c r="B141" s="40"/>
      <c r="C141" s="213" t="s">
        <v>264</v>
      </c>
      <c r="D141" s="213" t="s">
        <v>154</v>
      </c>
      <c r="E141" s="214" t="s">
        <v>255</v>
      </c>
      <c r="F141" s="215" t="s">
        <v>256</v>
      </c>
      <c r="G141" s="216" t="s">
        <v>157</v>
      </c>
      <c r="H141" s="217">
        <v>78.799999999999997</v>
      </c>
      <c r="I141" s="218"/>
      <c r="J141" s="219">
        <f>ROUND(I141*H141,2)</f>
        <v>0</v>
      </c>
      <c r="K141" s="215" t="s">
        <v>158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159</v>
      </c>
      <c r="AT141" s="224" t="s">
        <v>154</v>
      </c>
      <c r="AU141" s="224" t="s">
        <v>80</v>
      </c>
      <c r="AY141" s="18" t="s">
        <v>152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159</v>
      </c>
      <c r="BM141" s="224" t="s">
        <v>780</v>
      </c>
    </row>
    <row r="142" s="2" customFormat="1">
      <c r="A142" s="39"/>
      <c r="B142" s="40"/>
      <c r="C142" s="41"/>
      <c r="D142" s="226" t="s">
        <v>161</v>
      </c>
      <c r="E142" s="41"/>
      <c r="F142" s="227" t="s">
        <v>258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161</v>
      </c>
      <c r="AU142" s="18" t="s">
        <v>80</v>
      </c>
    </row>
    <row r="143" s="2" customFormat="1">
      <c r="A143" s="39"/>
      <c r="B143" s="40"/>
      <c r="C143" s="41"/>
      <c r="D143" s="231" t="s">
        <v>163</v>
      </c>
      <c r="E143" s="41"/>
      <c r="F143" s="232" t="s">
        <v>439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163</v>
      </c>
      <c r="AU143" s="18" t="s">
        <v>80</v>
      </c>
    </row>
    <row r="144" s="13" customFormat="1">
      <c r="A144" s="13"/>
      <c r="B144" s="233"/>
      <c r="C144" s="234"/>
      <c r="D144" s="231" t="s">
        <v>165</v>
      </c>
      <c r="E144" s="235" t="s">
        <v>19</v>
      </c>
      <c r="F144" s="236" t="s">
        <v>781</v>
      </c>
      <c r="G144" s="234"/>
      <c r="H144" s="237">
        <v>78.799999999999997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165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152</v>
      </c>
    </row>
    <row r="145" s="2" customFormat="1" ht="66.75" customHeight="1">
      <c r="A145" s="39"/>
      <c r="B145" s="40"/>
      <c r="C145" s="213" t="s">
        <v>271</v>
      </c>
      <c r="D145" s="213" t="s">
        <v>154</v>
      </c>
      <c r="E145" s="214" t="s">
        <v>265</v>
      </c>
      <c r="F145" s="215" t="s">
        <v>266</v>
      </c>
      <c r="G145" s="216" t="s">
        <v>157</v>
      </c>
      <c r="H145" s="217">
        <v>394</v>
      </c>
      <c r="I145" s="218"/>
      <c r="J145" s="219">
        <f>ROUND(I145*H145,2)</f>
        <v>0</v>
      </c>
      <c r="K145" s="215" t="s">
        <v>158</v>
      </c>
      <c r="L145" s="45"/>
      <c r="M145" s="220" t="s">
        <v>19</v>
      </c>
      <c r="N145" s="221" t="s">
        <v>42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159</v>
      </c>
      <c r="AT145" s="224" t="s">
        <v>154</v>
      </c>
      <c r="AU145" s="224" t="s">
        <v>80</v>
      </c>
      <c r="AY145" s="18" t="s">
        <v>152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159</v>
      </c>
      <c r="BM145" s="224" t="s">
        <v>782</v>
      </c>
    </row>
    <row r="146" s="2" customFormat="1">
      <c r="A146" s="39"/>
      <c r="B146" s="40"/>
      <c r="C146" s="41"/>
      <c r="D146" s="226" t="s">
        <v>161</v>
      </c>
      <c r="E146" s="41"/>
      <c r="F146" s="227" t="s">
        <v>268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161</v>
      </c>
      <c r="AU146" s="18" t="s">
        <v>80</v>
      </c>
    </row>
    <row r="147" s="2" customFormat="1">
      <c r="A147" s="39"/>
      <c r="B147" s="40"/>
      <c r="C147" s="41"/>
      <c r="D147" s="231" t="s">
        <v>163</v>
      </c>
      <c r="E147" s="41"/>
      <c r="F147" s="232" t="s">
        <v>269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163</v>
      </c>
      <c r="AU147" s="18" t="s">
        <v>80</v>
      </c>
    </row>
    <row r="148" s="13" customFormat="1">
      <c r="A148" s="13"/>
      <c r="B148" s="233"/>
      <c r="C148" s="234"/>
      <c r="D148" s="231" t="s">
        <v>165</v>
      </c>
      <c r="E148" s="235" t="s">
        <v>19</v>
      </c>
      <c r="F148" s="236" t="s">
        <v>783</v>
      </c>
      <c r="G148" s="234"/>
      <c r="H148" s="237">
        <v>394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165</v>
      </c>
      <c r="AU148" s="243" t="s">
        <v>80</v>
      </c>
      <c r="AV148" s="13" t="s">
        <v>80</v>
      </c>
      <c r="AW148" s="13" t="s">
        <v>33</v>
      </c>
      <c r="AX148" s="13" t="s">
        <v>78</v>
      </c>
      <c r="AY148" s="243" t="s">
        <v>152</v>
      </c>
    </row>
    <row r="149" s="2" customFormat="1" ht="37.8" customHeight="1">
      <c r="A149" s="39"/>
      <c r="B149" s="40"/>
      <c r="C149" s="213" t="s">
        <v>784</v>
      </c>
      <c r="D149" s="213" t="s">
        <v>154</v>
      </c>
      <c r="E149" s="214" t="s">
        <v>272</v>
      </c>
      <c r="F149" s="215" t="s">
        <v>273</v>
      </c>
      <c r="G149" s="216" t="s">
        <v>157</v>
      </c>
      <c r="H149" s="217">
        <v>78.799999999999997</v>
      </c>
      <c r="I149" s="218"/>
      <c r="J149" s="219">
        <f>ROUND(I149*H149,2)</f>
        <v>0</v>
      </c>
      <c r="K149" s="215" t="s">
        <v>158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159</v>
      </c>
      <c r="AT149" s="224" t="s">
        <v>154</v>
      </c>
      <c r="AU149" s="224" t="s">
        <v>80</v>
      </c>
      <c r="AY149" s="18" t="s">
        <v>152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159</v>
      </c>
      <c r="BM149" s="224" t="s">
        <v>785</v>
      </c>
    </row>
    <row r="150" s="2" customFormat="1">
      <c r="A150" s="39"/>
      <c r="B150" s="40"/>
      <c r="C150" s="41"/>
      <c r="D150" s="226" t="s">
        <v>161</v>
      </c>
      <c r="E150" s="41"/>
      <c r="F150" s="227" t="s">
        <v>275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161</v>
      </c>
      <c r="AU150" s="18" t="s">
        <v>80</v>
      </c>
    </row>
    <row r="151" s="13" customFormat="1">
      <c r="A151" s="13"/>
      <c r="B151" s="233"/>
      <c r="C151" s="234"/>
      <c r="D151" s="231" t="s">
        <v>165</v>
      </c>
      <c r="E151" s="235" t="s">
        <v>19</v>
      </c>
      <c r="F151" s="236" t="s">
        <v>786</v>
      </c>
      <c r="G151" s="234"/>
      <c r="H151" s="237">
        <v>78.799999999999997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165</v>
      </c>
      <c r="AU151" s="243" t="s">
        <v>80</v>
      </c>
      <c r="AV151" s="13" t="s">
        <v>80</v>
      </c>
      <c r="AW151" s="13" t="s">
        <v>33</v>
      </c>
      <c r="AX151" s="13" t="s">
        <v>78</v>
      </c>
      <c r="AY151" s="243" t="s">
        <v>152</v>
      </c>
    </row>
    <row r="152" s="2" customFormat="1" ht="44.25" customHeight="1">
      <c r="A152" s="39"/>
      <c r="B152" s="40"/>
      <c r="C152" s="213" t="s">
        <v>787</v>
      </c>
      <c r="D152" s="213" t="s">
        <v>154</v>
      </c>
      <c r="E152" s="214" t="s">
        <v>278</v>
      </c>
      <c r="F152" s="215" t="s">
        <v>279</v>
      </c>
      <c r="G152" s="216" t="s">
        <v>280</v>
      </c>
      <c r="H152" s="217">
        <v>141.84</v>
      </c>
      <c r="I152" s="218"/>
      <c r="J152" s="219">
        <f>ROUND(I152*H152,2)</f>
        <v>0</v>
      </c>
      <c r="K152" s="215" t="s">
        <v>158</v>
      </c>
      <c r="L152" s="45"/>
      <c r="M152" s="220" t="s">
        <v>19</v>
      </c>
      <c r="N152" s="221" t="s">
        <v>42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159</v>
      </c>
      <c r="AT152" s="224" t="s">
        <v>154</v>
      </c>
      <c r="AU152" s="224" t="s">
        <v>80</v>
      </c>
      <c r="AY152" s="18" t="s">
        <v>152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78</v>
      </c>
      <c r="BK152" s="225">
        <f>ROUND(I152*H152,2)</f>
        <v>0</v>
      </c>
      <c r="BL152" s="18" t="s">
        <v>159</v>
      </c>
      <c r="BM152" s="224" t="s">
        <v>788</v>
      </c>
    </row>
    <row r="153" s="2" customFormat="1">
      <c r="A153" s="39"/>
      <c r="B153" s="40"/>
      <c r="C153" s="41"/>
      <c r="D153" s="226" t="s">
        <v>161</v>
      </c>
      <c r="E153" s="41"/>
      <c r="F153" s="227" t="s">
        <v>282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161</v>
      </c>
      <c r="AU153" s="18" t="s">
        <v>80</v>
      </c>
    </row>
    <row r="154" s="13" customFormat="1">
      <c r="A154" s="13"/>
      <c r="B154" s="233"/>
      <c r="C154" s="234"/>
      <c r="D154" s="231" t="s">
        <v>165</v>
      </c>
      <c r="E154" s="235" t="s">
        <v>19</v>
      </c>
      <c r="F154" s="236" t="s">
        <v>789</v>
      </c>
      <c r="G154" s="234"/>
      <c r="H154" s="237">
        <v>141.84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165</v>
      </c>
      <c r="AU154" s="243" t="s">
        <v>80</v>
      </c>
      <c r="AV154" s="13" t="s">
        <v>80</v>
      </c>
      <c r="AW154" s="13" t="s">
        <v>33</v>
      </c>
      <c r="AX154" s="13" t="s">
        <v>78</v>
      </c>
      <c r="AY154" s="243" t="s">
        <v>152</v>
      </c>
    </row>
    <row r="155" s="12" customFormat="1" ht="22.8" customHeight="1">
      <c r="A155" s="12"/>
      <c r="B155" s="197"/>
      <c r="C155" s="198"/>
      <c r="D155" s="199" t="s">
        <v>70</v>
      </c>
      <c r="E155" s="211" t="s">
        <v>180</v>
      </c>
      <c r="F155" s="211" t="s">
        <v>284</v>
      </c>
      <c r="G155" s="198"/>
      <c r="H155" s="198"/>
      <c r="I155" s="201"/>
      <c r="J155" s="212">
        <f>BK155</f>
        <v>0</v>
      </c>
      <c r="K155" s="198"/>
      <c r="L155" s="203"/>
      <c r="M155" s="204"/>
      <c r="N155" s="205"/>
      <c r="O155" s="205"/>
      <c r="P155" s="206">
        <f>SUM(P156:P187)</f>
        <v>0</v>
      </c>
      <c r="Q155" s="205"/>
      <c r="R155" s="206">
        <f>SUM(R156:R187)</f>
        <v>15.667477419999997</v>
      </c>
      <c r="S155" s="205"/>
      <c r="T155" s="207">
        <f>SUM(T156:T187)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8" t="s">
        <v>78</v>
      </c>
      <c r="AT155" s="209" t="s">
        <v>70</v>
      </c>
      <c r="AU155" s="209" t="s">
        <v>78</v>
      </c>
      <c r="AY155" s="208" t="s">
        <v>152</v>
      </c>
      <c r="BK155" s="210">
        <f>SUM(BK156:BK187)</f>
        <v>0</v>
      </c>
    </row>
    <row r="156" s="2" customFormat="1" ht="78" customHeight="1">
      <c r="A156" s="39"/>
      <c r="B156" s="40"/>
      <c r="C156" s="213" t="s">
        <v>277</v>
      </c>
      <c r="D156" s="213" t="s">
        <v>154</v>
      </c>
      <c r="E156" s="214" t="s">
        <v>293</v>
      </c>
      <c r="F156" s="215" t="s">
        <v>294</v>
      </c>
      <c r="G156" s="216" t="s">
        <v>157</v>
      </c>
      <c r="H156" s="217">
        <v>1.028</v>
      </c>
      <c r="I156" s="218"/>
      <c r="J156" s="219">
        <f>ROUND(I156*H156,2)</f>
        <v>0</v>
      </c>
      <c r="K156" s="215" t="s">
        <v>158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3.11388</v>
      </c>
      <c r="R156" s="222">
        <f>Q156*H156</f>
        <v>3.2010686399999999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159</v>
      </c>
      <c r="AT156" s="224" t="s">
        <v>154</v>
      </c>
      <c r="AU156" s="224" t="s">
        <v>80</v>
      </c>
      <c r="AY156" s="18" t="s">
        <v>152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159</v>
      </c>
      <c r="BM156" s="224" t="s">
        <v>790</v>
      </c>
    </row>
    <row r="157" s="2" customFormat="1">
      <c r="A157" s="39"/>
      <c r="B157" s="40"/>
      <c r="C157" s="41"/>
      <c r="D157" s="226" t="s">
        <v>161</v>
      </c>
      <c r="E157" s="41"/>
      <c r="F157" s="227" t="s">
        <v>296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161</v>
      </c>
      <c r="AU157" s="18" t="s">
        <v>80</v>
      </c>
    </row>
    <row r="158" s="2" customFormat="1">
      <c r="A158" s="39"/>
      <c r="B158" s="40"/>
      <c r="C158" s="41"/>
      <c r="D158" s="231" t="s">
        <v>163</v>
      </c>
      <c r="E158" s="41"/>
      <c r="F158" s="232" t="s">
        <v>791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163</v>
      </c>
      <c r="AU158" s="18" t="s">
        <v>80</v>
      </c>
    </row>
    <row r="159" s="13" customFormat="1">
      <c r="A159" s="13"/>
      <c r="B159" s="233"/>
      <c r="C159" s="234"/>
      <c r="D159" s="231" t="s">
        <v>165</v>
      </c>
      <c r="E159" s="235" t="s">
        <v>19</v>
      </c>
      <c r="F159" s="236" t="s">
        <v>792</v>
      </c>
      <c r="G159" s="234"/>
      <c r="H159" s="237">
        <v>0.81799999999999995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165</v>
      </c>
      <c r="AU159" s="243" t="s">
        <v>80</v>
      </c>
      <c r="AV159" s="13" t="s">
        <v>80</v>
      </c>
      <c r="AW159" s="13" t="s">
        <v>33</v>
      </c>
      <c r="AX159" s="13" t="s">
        <v>71</v>
      </c>
      <c r="AY159" s="243" t="s">
        <v>152</v>
      </c>
    </row>
    <row r="160" s="13" customFormat="1">
      <c r="A160" s="13"/>
      <c r="B160" s="233"/>
      <c r="C160" s="234"/>
      <c r="D160" s="231" t="s">
        <v>165</v>
      </c>
      <c r="E160" s="235" t="s">
        <v>19</v>
      </c>
      <c r="F160" s="236" t="s">
        <v>793</v>
      </c>
      <c r="G160" s="234"/>
      <c r="H160" s="237">
        <v>0.20999999999999999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165</v>
      </c>
      <c r="AU160" s="243" t="s">
        <v>80</v>
      </c>
      <c r="AV160" s="13" t="s">
        <v>80</v>
      </c>
      <c r="AW160" s="13" t="s">
        <v>33</v>
      </c>
      <c r="AX160" s="13" t="s">
        <v>71</v>
      </c>
      <c r="AY160" s="243" t="s">
        <v>152</v>
      </c>
    </row>
    <row r="161" s="14" customFormat="1">
      <c r="A161" s="14"/>
      <c r="B161" s="244"/>
      <c r="C161" s="245"/>
      <c r="D161" s="231" t="s">
        <v>165</v>
      </c>
      <c r="E161" s="246" t="s">
        <v>19</v>
      </c>
      <c r="F161" s="247" t="s">
        <v>170</v>
      </c>
      <c r="G161" s="245"/>
      <c r="H161" s="248">
        <v>1.028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165</v>
      </c>
      <c r="AU161" s="254" t="s">
        <v>80</v>
      </c>
      <c r="AV161" s="14" t="s">
        <v>159</v>
      </c>
      <c r="AW161" s="14" t="s">
        <v>33</v>
      </c>
      <c r="AX161" s="14" t="s">
        <v>78</v>
      </c>
      <c r="AY161" s="254" t="s">
        <v>152</v>
      </c>
    </row>
    <row r="162" s="2" customFormat="1" ht="78" customHeight="1">
      <c r="A162" s="39"/>
      <c r="B162" s="40"/>
      <c r="C162" s="213" t="s">
        <v>285</v>
      </c>
      <c r="D162" s="213" t="s">
        <v>154</v>
      </c>
      <c r="E162" s="214" t="s">
        <v>523</v>
      </c>
      <c r="F162" s="215" t="s">
        <v>524</v>
      </c>
      <c r="G162" s="216" t="s">
        <v>157</v>
      </c>
      <c r="H162" s="217">
        <v>0.59999999999999998</v>
      </c>
      <c r="I162" s="218"/>
      <c r="J162" s="219">
        <f>ROUND(I162*H162,2)</f>
        <v>0</v>
      </c>
      <c r="K162" s="215" t="s">
        <v>158</v>
      </c>
      <c r="L162" s="45"/>
      <c r="M162" s="220" t="s">
        <v>19</v>
      </c>
      <c r="N162" s="221" t="s">
        <v>42</v>
      </c>
      <c r="O162" s="85"/>
      <c r="P162" s="222">
        <f>O162*H162</f>
        <v>0</v>
      </c>
      <c r="Q162" s="222">
        <v>0.18293000000000001</v>
      </c>
      <c r="R162" s="222">
        <f>Q162*H162</f>
        <v>0.10975800000000001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159</v>
      </c>
      <c r="AT162" s="224" t="s">
        <v>154</v>
      </c>
      <c r="AU162" s="224" t="s">
        <v>80</v>
      </c>
      <c r="AY162" s="18" t="s">
        <v>152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78</v>
      </c>
      <c r="BK162" s="225">
        <f>ROUND(I162*H162,2)</f>
        <v>0</v>
      </c>
      <c r="BL162" s="18" t="s">
        <v>159</v>
      </c>
      <c r="BM162" s="224" t="s">
        <v>794</v>
      </c>
    </row>
    <row r="163" s="2" customFormat="1">
      <c r="A163" s="39"/>
      <c r="B163" s="40"/>
      <c r="C163" s="41"/>
      <c r="D163" s="226" t="s">
        <v>161</v>
      </c>
      <c r="E163" s="41"/>
      <c r="F163" s="227" t="s">
        <v>526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161</v>
      </c>
      <c r="AU163" s="18" t="s">
        <v>80</v>
      </c>
    </row>
    <row r="164" s="2" customFormat="1">
      <c r="A164" s="39"/>
      <c r="B164" s="40"/>
      <c r="C164" s="41"/>
      <c r="D164" s="231" t="s">
        <v>163</v>
      </c>
      <c r="E164" s="41"/>
      <c r="F164" s="232" t="s">
        <v>674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163</v>
      </c>
      <c r="AU164" s="18" t="s">
        <v>80</v>
      </c>
    </row>
    <row r="165" s="13" customFormat="1">
      <c r="A165" s="13"/>
      <c r="B165" s="233"/>
      <c r="C165" s="234"/>
      <c r="D165" s="231" t="s">
        <v>165</v>
      </c>
      <c r="E165" s="235" t="s">
        <v>19</v>
      </c>
      <c r="F165" s="236" t="s">
        <v>795</v>
      </c>
      <c r="G165" s="234"/>
      <c r="H165" s="237">
        <v>0.59999999999999998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165</v>
      </c>
      <c r="AU165" s="243" t="s">
        <v>80</v>
      </c>
      <c r="AV165" s="13" t="s">
        <v>80</v>
      </c>
      <c r="AW165" s="13" t="s">
        <v>33</v>
      </c>
      <c r="AX165" s="13" t="s">
        <v>78</v>
      </c>
      <c r="AY165" s="243" t="s">
        <v>152</v>
      </c>
    </row>
    <row r="166" s="2" customFormat="1" ht="16.5" customHeight="1">
      <c r="A166" s="39"/>
      <c r="B166" s="40"/>
      <c r="C166" s="255" t="s">
        <v>292</v>
      </c>
      <c r="D166" s="255" t="s">
        <v>215</v>
      </c>
      <c r="E166" s="256" t="s">
        <v>676</v>
      </c>
      <c r="F166" s="257" t="s">
        <v>677</v>
      </c>
      <c r="G166" s="258" t="s">
        <v>678</v>
      </c>
      <c r="H166" s="259">
        <v>6</v>
      </c>
      <c r="I166" s="260"/>
      <c r="J166" s="261">
        <f>ROUND(I166*H166,2)</f>
        <v>0</v>
      </c>
      <c r="K166" s="257" t="s">
        <v>19</v>
      </c>
      <c r="L166" s="262"/>
      <c r="M166" s="263" t="s">
        <v>19</v>
      </c>
      <c r="N166" s="264" t="s">
        <v>42</v>
      </c>
      <c r="O166" s="85"/>
      <c r="P166" s="222">
        <f>O166*H166</f>
        <v>0</v>
      </c>
      <c r="Q166" s="222">
        <v>0.77000000000000002</v>
      </c>
      <c r="R166" s="222">
        <f>Q166*H166</f>
        <v>4.6200000000000001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219</v>
      </c>
      <c r="AT166" s="224" t="s">
        <v>215</v>
      </c>
      <c r="AU166" s="224" t="s">
        <v>80</v>
      </c>
      <c r="AY166" s="18" t="s">
        <v>152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78</v>
      </c>
      <c r="BK166" s="225">
        <f>ROUND(I166*H166,2)</f>
        <v>0</v>
      </c>
      <c r="BL166" s="18" t="s">
        <v>159</v>
      </c>
      <c r="BM166" s="224" t="s">
        <v>796</v>
      </c>
    </row>
    <row r="167" s="2" customFormat="1">
      <c r="A167" s="39"/>
      <c r="B167" s="40"/>
      <c r="C167" s="41"/>
      <c r="D167" s="231" t="s">
        <v>163</v>
      </c>
      <c r="E167" s="41"/>
      <c r="F167" s="232" t="s">
        <v>680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163</v>
      </c>
      <c r="AU167" s="18" t="s">
        <v>80</v>
      </c>
    </row>
    <row r="168" s="13" customFormat="1">
      <c r="A168" s="13"/>
      <c r="B168" s="233"/>
      <c r="C168" s="234"/>
      <c r="D168" s="231" t="s">
        <v>165</v>
      </c>
      <c r="E168" s="235" t="s">
        <v>19</v>
      </c>
      <c r="F168" s="236" t="s">
        <v>206</v>
      </c>
      <c r="G168" s="234"/>
      <c r="H168" s="237">
        <v>6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165</v>
      </c>
      <c r="AU168" s="243" t="s">
        <v>80</v>
      </c>
      <c r="AV168" s="13" t="s">
        <v>80</v>
      </c>
      <c r="AW168" s="13" t="s">
        <v>33</v>
      </c>
      <c r="AX168" s="13" t="s">
        <v>78</v>
      </c>
      <c r="AY168" s="243" t="s">
        <v>152</v>
      </c>
    </row>
    <row r="169" s="2" customFormat="1" ht="66.75" customHeight="1">
      <c r="A169" s="39"/>
      <c r="B169" s="40"/>
      <c r="C169" s="213" t="s">
        <v>311</v>
      </c>
      <c r="D169" s="213" t="s">
        <v>154</v>
      </c>
      <c r="E169" s="214" t="s">
        <v>286</v>
      </c>
      <c r="F169" s="215" t="s">
        <v>287</v>
      </c>
      <c r="G169" s="216" t="s">
        <v>157</v>
      </c>
      <c r="H169" s="217">
        <v>7.0490000000000004</v>
      </c>
      <c r="I169" s="218"/>
      <c r="J169" s="219">
        <f>ROUND(I169*H169,2)</f>
        <v>0</v>
      </c>
      <c r="K169" s="215" t="s">
        <v>158</v>
      </c>
      <c r="L169" s="45"/>
      <c r="M169" s="220" t="s">
        <v>19</v>
      </c>
      <c r="N169" s="221" t="s">
        <v>42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159</v>
      </c>
      <c r="AT169" s="224" t="s">
        <v>154</v>
      </c>
      <c r="AU169" s="224" t="s">
        <v>80</v>
      </c>
      <c r="AY169" s="18" t="s">
        <v>152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78</v>
      </c>
      <c r="BK169" s="225">
        <f>ROUND(I169*H169,2)</f>
        <v>0</v>
      </c>
      <c r="BL169" s="18" t="s">
        <v>159</v>
      </c>
      <c r="BM169" s="224" t="s">
        <v>797</v>
      </c>
    </row>
    <row r="170" s="2" customFormat="1">
      <c r="A170" s="39"/>
      <c r="B170" s="40"/>
      <c r="C170" s="41"/>
      <c r="D170" s="226" t="s">
        <v>161</v>
      </c>
      <c r="E170" s="41"/>
      <c r="F170" s="227" t="s">
        <v>289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161</v>
      </c>
      <c r="AU170" s="18" t="s">
        <v>80</v>
      </c>
    </row>
    <row r="171" s="2" customFormat="1">
      <c r="A171" s="39"/>
      <c r="B171" s="40"/>
      <c r="C171" s="41"/>
      <c r="D171" s="231" t="s">
        <v>163</v>
      </c>
      <c r="E171" s="41"/>
      <c r="F171" s="232" t="s">
        <v>798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163</v>
      </c>
      <c r="AU171" s="18" t="s">
        <v>80</v>
      </c>
    </row>
    <row r="172" s="13" customFormat="1">
      <c r="A172" s="13"/>
      <c r="B172" s="233"/>
      <c r="C172" s="234"/>
      <c r="D172" s="231" t="s">
        <v>165</v>
      </c>
      <c r="E172" s="235" t="s">
        <v>19</v>
      </c>
      <c r="F172" s="236" t="s">
        <v>799</v>
      </c>
      <c r="G172" s="234"/>
      <c r="H172" s="237">
        <v>7.0490000000000004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165</v>
      </c>
      <c r="AU172" s="243" t="s">
        <v>80</v>
      </c>
      <c r="AV172" s="13" t="s">
        <v>80</v>
      </c>
      <c r="AW172" s="13" t="s">
        <v>33</v>
      </c>
      <c r="AX172" s="13" t="s">
        <v>78</v>
      </c>
      <c r="AY172" s="243" t="s">
        <v>152</v>
      </c>
    </row>
    <row r="173" s="2" customFormat="1" ht="24.15" customHeight="1">
      <c r="A173" s="39"/>
      <c r="B173" s="40"/>
      <c r="C173" s="213" t="s">
        <v>800</v>
      </c>
      <c r="D173" s="213" t="s">
        <v>154</v>
      </c>
      <c r="E173" s="214" t="s">
        <v>300</v>
      </c>
      <c r="F173" s="215" t="s">
        <v>301</v>
      </c>
      <c r="G173" s="216" t="s">
        <v>157</v>
      </c>
      <c r="H173" s="217">
        <v>1.008</v>
      </c>
      <c r="I173" s="218"/>
      <c r="J173" s="219">
        <f>ROUND(I173*H173,2)</f>
        <v>0</v>
      </c>
      <c r="K173" s="215" t="s">
        <v>191</v>
      </c>
      <c r="L173" s="45"/>
      <c r="M173" s="220" t="s">
        <v>19</v>
      </c>
      <c r="N173" s="221" t="s">
        <v>42</v>
      </c>
      <c r="O173" s="85"/>
      <c r="P173" s="222">
        <f>O173*H173</f>
        <v>0</v>
      </c>
      <c r="Q173" s="222">
        <v>0.25080999999999998</v>
      </c>
      <c r="R173" s="222">
        <f>Q173*H173</f>
        <v>0.25281647999999995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159</v>
      </c>
      <c r="AT173" s="224" t="s">
        <v>154</v>
      </c>
      <c r="AU173" s="224" t="s">
        <v>80</v>
      </c>
      <c r="AY173" s="18" t="s">
        <v>152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78</v>
      </c>
      <c r="BK173" s="225">
        <f>ROUND(I173*H173,2)</f>
        <v>0</v>
      </c>
      <c r="BL173" s="18" t="s">
        <v>159</v>
      </c>
      <c r="BM173" s="224" t="s">
        <v>801</v>
      </c>
    </row>
    <row r="174" s="2" customFormat="1">
      <c r="A174" s="39"/>
      <c r="B174" s="40"/>
      <c r="C174" s="41"/>
      <c r="D174" s="226" t="s">
        <v>161</v>
      </c>
      <c r="E174" s="41"/>
      <c r="F174" s="227" t="s">
        <v>303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161</v>
      </c>
      <c r="AU174" s="18" t="s">
        <v>80</v>
      </c>
    </row>
    <row r="175" s="2" customFormat="1">
      <c r="A175" s="39"/>
      <c r="B175" s="40"/>
      <c r="C175" s="41"/>
      <c r="D175" s="231" t="s">
        <v>163</v>
      </c>
      <c r="E175" s="41"/>
      <c r="F175" s="232" t="s">
        <v>802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163</v>
      </c>
      <c r="AU175" s="18" t="s">
        <v>80</v>
      </c>
    </row>
    <row r="176" s="13" customFormat="1">
      <c r="A176" s="13"/>
      <c r="B176" s="233"/>
      <c r="C176" s="234"/>
      <c r="D176" s="231" t="s">
        <v>165</v>
      </c>
      <c r="E176" s="235" t="s">
        <v>19</v>
      </c>
      <c r="F176" s="236" t="s">
        <v>803</v>
      </c>
      <c r="G176" s="234"/>
      <c r="H176" s="237">
        <v>1.008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165</v>
      </c>
      <c r="AU176" s="243" t="s">
        <v>80</v>
      </c>
      <c r="AV176" s="13" t="s">
        <v>80</v>
      </c>
      <c r="AW176" s="13" t="s">
        <v>33</v>
      </c>
      <c r="AX176" s="13" t="s">
        <v>78</v>
      </c>
      <c r="AY176" s="243" t="s">
        <v>152</v>
      </c>
    </row>
    <row r="177" s="2" customFormat="1" ht="16.5" customHeight="1">
      <c r="A177" s="39"/>
      <c r="B177" s="40"/>
      <c r="C177" s="255" t="s">
        <v>804</v>
      </c>
      <c r="D177" s="255" t="s">
        <v>215</v>
      </c>
      <c r="E177" s="256" t="s">
        <v>307</v>
      </c>
      <c r="F177" s="257" t="s">
        <v>308</v>
      </c>
      <c r="G177" s="258" t="s">
        <v>309</v>
      </c>
      <c r="H177" s="259">
        <v>3</v>
      </c>
      <c r="I177" s="260"/>
      <c r="J177" s="261">
        <f>ROUND(I177*H177,2)</f>
        <v>0</v>
      </c>
      <c r="K177" s="257" t="s">
        <v>19</v>
      </c>
      <c r="L177" s="262"/>
      <c r="M177" s="263" t="s">
        <v>19</v>
      </c>
      <c r="N177" s="264" t="s">
        <v>42</v>
      </c>
      <c r="O177" s="85"/>
      <c r="P177" s="222">
        <f>O177*H177</f>
        <v>0</v>
      </c>
      <c r="Q177" s="222">
        <v>2.3999999999999999</v>
      </c>
      <c r="R177" s="222">
        <f>Q177*H177</f>
        <v>7.1999999999999993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219</v>
      </c>
      <c r="AT177" s="224" t="s">
        <v>215</v>
      </c>
      <c r="AU177" s="224" t="s">
        <v>80</v>
      </c>
      <c r="AY177" s="18" t="s">
        <v>152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78</v>
      </c>
      <c r="BK177" s="225">
        <f>ROUND(I177*H177,2)</f>
        <v>0</v>
      </c>
      <c r="BL177" s="18" t="s">
        <v>159</v>
      </c>
      <c r="BM177" s="224" t="s">
        <v>805</v>
      </c>
    </row>
    <row r="178" s="13" customFormat="1">
      <c r="A178" s="13"/>
      <c r="B178" s="233"/>
      <c r="C178" s="234"/>
      <c r="D178" s="231" t="s">
        <v>165</v>
      </c>
      <c r="E178" s="235" t="s">
        <v>19</v>
      </c>
      <c r="F178" s="236" t="s">
        <v>180</v>
      </c>
      <c r="G178" s="234"/>
      <c r="H178" s="237">
        <v>3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165</v>
      </c>
      <c r="AU178" s="243" t="s">
        <v>80</v>
      </c>
      <c r="AV178" s="13" t="s">
        <v>80</v>
      </c>
      <c r="AW178" s="13" t="s">
        <v>33</v>
      </c>
      <c r="AX178" s="13" t="s">
        <v>78</v>
      </c>
      <c r="AY178" s="243" t="s">
        <v>152</v>
      </c>
    </row>
    <row r="179" s="2" customFormat="1" ht="76.35" customHeight="1">
      <c r="A179" s="39"/>
      <c r="B179" s="40"/>
      <c r="C179" s="213" t="s">
        <v>205</v>
      </c>
      <c r="D179" s="213" t="s">
        <v>154</v>
      </c>
      <c r="E179" s="214" t="s">
        <v>312</v>
      </c>
      <c r="F179" s="215" t="s">
        <v>313</v>
      </c>
      <c r="G179" s="216" t="s">
        <v>198</v>
      </c>
      <c r="H179" s="217">
        <v>26.59</v>
      </c>
      <c r="I179" s="218"/>
      <c r="J179" s="219">
        <f>ROUND(I179*H179,2)</f>
        <v>0</v>
      </c>
      <c r="K179" s="215" t="s">
        <v>158</v>
      </c>
      <c r="L179" s="45"/>
      <c r="M179" s="220" t="s">
        <v>19</v>
      </c>
      <c r="N179" s="221" t="s">
        <v>42</v>
      </c>
      <c r="O179" s="85"/>
      <c r="P179" s="222">
        <f>O179*H179</f>
        <v>0</v>
      </c>
      <c r="Q179" s="222">
        <v>0.0086499999999999997</v>
      </c>
      <c r="R179" s="222">
        <f>Q179*H179</f>
        <v>0.2300035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159</v>
      </c>
      <c r="AT179" s="224" t="s">
        <v>154</v>
      </c>
      <c r="AU179" s="224" t="s">
        <v>80</v>
      </c>
      <c r="AY179" s="18" t="s">
        <v>152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78</v>
      </c>
      <c r="BK179" s="225">
        <f>ROUND(I179*H179,2)</f>
        <v>0</v>
      </c>
      <c r="BL179" s="18" t="s">
        <v>159</v>
      </c>
      <c r="BM179" s="224" t="s">
        <v>806</v>
      </c>
    </row>
    <row r="180" s="2" customFormat="1">
      <c r="A180" s="39"/>
      <c r="B180" s="40"/>
      <c r="C180" s="41"/>
      <c r="D180" s="226" t="s">
        <v>161</v>
      </c>
      <c r="E180" s="41"/>
      <c r="F180" s="227" t="s">
        <v>315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161</v>
      </c>
      <c r="AU180" s="18" t="s">
        <v>80</v>
      </c>
    </row>
    <row r="181" s="13" customFormat="1">
      <c r="A181" s="13"/>
      <c r="B181" s="233"/>
      <c r="C181" s="234"/>
      <c r="D181" s="231" t="s">
        <v>165</v>
      </c>
      <c r="E181" s="235" t="s">
        <v>19</v>
      </c>
      <c r="F181" s="236" t="s">
        <v>807</v>
      </c>
      <c r="G181" s="234"/>
      <c r="H181" s="237">
        <v>26.59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165</v>
      </c>
      <c r="AU181" s="243" t="s">
        <v>80</v>
      </c>
      <c r="AV181" s="13" t="s">
        <v>80</v>
      </c>
      <c r="AW181" s="13" t="s">
        <v>33</v>
      </c>
      <c r="AX181" s="13" t="s">
        <v>78</v>
      </c>
      <c r="AY181" s="243" t="s">
        <v>152</v>
      </c>
    </row>
    <row r="182" s="2" customFormat="1" ht="76.35" customHeight="1">
      <c r="A182" s="39"/>
      <c r="B182" s="40"/>
      <c r="C182" s="213" t="s">
        <v>7</v>
      </c>
      <c r="D182" s="213" t="s">
        <v>154</v>
      </c>
      <c r="E182" s="214" t="s">
        <v>318</v>
      </c>
      <c r="F182" s="215" t="s">
        <v>319</v>
      </c>
      <c r="G182" s="216" t="s">
        <v>198</v>
      </c>
      <c r="H182" s="217">
        <v>26.59</v>
      </c>
      <c r="I182" s="218"/>
      <c r="J182" s="219">
        <f>ROUND(I182*H182,2)</f>
        <v>0</v>
      </c>
      <c r="K182" s="215" t="s">
        <v>158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159</v>
      </c>
      <c r="AT182" s="224" t="s">
        <v>154</v>
      </c>
      <c r="AU182" s="224" t="s">
        <v>80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159</v>
      </c>
      <c r="BM182" s="224" t="s">
        <v>808</v>
      </c>
    </row>
    <row r="183" s="2" customFormat="1">
      <c r="A183" s="39"/>
      <c r="B183" s="40"/>
      <c r="C183" s="41"/>
      <c r="D183" s="226" t="s">
        <v>161</v>
      </c>
      <c r="E183" s="41"/>
      <c r="F183" s="227" t="s">
        <v>321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161</v>
      </c>
      <c r="AU183" s="18" t="s">
        <v>80</v>
      </c>
    </row>
    <row r="184" s="13" customFormat="1">
      <c r="A184" s="13"/>
      <c r="B184" s="233"/>
      <c r="C184" s="234"/>
      <c r="D184" s="231" t="s">
        <v>165</v>
      </c>
      <c r="E184" s="235" t="s">
        <v>19</v>
      </c>
      <c r="F184" s="236" t="s">
        <v>807</v>
      </c>
      <c r="G184" s="234"/>
      <c r="H184" s="237">
        <v>26.59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165</v>
      </c>
      <c r="AU184" s="243" t="s">
        <v>80</v>
      </c>
      <c r="AV184" s="13" t="s">
        <v>80</v>
      </c>
      <c r="AW184" s="13" t="s">
        <v>33</v>
      </c>
      <c r="AX184" s="13" t="s">
        <v>78</v>
      </c>
      <c r="AY184" s="243" t="s">
        <v>152</v>
      </c>
    </row>
    <row r="185" s="2" customFormat="1" ht="24.15" customHeight="1">
      <c r="A185" s="39"/>
      <c r="B185" s="40"/>
      <c r="C185" s="255" t="s">
        <v>212</v>
      </c>
      <c r="D185" s="255" t="s">
        <v>215</v>
      </c>
      <c r="E185" s="256" t="s">
        <v>322</v>
      </c>
      <c r="F185" s="257" t="s">
        <v>323</v>
      </c>
      <c r="G185" s="258" t="s">
        <v>198</v>
      </c>
      <c r="H185" s="259">
        <v>6.8399999999999999</v>
      </c>
      <c r="I185" s="260"/>
      <c r="J185" s="261">
        <f>ROUND(I185*H185,2)</f>
        <v>0</v>
      </c>
      <c r="K185" s="257" t="s">
        <v>158</v>
      </c>
      <c r="L185" s="262"/>
      <c r="M185" s="263" t="s">
        <v>19</v>
      </c>
      <c r="N185" s="264" t="s">
        <v>42</v>
      </c>
      <c r="O185" s="85"/>
      <c r="P185" s="222">
        <f>O185*H185</f>
        <v>0</v>
      </c>
      <c r="Q185" s="222">
        <v>0.0078700000000000003</v>
      </c>
      <c r="R185" s="222">
        <f>Q185*H185</f>
        <v>0.053830799999999998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219</v>
      </c>
      <c r="AT185" s="224" t="s">
        <v>215</v>
      </c>
      <c r="AU185" s="224" t="s">
        <v>80</v>
      </c>
      <c r="AY185" s="18" t="s">
        <v>152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159</v>
      </c>
      <c r="BM185" s="224" t="s">
        <v>809</v>
      </c>
    </row>
    <row r="186" s="2" customFormat="1">
      <c r="A186" s="39"/>
      <c r="B186" s="40"/>
      <c r="C186" s="41"/>
      <c r="D186" s="231" t="s">
        <v>163</v>
      </c>
      <c r="E186" s="41"/>
      <c r="F186" s="232" t="s">
        <v>325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163</v>
      </c>
      <c r="AU186" s="18" t="s">
        <v>80</v>
      </c>
    </row>
    <row r="187" s="13" customFormat="1">
      <c r="A187" s="13"/>
      <c r="B187" s="233"/>
      <c r="C187" s="234"/>
      <c r="D187" s="231" t="s">
        <v>165</v>
      </c>
      <c r="E187" s="235" t="s">
        <v>19</v>
      </c>
      <c r="F187" s="236" t="s">
        <v>810</v>
      </c>
      <c r="G187" s="234"/>
      <c r="H187" s="237">
        <v>6.8399999999999999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165</v>
      </c>
      <c r="AU187" s="243" t="s">
        <v>80</v>
      </c>
      <c r="AV187" s="13" t="s">
        <v>80</v>
      </c>
      <c r="AW187" s="13" t="s">
        <v>33</v>
      </c>
      <c r="AX187" s="13" t="s">
        <v>78</v>
      </c>
      <c r="AY187" s="243" t="s">
        <v>152</v>
      </c>
    </row>
    <row r="188" s="12" customFormat="1" ht="22.8" customHeight="1">
      <c r="A188" s="12"/>
      <c r="B188" s="197"/>
      <c r="C188" s="198"/>
      <c r="D188" s="199" t="s">
        <v>70</v>
      </c>
      <c r="E188" s="211" t="s">
        <v>159</v>
      </c>
      <c r="F188" s="211" t="s">
        <v>327</v>
      </c>
      <c r="G188" s="198"/>
      <c r="H188" s="198"/>
      <c r="I188" s="201"/>
      <c r="J188" s="212">
        <f>BK188</f>
        <v>0</v>
      </c>
      <c r="K188" s="198"/>
      <c r="L188" s="203"/>
      <c r="M188" s="204"/>
      <c r="N188" s="205"/>
      <c r="O188" s="205"/>
      <c r="P188" s="206">
        <f>SUM(P189:P208)</f>
        <v>0</v>
      </c>
      <c r="Q188" s="205"/>
      <c r="R188" s="206">
        <f>SUM(R189:R208)</f>
        <v>129.04588999999999</v>
      </c>
      <c r="S188" s="205"/>
      <c r="T188" s="207">
        <f>SUM(T189:T208)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78</v>
      </c>
      <c r="AT188" s="209" t="s">
        <v>70</v>
      </c>
      <c r="AU188" s="209" t="s">
        <v>78</v>
      </c>
      <c r="AY188" s="208" t="s">
        <v>152</v>
      </c>
      <c r="BK188" s="210">
        <f>SUM(BK189:BK208)</f>
        <v>0</v>
      </c>
    </row>
    <row r="189" s="2" customFormat="1" ht="44.25" customHeight="1">
      <c r="A189" s="39"/>
      <c r="B189" s="40"/>
      <c r="C189" s="213" t="s">
        <v>335</v>
      </c>
      <c r="D189" s="213" t="s">
        <v>154</v>
      </c>
      <c r="E189" s="214" t="s">
        <v>735</v>
      </c>
      <c r="F189" s="215" t="s">
        <v>736</v>
      </c>
      <c r="G189" s="216" t="s">
        <v>198</v>
      </c>
      <c r="H189" s="217">
        <v>41.25</v>
      </c>
      <c r="I189" s="218"/>
      <c r="J189" s="219">
        <f>ROUND(I189*H189,2)</f>
        <v>0</v>
      </c>
      <c r="K189" s="215" t="s">
        <v>158</v>
      </c>
      <c r="L189" s="45"/>
      <c r="M189" s="220" t="s">
        <v>19</v>
      </c>
      <c r="N189" s="221" t="s">
        <v>42</v>
      </c>
      <c r="O189" s="85"/>
      <c r="P189" s="222">
        <f>O189*H189</f>
        <v>0</v>
      </c>
      <c r="Q189" s="222">
        <v>0.74326999999999999</v>
      </c>
      <c r="R189" s="222">
        <f>Q189*H189</f>
        <v>30.6598875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159</v>
      </c>
      <c r="AT189" s="224" t="s">
        <v>154</v>
      </c>
      <c r="AU189" s="224" t="s">
        <v>80</v>
      </c>
      <c r="AY189" s="18" t="s">
        <v>152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78</v>
      </c>
      <c r="BK189" s="225">
        <f>ROUND(I189*H189,2)</f>
        <v>0</v>
      </c>
      <c r="BL189" s="18" t="s">
        <v>159</v>
      </c>
      <c r="BM189" s="224" t="s">
        <v>811</v>
      </c>
    </row>
    <row r="190" s="2" customFormat="1">
      <c r="A190" s="39"/>
      <c r="B190" s="40"/>
      <c r="C190" s="41"/>
      <c r="D190" s="226" t="s">
        <v>161</v>
      </c>
      <c r="E190" s="41"/>
      <c r="F190" s="227" t="s">
        <v>738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161</v>
      </c>
      <c r="AU190" s="18" t="s">
        <v>80</v>
      </c>
    </row>
    <row r="191" s="2" customFormat="1">
      <c r="A191" s="39"/>
      <c r="B191" s="40"/>
      <c r="C191" s="41"/>
      <c r="D191" s="231" t="s">
        <v>163</v>
      </c>
      <c r="E191" s="41"/>
      <c r="F191" s="232" t="s">
        <v>812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163</v>
      </c>
      <c r="AU191" s="18" t="s">
        <v>80</v>
      </c>
    </row>
    <row r="192" s="13" customFormat="1">
      <c r="A192" s="13"/>
      <c r="B192" s="233"/>
      <c r="C192" s="234"/>
      <c r="D192" s="231" t="s">
        <v>165</v>
      </c>
      <c r="E192" s="235" t="s">
        <v>19</v>
      </c>
      <c r="F192" s="236" t="s">
        <v>813</v>
      </c>
      <c r="G192" s="234"/>
      <c r="H192" s="237">
        <v>41.25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165</v>
      </c>
      <c r="AU192" s="243" t="s">
        <v>80</v>
      </c>
      <c r="AV192" s="13" t="s">
        <v>80</v>
      </c>
      <c r="AW192" s="13" t="s">
        <v>33</v>
      </c>
      <c r="AX192" s="13" t="s">
        <v>78</v>
      </c>
      <c r="AY192" s="243" t="s">
        <v>152</v>
      </c>
    </row>
    <row r="193" s="2" customFormat="1" ht="44.25" customHeight="1">
      <c r="A193" s="39"/>
      <c r="B193" s="40"/>
      <c r="C193" s="213" t="s">
        <v>344</v>
      </c>
      <c r="D193" s="213" t="s">
        <v>154</v>
      </c>
      <c r="E193" s="214" t="s">
        <v>447</v>
      </c>
      <c r="F193" s="215" t="s">
        <v>448</v>
      </c>
      <c r="G193" s="216" t="s">
        <v>198</v>
      </c>
      <c r="H193" s="217">
        <v>13.75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42</v>
      </c>
      <c r="O193" s="85"/>
      <c r="P193" s="222">
        <f>O193*H193</f>
        <v>0</v>
      </c>
      <c r="Q193" s="222">
        <v>0.74326999999999999</v>
      </c>
      <c r="R193" s="222">
        <f>Q193*H193</f>
        <v>10.219962499999999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159</v>
      </c>
      <c r="AT193" s="224" t="s">
        <v>154</v>
      </c>
      <c r="AU193" s="224" t="s">
        <v>80</v>
      </c>
      <c r="AY193" s="18" t="s">
        <v>152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159</v>
      </c>
      <c r="BM193" s="224" t="s">
        <v>814</v>
      </c>
    </row>
    <row r="194" s="2" customFormat="1">
      <c r="A194" s="39"/>
      <c r="B194" s="40"/>
      <c r="C194" s="41"/>
      <c r="D194" s="231" t="s">
        <v>163</v>
      </c>
      <c r="E194" s="41"/>
      <c r="F194" s="232" t="s">
        <v>815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163</v>
      </c>
      <c r="AU194" s="18" t="s">
        <v>80</v>
      </c>
    </row>
    <row r="195" s="13" customFormat="1">
      <c r="A195" s="13"/>
      <c r="B195" s="233"/>
      <c r="C195" s="234"/>
      <c r="D195" s="231" t="s">
        <v>165</v>
      </c>
      <c r="E195" s="235" t="s">
        <v>19</v>
      </c>
      <c r="F195" s="236" t="s">
        <v>816</v>
      </c>
      <c r="G195" s="234"/>
      <c r="H195" s="237">
        <v>13.75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165</v>
      </c>
      <c r="AU195" s="243" t="s">
        <v>80</v>
      </c>
      <c r="AV195" s="13" t="s">
        <v>80</v>
      </c>
      <c r="AW195" s="13" t="s">
        <v>33</v>
      </c>
      <c r="AX195" s="13" t="s">
        <v>78</v>
      </c>
      <c r="AY195" s="243" t="s">
        <v>152</v>
      </c>
    </row>
    <row r="196" s="2" customFormat="1" ht="33" customHeight="1">
      <c r="A196" s="39"/>
      <c r="B196" s="40"/>
      <c r="C196" s="213" t="s">
        <v>351</v>
      </c>
      <c r="D196" s="213" t="s">
        <v>154</v>
      </c>
      <c r="E196" s="214" t="s">
        <v>452</v>
      </c>
      <c r="F196" s="215" t="s">
        <v>453</v>
      </c>
      <c r="G196" s="216" t="s">
        <v>198</v>
      </c>
      <c r="H196" s="217">
        <v>55</v>
      </c>
      <c r="I196" s="218"/>
      <c r="J196" s="219">
        <f>ROUND(I196*H196,2)</f>
        <v>0</v>
      </c>
      <c r="K196" s="215" t="s">
        <v>158</v>
      </c>
      <c r="L196" s="45"/>
      <c r="M196" s="220" t="s">
        <v>19</v>
      </c>
      <c r="N196" s="221" t="s">
        <v>42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159</v>
      </c>
      <c r="AT196" s="224" t="s">
        <v>154</v>
      </c>
      <c r="AU196" s="224" t="s">
        <v>80</v>
      </c>
      <c r="AY196" s="18" t="s">
        <v>152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78</v>
      </c>
      <c r="BK196" s="225">
        <f>ROUND(I196*H196,2)</f>
        <v>0</v>
      </c>
      <c r="BL196" s="18" t="s">
        <v>159</v>
      </c>
      <c r="BM196" s="224" t="s">
        <v>817</v>
      </c>
    </row>
    <row r="197" s="2" customFormat="1">
      <c r="A197" s="39"/>
      <c r="B197" s="40"/>
      <c r="C197" s="41"/>
      <c r="D197" s="226" t="s">
        <v>161</v>
      </c>
      <c r="E197" s="41"/>
      <c r="F197" s="227" t="s">
        <v>455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161</v>
      </c>
      <c r="AU197" s="18" t="s">
        <v>80</v>
      </c>
    </row>
    <row r="198" s="13" customFormat="1">
      <c r="A198" s="13"/>
      <c r="B198" s="233"/>
      <c r="C198" s="234"/>
      <c r="D198" s="231" t="s">
        <v>165</v>
      </c>
      <c r="E198" s="235" t="s">
        <v>19</v>
      </c>
      <c r="F198" s="236" t="s">
        <v>818</v>
      </c>
      <c r="G198" s="234"/>
      <c r="H198" s="237">
        <v>55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165</v>
      </c>
      <c r="AU198" s="243" t="s">
        <v>80</v>
      </c>
      <c r="AV198" s="13" t="s">
        <v>80</v>
      </c>
      <c r="AW198" s="13" t="s">
        <v>33</v>
      </c>
      <c r="AX198" s="13" t="s">
        <v>78</v>
      </c>
      <c r="AY198" s="243" t="s">
        <v>152</v>
      </c>
    </row>
    <row r="199" s="2" customFormat="1" ht="21.75" customHeight="1">
      <c r="A199" s="39"/>
      <c r="B199" s="40"/>
      <c r="C199" s="213" t="s">
        <v>359</v>
      </c>
      <c r="D199" s="213" t="s">
        <v>154</v>
      </c>
      <c r="E199" s="214" t="s">
        <v>456</v>
      </c>
      <c r="F199" s="215" t="s">
        <v>457</v>
      </c>
      <c r="G199" s="216" t="s">
        <v>198</v>
      </c>
      <c r="H199" s="217">
        <v>55</v>
      </c>
      <c r="I199" s="218"/>
      <c r="J199" s="219">
        <f>ROUND(I199*H199,2)</f>
        <v>0</v>
      </c>
      <c r="K199" s="215" t="s">
        <v>158</v>
      </c>
      <c r="L199" s="45"/>
      <c r="M199" s="220" t="s">
        <v>19</v>
      </c>
      <c r="N199" s="221" t="s">
        <v>42</v>
      </c>
      <c r="O199" s="85"/>
      <c r="P199" s="222">
        <f>O199*H199</f>
        <v>0</v>
      </c>
      <c r="Q199" s="222">
        <v>0.21251999999999999</v>
      </c>
      <c r="R199" s="222">
        <f>Q199*H199</f>
        <v>11.688599999999999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159</v>
      </c>
      <c r="AT199" s="224" t="s">
        <v>154</v>
      </c>
      <c r="AU199" s="224" t="s">
        <v>80</v>
      </c>
      <c r="AY199" s="18" t="s">
        <v>152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78</v>
      </c>
      <c r="BK199" s="225">
        <f>ROUND(I199*H199,2)</f>
        <v>0</v>
      </c>
      <c r="BL199" s="18" t="s">
        <v>159</v>
      </c>
      <c r="BM199" s="224" t="s">
        <v>819</v>
      </c>
    </row>
    <row r="200" s="2" customFormat="1">
      <c r="A200" s="39"/>
      <c r="B200" s="40"/>
      <c r="C200" s="41"/>
      <c r="D200" s="226" t="s">
        <v>161</v>
      </c>
      <c r="E200" s="41"/>
      <c r="F200" s="227" t="s">
        <v>459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161</v>
      </c>
      <c r="AU200" s="18" t="s">
        <v>80</v>
      </c>
    </row>
    <row r="201" s="13" customFormat="1">
      <c r="A201" s="13"/>
      <c r="B201" s="233"/>
      <c r="C201" s="234"/>
      <c r="D201" s="231" t="s">
        <v>165</v>
      </c>
      <c r="E201" s="235" t="s">
        <v>19</v>
      </c>
      <c r="F201" s="236" t="s">
        <v>818</v>
      </c>
      <c r="G201" s="234"/>
      <c r="H201" s="237">
        <v>55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165</v>
      </c>
      <c r="AU201" s="243" t="s">
        <v>80</v>
      </c>
      <c r="AV201" s="13" t="s">
        <v>80</v>
      </c>
      <c r="AW201" s="13" t="s">
        <v>33</v>
      </c>
      <c r="AX201" s="13" t="s">
        <v>78</v>
      </c>
      <c r="AY201" s="243" t="s">
        <v>152</v>
      </c>
    </row>
    <row r="202" s="2" customFormat="1" ht="37.8" customHeight="1">
      <c r="A202" s="39"/>
      <c r="B202" s="40"/>
      <c r="C202" s="213" t="s">
        <v>367</v>
      </c>
      <c r="D202" s="213" t="s">
        <v>154</v>
      </c>
      <c r="E202" s="214" t="s">
        <v>345</v>
      </c>
      <c r="F202" s="215" t="s">
        <v>346</v>
      </c>
      <c r="G202" s="216" t="s">
        <v>157</v>
      </c>
      <c r="H202" s="217">
        <v>38.299999999999997</v>
      </c>
      <c r="I202" s="218"/>
      <c r="J202" s="219">
        <f>ROUND(I202*H202,2)</f>
        <v>0</v>
      </c>
      <c r="K202" s="215" t="s">
        <v>158</v>
      </c>
      <c r="L202" s="45"/>
      <c r="M202" s="220" t="s">
        <v>19</v>
      </c>
      <c r="N202" s="221" t="s">
        <v>42</v>
      </c>
      <c r="O202" s="85"/>
      <c r="P202" s="222">
        <f>O202*H202</f>
        <v>0</v>
      </c>
      <c r="Q202" s="222">
        <v>1.9967999999999999</v>
      </c>
      <c r="R202" s="222">
        <f>Q202*H202</f>
        <v>76.477439999999987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159</v>
      </c>
      <c r="AT202" s="224" t="s">
        <v>154</v>
      </c>
      <c r="AU202" s="224" t="s">
        <v>80</v>
      </c>
      <c r="AY202" s="18" t="s">
        <v>152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78</v>
      </c>
      <c r="BK202" s="225">
        <f>ROUND(I202*H202,2)</f>
        <v>0</v>
      </c>
      <c r="BL202" s="18" t="s">
        <v>159</v>
      </c>
      <c r="BM202" s="224" t="s">
        <v>820</v>
      </c>
    </row>
    <row r="203" s="2" customFormat="1">
      <c r="A203" s="39"/>
      <c r="B203" s="40"/>
      <c r="C203" s="41"/>
      <c r="D203" s="226" t="s">
        <v>161</v>
      </c>
      <c r="E203" s="41"/>
      <c r="F203" s="227" t="s">
        <v>348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161</v>
      </c>
      <c r="AU203" s="18" t="s">
        <v>80</v>
      </c>
    </row>
    <row r="204" s="2" customFormat="1">
      <c r="A204" s="39"/>
      <c r="B204" s="40"/>
      <c r="C204" s="41"/>
      <c r="D204" s="231" t="s">
        <v>163</v>
      </c>
      <c r="E204" s="41"/>
      <c r="F204" s="232" t="s">
        <v>744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163</v>
      </c>
      <c r="AU204" s="18" t="s">
        <v>80</v>
      </c>
    </row>
    <row r="205" s="13" customFormat="1">
      <c r="A205" s="13"/>
      <c r="B205" s="233"/>
      <c r="C205" s="234"/>
      <c r="D205" s="231" t="s">
        <v>165</v>
      </c>
      <c r="E205" s="235" t="s">
        <v>19</v>
      </c>
      <c r="F205" s="236" t="s">
        <v>769</v>
      </c>
      <c r="G205" s="234"/>
      <c r="H205" s="237">
        <v>38.299999999999997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165</v>
      </c>
      <c r="AU205" s="243" t="s">
        <v>80</v>
      </c>
      <c r="AV205" s="13" t="s">
        <v>80</v>
      </c>
      <c r="AW205" s="13" t="s">
        <v>33</v>
      </c>
      <c r="AX205" s="13" t="s">
        <v>78</v>
      </c>
      <c r="AY205" s="243" t="s">
        <v>152</v>
      </c>
    </row>
    <row r="206" s="2" customFormat="1" ht="24.15" customHeight="1">
      <c r="A206" s="39"/>
      <c r="B206" s="40"/>
      <c r="C206" s="213" t="s">
        <v>373</v>
      </c>
      <c r="D206" s="213" t="s">
        <v>154</v>
      </c>
      <c r="E206" s="214" t="s">
        <v>352</v>
      </c>
      <c r="F206" s="215" t="s">
        <v>353</v>
      </c>
      <c r="G206" s="216" t="s">
        <v>198</v>
      </c>
      <c r="H206" s="217">
        <v>52</v>
      </c>
      <c r="I206" s="218"/>
      <c r="J206" s="219">
        <f>ROUND(I206*H206,2)</f>
        <v>0</v>
      </c>
      <c r="K206" s="215" t="s">
        <v>158</v>
      </c>
      <c r="L206" s="45"/>
      <c r="M206" s="220" t="s">
        <v>19</v>
      </c>
      <c r="N206" s="221" t="s">
        <v>42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159</v>
      </c>
      <c r="AT206" s="224" t="s">
        <v>154</v>
      </c>
      <c r="AU206" s="224" t="s">
        <v>80</v>
      </c>
      <c r="AY206" s="18" t="s">
        <v>152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78</v>
      </c>
      <c r="BK206" s="225">
        <f>ROUND(I206*H206,2)</f>
        <v>0</v>
      </c>
      <c r="BL206" s="18" t="s">
        <v>159</v>
      </c>
      <c r="BM206" s="224" t="s">
        <v>821</v>
      </c>
    </row>
    <row r="207" s="2" customFormat="1">
      <c r="A207" s="39"/>
      <c r="B207" s="40"/>
      <c r="C207" s="41"/>
      <c r="D207" s="226" t="s">
        <v>161</v>
      </c>
      <c r="E207" s="41"/>
      <c r="F207" s="227" t="s">
        <v>355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161</v>
      </c>
      <c r="AU207" s="18" t="s">
        <v>80</v>
      </c>
    </row>
    <row r="208" s="13" customFormat="1">
      <c r="A208" s="13"/>
      <c r="B208" s="233"/>
      <c r="C208" s="234"/>
      <c r="D208" s="231" t="s">
        <v>165</v>
      </c>
      <c r="E208" s="235" t="s">
        <v>19</v>
      </c>
      <c r="F208" s="236" t="s">
        <v>822</v>
      </c>
      <c r="G208" s="234"/>
      <c r="H208" s="237">
        <v>52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165</v>
      </c>
      <c r="AU208" s="243" t="s">
        <v>80</v>
      </c>
      <c r="AV208" s="13" t="s">
        <v>80</v>
      </c>
      <c r="AW208" s="13" t="s">
        <v>33</v>
      </c>
      <c r="AX208" s="13" t="s">
        <v>78</v>
      </c>
      <c r="AY208" s="243" t="s">
        <v>152</v>
      </c>
    </row>
    <row r="209" s="12" customFormat="1" ht="22.8" customHeight="1">
      <c r="A209" s="12"/>
      <c r="B209" s="197"/>
      <c r="C209" s="198"/>
      <c r="D209" s="199" t="s">
        <v>70</v>
      </c>
      <c r="E209" s="211" t="s">
        <v>229</v>
      </c>
      <c r="F209" s="211" t="s">
        <v>358</v>
      </c>
      <c r="G209" s="198"/>
      <c r="H209" s="198"/>
      <c r="I209" s="201"/>
      <c r="J209" s="212">
        <f>BK209</f>
        <v>0</v>
      </c>
      <c r="K209" s="198"/>
      <c r="L209" s="203"/>
      <c r="M209" s="204"/>
      <c r="N209" s="205"/>
      <c r="O209" s="205"/>
      <c r="P209" s="206">
        <f>SUM(P210:P230)</f>
        <v>0</v>
      </c>
      <c r="Q209" s="205"/>
      <c r="R209" s="206">
        <f>SUM(R210:R230)</f>
        <v>0.043624000000000003</v>
      </c>
      <c r="S209" s="205"/>
      <c r="T209" s="207">
        <f>SUM(T210:T230)</f>
        <v>0.0138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8" t="s">
        <v>78</v>
      </c>
      <c r="AT209" s="209" t="s">
        <v>70</v>
      </c>
      <c r="AU209" s="209" t="s">
        <v>78</v>
      </c>
      <c r="AY209" s="208" t="s">
        <v>152</v>
      </c>
      <c r="BK209" s="210">
        <f>SUM(BK210:BK230)</f>
        <v>0</v>
      </c>
    </row>
    <row r="210" s="2" customFormat="1" ht="37.8" customHeight="1">
      <c r="A210" s="39"/>
      <c r="B210" s="40"/>
      <c r="C210" s="213" t="s">
        <v>378</v>
      </c>
      <c r="D210" s="213" t="s">
        <v>154</v>
      </c>
      <c r="E210" s="214" t="s">
        <v>379</v>
      </c>
      <c r="F210" s="215" t="s">
        <v>380</v>
      </c>
      <c r="G210" s="216" t="s">
        <v>362</v>
      </c>
      <c r="H210" s="217">
        <v>4</v>
      </c>
      <c r="I210" s="218"/>
      <c r="J210" s="219">
        <f>ROUND(I210*H210,2)</f>
        <v>0</v>
      </c>
      <c r="K210" s="215" t="s">
        <v>158</v>
      </c>
      <c r="L210" s="45"/>
      <c r="M210" s="220" t="s">
        <v>19</v>
      </c>
      <c r="N210" s="221" t="s">
        <v>42</v>
      </c>
      <c r="O210" s="85"/>
      <c r="P210" s="222">
        <f>O210*H210</f>
        <v>0</v>
      </c>
      <c r="Q210" s="222">
        <v>0.00172</v>
      </c>
      <c r="R210" s="222">
        <f>Q210*H210</f>
        <v>0.0068799999999999998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159</v>
      </c>
      <c r="AT210" s="224" t="s">
        <v>154</v>
      </c>
      <c r="AU210" s="224" t="s">
        <v>80</v>
      </c>
      <c r="AY210" s="18" t="s">
        <v>152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78</v>
      </c>
      <c r="BK210" s="225">
        <f>ROUND(I210*H210,2)</f>
        <v>0</v>
      </c>
      <c r="BL210" s="18" t="s">
        <v>159</v>
      </c>
      <c r="BM210" s="224" t="s">
        <v>823</v>
      </c>
    </row>
    <row r="211" s="2" customFormat="1">
      <c r="A211" s="39"/>
      <c r="B211" s="40"/>
      <c r="C211" s="41"/>
      <c r="D211" s="226" t="s">
        <v>161</v>
      </c>
      <c r="E211" s="41"/>
      <c r="F211" s="227" t="s">
        <v>382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161</v>
      </c>
      <c r="AU211" s="18" t="s">
        <v>80</v>
      </c>
    </row>
    <row r="212" s="2" customFormat="1">
      <c r="A212" s="39"/>
      <c r="B212" s="40"/>
      <c r="C212" s="41"/>
      <c r="D212" s="231" t="s">
        <v>163</v>
      </c>
      <c r="E212" s="41"/>
      <c r="F212" s="232" t="s">
        <v>695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163</v>
      </c>
      <c r="AU212" s="18" t="s">
        <v>80</v>
      </c>
    </row>
    <row r="213" s="13" customFormat="1">
      <c r="A213" s="13"/>
      <c r="B213" s="233"/>
      <c r="C213" s="234"/>
      <c r="D213" s="231" t="s">
        <v>165</v>
      </c>
      <c r="E213" s="235" t="s">
        <v>19</v>
      </c>
      <c r="F213" s="236" t="s">
        <v>824</v>
      </c>
      <c r="G213" s="234"/>
      <c r="H213" s="237">
        <v>4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165</v>
      </c>
      <c r="AU213" s="243" t="s">
        <v>80</v>
      </c>
      <c r="AV213" s="13" t="s">
        <v>80</v>
      </c>
      <c r="AW213" s="13" t="s">
        <v>33</v>
      </c>
      <c r="AX213" s="13" t="s">
        <v>78</v>
      </c>
      <c r="AY213" s="243" t="s">
        <v>152</v>
      </c>
    </row>
    <row r="214" s="2" customFormat="1" ht="24.15" customHeight="1">
      <c r="A214" s="39"/>
      <c r="B214" s="40"/>
      <c r="C214" s="213" t="s">
        <v>386</v>
      </c>
      <c r="D214" s="213" t="s">
        <v>154</v>
      </c>
      <c r="E214" s="214" t="s">
        <v>360</v>
      </c>
      <c r="F214" s="215" t="s">
        <v>361</v>
      </c>
      <c r="G214" s="216" t="s">
        <v>362</v>
      </c>
      <c r="H214" s="217">
        <v>3</v>
      </c>
      <c r="I214" s="218"/>
      <c r="J214" s="219">
        <f>ROUND(I214*H214,2)</f>
        <v>0</v>
      </c>
      <c r="K214" s="215" t="s">
        <v>158</v>
      </c>
      <c r="L214" s="45"/>
      <c r="M214" s="220" t="s">
        <v>19</v>
      </c>
      <c r="N214" s="221" t="s">
        <v>42</v>
      </c>
      <c r="O214" s="85"/>
      <c r="P214" s="222">
        <f>O214*H214</f>
        <v>0</v>
      </c>
      <c r="Q214" s="222">
        <v>2.0000000000000002E-05</v>
      </c>
      <c r="R214" s="222">
        <f>Q214*H214</f>
        <v>6.0000000000000008E-05</v>
      </c>
      <c r="S214" s="222">
        <v>0.001</v>
      </c>
      <c r="T214" s="223">
        <f>S214*H214</f>
        <v>0.0030000000000000001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159</v>
      </c>
      <c r="AT214" s="224" t="s">
        <v>154</v>
      </c>
      <c r="AU214" s="224" t="s">
        <v>80</v>
      </c>
      <c r="AY214" s="18" t="s">
        <v>152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78</v>
      </c>
      <c r="BK214" s="225">
        <f>ROUND(I214*H214,2)</f>
        <v>0</v>
      </c>
      <c r="BL214" s="18" t="s">
        <v>159</v>
      </c>
      <c r="BM214" s="224" t="s">
        <v>825</v>
      </c>
    </row>
    <row r="215" s="2" customFormat="1">
      <c r="A215" s="39"/>
      <c r="B215" s="40"/>
      <c r="C215" s="41"/>
      <c r="D215" s="226" t="s">
        <v>161</v>
      </c>
      <c r="E215" s="41"/>
      <c r="F215" s="227" t="s">
        <v>364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161</v>
      </c>
      <c r="AU215" s="18" t="s">
        <v>80</v>
      </c>
    </row>
    <row r="216" s="2" customFormat="1">
      <c r="A216" s="39"/>
      <c r="B216" s="40"/>
      <c r="C216" s="41"/>
      <c r="D216" s="231" t="s">
        <v>163</v>
      </c>
      <c r="E216" s="41"/>
      <c r="F216" s="232" t="s">
        <v>698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163</v>
      </c>
      <c r="AU216" s="18" t="s">
        <v>80</v>
      </c>
    </row>
    <row r="217" s="13" customFormat="1">
      <c r="A217" s="13"/>
      <c r="B217" s="233"/>
      <c r="C217" s="234"/>
      <c r="D217" s="231" t="s">
        <v>165</v>
      </c>
      <c r="E217" s="235" t="s">
        <v>19</v>
      </c>
      <c r="F217" s="236" t="s">
        <v>826</v>
      </c>
      <c r="G217" s="234"/>
      <c r="H217" s="237">
        <v>3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165</v>
      </c>
      <c r="AU217" s="243" t="s">
        <v>80</v>
      </c>
      <c r="AV217" s="13" t="s">
        <v>80</v>
      </c>
      <c r="AW217" s="13" t="s">
        <v>33</v>
      </c>
      <c r="AX217" s="13" t="s">
        <v>78</v>
      </c>
      <c r="AY217" s="243" t="s">
        <v>152</v>
      </c>
    </row>
    <row r="218" s="2" customFormat="1" ht="24.15" customHeight="1">
      <c r="A218" s="39"/>
      <c r="B218" s="40"/>
      <c r="C218" s="255" t="s">
        <v>299</v>
      </c>
      <c r="D218" s="255" t="s">
        <v>215</v>
      </c>
      <c r="E218" s="256" t="s">
        <v>368</v>
      </c>
      <c r="F218" s="257" t="s">
        <v>369</v>
      </c>
      <c r="G218" s="258" t="s">
        <v>280</v>
      </c>
      <c r="H218" s="259">
        <v>0.0050000000000000001</v>
      </c>
      <c r="I218" s="260"/>
      <c r="J218" s="261">
        <f>ROUND(I218*H218,2)</f>
        <v>0</v>
      </c>
      <c r="K218" s="257" t="s">
        <v>158</v>
      </c>
      <c r="L218" s="262"/>
      <c r="M218" s="263" t="s">
        <v>19</v>
      </c>
      <c r="N218" s="264" t="s">
        <v>42</v>
      </c>
      <c r="O218" s="85"/>
      <c r="P218" s="222">
        <f>O218*H218</f>
        <v>0</v>
      </c>
      <c r="Q218" s="222">
        <v>1</v>
      </c>
      <c r="R218" s="222">
        <f>Q218*H218</f>
        <v>0.0050000000000000001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219</v>
      </c>
      <c r="AT218" s="224" t="s">
        <v>215</v>
      </c>
      <c r="AU218" s="224" t="s">
        <v>80</v>
      </c>
      <c r="AY218" s="18" t="s">
        <v>152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78</v>
      </c>
      <c r="BK218" s="225">
        <f>ROUND(I218*H218,2)</f>
        <v>0</v>
      </c>
      <c r="BL218" s="18" t="s">
        <v>159</v>
      </c>
      <c r="BM218" s="224" t="s">
        <v>827</v>
      </c>
    </row>
    <row r="219" s="2" customFormat="1">
      <c r="A219" s="39"/>
      <c r="B219" s="40"/>
      <c r="C219" s="41"/>
      <c r="D219" s="231" t="s">
        <v>163</v>
      </c>
      <c r="E219" s="41"/>
      <c r="F219" s="232" t="s">
        <v>698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163</v>
      </c>
      <c r="AU219" s="18" t="s">
        <v>80</v>
      </c>
    </row>
    <row r="220" s="13" customFormat="1">
      <c r="A220" s="13"/>
      <c r="B220" s="233"/>
      <c r="C220" s="234"/>
      <c r="D220" s="231" t="s">
        <v>165</v>
      </c>
      <c r="E220" s="235" t="s">
        <v>19</v>
      </c>
      <c r="F220" s="236" t="s">
        <v>372</v>
      </c>
      <c r="G220" s="234"/>
      <c r="H220" s="237">
        <v>0.0050000000000000001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165</v>
      </c>
      <c r="AU220" s="243" t="s">
        <v>80</v>
      </c>
      <c r="AV220" s="13" t="s">
        <v>80</v>
      </c>
      <c r="AW220" s="13" t="s">
        <v>33</v>
      </c>
      <c r="AX220" s="13" t="s">
        <v>78</v>
      </c>
      <c r="AY220" s="243" t="s">
        <v>152</v>
      </c>
    </row>
    <row r="221" s="2" customFormat="1" ht="24.15" customHeight="1">
      <c r="A221" s="39"/>
      <c r="B221" s="40"/>
      <c r="C221" s="213" t="s">
        <v>306</v>
      </c>
      <c r="D221" s="213" t="s">
        <v>154</v>
      </c>
      <c r="E221" s="214" t="s">
        <v>546</v>
      </c>
      <c r="F221" s="215" t="s">
        <v>547</v>
      </c>
      <c r="G221" s="216" t="s">
        <v>362</v>
      </c>
      <c r="H221" s="217">
        <v>3.6000000000000001</v>
      </c>
      <c r="I221" s="218"/>
      <c r="J221" s="219">
        <f>ROUND(I221*H221,2)</f>
        <v>0</v>
      </c>
      <c r="K221" s="215" t="s">
        <v>158</v>
      </c>
      <c r="L221" s="45"/>
      <c r="M221" s="220" t="s">
        <v>19</v>
      </c>
      <c r="N221" s="221" t="s">
        <v>42</v>
      </c>
      <c r="O221" s="85"/>
      <c r="P221" s="222">
        <f>O221*H221</f>
        <v>0</v>
      </c>
      <c r="Q221" s="222">
        <v>9.0000000000000006E-05</v>
      </c>
      <c r="R221" s="222">
        <f>Q221*H221</f>
        <v>0.00032400000000000001</v>
      </c>
      <c r="S221" s="222">
        <v>0.0030000000000000001</v>
      </c>
      <c r="T221" s="223">
        <f>S221*H221</f>
        <v>0.010800000000000001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159</v>
      </c>
      <c r="AT221" s="224" t="s">
        <v>154</v>
      </c>
      <c r="AU221" s="224" t="s">
        <v>80</v>
      </c>
      <c r="AY221" s="18" t="s">
        <v>152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78</v>
      </c>
      <c r="BK221" s="225">
        <f>ROUND(I221*H221,2)</f>
        <v>0</v>
      </c>
      <c r="BL221" s="18" t="s">
        <v>159</v>
      </c>
      <c r="BM221" s="224" t="s">
        <v>828</v>
      </c>
    </row>
    <row r="222" s="2" customFormat="1">
      <c r="A222" s="39"/>
      <c r="B222" s="40"/>
      <c r="C222" s="41"/>
      <c r="D222" s="226" t="s">
        <v>161</v>
      </c>
      <c r="E222" s="41"/>
      <c r="F222" s="227" t="s">
        <v>549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161</v>
      </c>
      <c r="AU222" s="18" t="s">
        <v>80</v>
      </c>
    </row>
    <row r="223" s="2" customFormat="1">
      <c r="A223" s="39"/>
      <c r="B223" s="40"/>
      <c r="C223" s="41"/>
      <c r="D223" s="231" t="s">
        <v>163</v>
      </c>
      <c r="E223" s="41"/>
      <c r="F223" s="232" t="s">
        <v>703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163</v>
      </c>
      <c r="AU223" s="18" t="s">
        <v>80</v>
      </c>
    </row>
    <row r="224" s="13" customFormat="1">
      <c r="A224" s="13"/>
      <c r="B224" s="233"/>
      <c r="C224" s="234"/>
      <c r="D224" s="231" t="s">
        <v>165</v>
      </c>
      <c r="E224" s="235" t="s">
        <v>19</v>
      </c>
      <c r="F224" s="236" t="s">
        <v>829</v>
      </c>
      <c r="G224" s="234"/>
      <c r="H224" s="237">
        <v>3.6000000000000001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165</v>
      </c>
      <c r="AU224" s="243" t="s">
        <v>80</v>
      </c>
      <c r="AV224" s="13" t="s">
        <v>80</v>
      </c>
      <c r="AW224" s="13" t="s">
        <v>33</v>
      </c>
      <c r="AX224" s="13" t="s">
        <v>78</v>
      </c>
      <c r="AY224" s="243" t="s">
        <v>152</v>
      </c>
    </row>
    <row r="225" s="2" customFormat="1" ht="24.15" customHeight="1">
      <c r="A225" s="39"/>
      <c r="B225" s="40"/>
      <c r="C225" s="255" t="s">
        <v>640</v>
      </c>
      <c r="D225" s="255" t="s">
        <v>215</v>
      </c>
      <c r="E225" s="256" t="s">
        <v>552</v>
      </c>
      <c r="F225" s="257" t="s">
        <v>553</v>
      </c>
      <c r="G225" s="258" t="s">
        <v>280</v>
      </c>
      <c r="H225" s="259">
        <v>0.02</v>
      </c>
      <c r="I225" s="260"/>
      <c r="J225" s="261">
        <f>ROUND(I225*H225,2)</f>
        <v>0</v>
      </c>
      <c r="K225" s="257" t="s">
        <v>158</v>
      </c>
      <c r="L225" s="262"/>
      <c r="M225" s="263" t="s">
        <v>19</v>
      </c>
      <c r="N225" s="264" t="s">
        <v>42</v>
      </c>
      <c r="O225" s="85"/>
      <c r="P225" s="222">
        <f>O225*H225</f>
        <v>0</v>
      </c>
      <c r="Q225" s="222">
        <v>1</v>
      </c>
      <c r="R225" s="222">
        <f>Q225*H225</f>
        <v>0.02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219</v>
      </c>
      <c r="AT225" s="224" t="s">
        <v>215</v>
      </c>
      <c r="AU225" s="224" t="s">
        <v>80</v>
      </c>
      <c r="AY225" s="18" t="s">
        <v>152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78</v>
      </c>
      <c r="BK225" s="225">
        <f>ROUND(I225*H225,2)</f>
        <v>0</v>
      </c>
      <c r="BL225" s="18" t="s">
        <v>159</v>
      </c>
      <c r="BM225" s="224" t="s">
        <v>830</v>
      </c>
    </row>
    <row r="226" s="2" customFormat="1">
      <c r="A226" s="39"/>
      <c r="B226" s="40"/>
      <c r="C226" s="41"/>
      <c r="D226" s="231" t="s">
        <v>163</v>
      </c>
      <c r="E226" s="41"/>
      <c r="F226" s="232" t="s">
        <v>706</v>
      </c>
      <c r="G226" s="41"/>
      <c r="H226" s="41"/>
      <c r="I226" s="228"/>
      <c r="J226" s="41"/>
      <c r="K226" s="41"/>
      <c r="L226" s="45"/>
      <c r="M226" s="229"/>
      <c r="N226" s="230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163</v>
      </c>
      <c r="AU226" s="18" t="s">
        <v>80</v>
      </c>
    </row>
    <row r="227" s="13" customFormat="1">
      <c r="A227" s="13"/>
      <c r="B227" s="233"/>
      <c r="C227" s="234"/>
      <c r="D227" s="231" t="s">
        <v>165</v>
      </c>
      <c r="E227" s="235" t="s">
        <v>19</v>
      </c>
      <c r="F227" s="236" t="s">
        <v>831</v>
      </c>
      <c r="G227" s="234"/>
      <c r="H227" s="237">
        <v>0.02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165</v>
      </c>
      <c r="AU227" s="243" t="s">
        <v>80</v>
      </c>
      <c r="AV227" s="13" t="s">
        <v>80</v>
      </c>
      <c r="AW227" s="13" t="s">
        <v>33</v>
      </c>
      <c r="AX227" s="13" t="s">
        <v>78</v>
      </c>
      <c r="AY227" s="243" t="s">
        <v>152</v>
      </c>
    </row>
    <row r="228" s="2" customFormat="1" ht="16.5" customHeight="1">
      <c r="A228" s="39"/>
      <c r="B228" s="40"/>
      <c r="C228" s="255" t="s">
        <v>832</v>
      </c>
      <c r="D228" s="255" t="s">
        <v>215</v>
      </c>
      <c r="E228" s="256" t="s">
        <v>374</v>
      </c>
      <c r="F228" s="257" t="s">
        <v>375</v>
      </c>
      <c r="G228" s="258" t="s">
        <v>309</v>
      </c>
      <c r="H228" s="259">
        <v>16</v>
      </c>
      <c r="I228" s="260"/>
      <c r="J228" s="261">
        <f>ROUND(I228*H228,2)</f>
        <v>0</v>
      </c>
      <c r="K228" s="257" t="s">
        <v>158</v>
      </c>
      <c r="L228" s="262"/>
      <c r="M228" s="263" t="s">
        <v>19</v>
      </c>
      <c r="N228" s="264" t="s">
        <v>42</v>
      </c>
      <c r="O228" s="85"/>
      <c r="P228" s="222">
        <f>O228*H228</f>
        <v>0</v>
      </c>
      <c r="Q228" s="222">
        <v>0.00071000000000000002</v>
      </c>
      <c r="R228" s="222">
        <f>Q228*H228</f>
        <v>0.01136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219</v>
      </c>
      <c r="AT228" s="224" t="s">
        <v>215</v>
      </c>
      <c r="AU228" s="224" t="s">
        <v>80</v>
      </c>
      <c r="AY228" s="18" t="s">
        <v>152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78</v>
      </c>
      <c r="BK228" s="225">
        <f>ROUND(I228*H228,2)</f>
        <v>0</v>
      </c>
      <c r="BL228" s="18" t="s">
        <v>159</v>
      </c>
      <c r="BM228" s="224" t="s">
        <v>833</v>
      </c>
    </row>
    <row r="229" s="2" customFormat="1">
      <c r="A229" s="39"/>
      <c r="B229" s="40"/>
      <c r="C229" s="41"/>
      <c r="D229" s="231" t="s">
        <v>163</v>
      </c>
      <c r="E229" s="41"/>
      <c r="F229" s="232" t="s">
        <v>708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163</v>
      </c>
      <c r="AU229" s="18" t="s">
        <v>80</v>
      </c>
    </row>
    <row r="230" s="13" customFormat="1">
      <c r="A230" s="13"/>
      <c r="B230" s="233"/>
      <c r="C230" s="234"/>
      <c r="D230" s="231" t="s">
        <v>165</v>
      </c>
      <c r="E230" s="235" t="s">
        <v>19</v>
      </c>
      <c r="F230" s="236" t="s">
        <v>834</v>
      </c>
      <c r="G230" s="234"/>
      <c r="H230" s="237">
        <v>16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165</v>
      </c>
      <c r="AU230" s="243" t="s">
        <v>80</v>
      </c>
      <c r="AV230" s="13" t="s">
        <v>80</v>
      </c>
      <c r="AW230" s="13" t="s">
        <v>33</v>
      </c>
      <c r="AX230" s="13" t="s">
        <v>78</v>
      </c>
      <c r="AY230" s="243" t="s">
        <v>152</v>
      </c>
    </row>
    <row r="231" s="12" customFormat="1" ht="22.8" customHeight="1">
      <c r="A231" s="12"/>
      <c r="B231" s="197"/>
      <c r="C231" s="198"/>
      <c r="D231" s="199" t="s">
        <v>70</v>
      </c>
      <c r="E231" s="211" t="s">
        <v>476</v>
      </c>
      <c r="F231" s="211" t="s">
        <v>477</v>
      </c>
      <c r="G231" s="198"/>
      <c r="H231" s="198"/>
      <c r="I231" s="201"/>
      <c r="J231" s="212">
        <f>BK231</f>
        <v>0</v>
      </c>
      <c r="K231" s="198"/>
      <c r="L231" s="203"/>
      <c r="M231" s="204"/>
      <c r="N231" s="205"/>
      <c r="O231" s="205"/>
      <c r="P231" s="206">
        <f>SUM(P232:P240)</f>
        <v>0</v>
      </c>
      <c r="Q231" s="205"/>
      <c r="R231" s="206">
        <f>SUM(R232:R240)</f>
        <v>0</v>
      </c>
      <c r="S231" s="205"/>
      <c r="T231" s="207">
        <f>SUM(T232:T240)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8" t="s">
        <v>78</v>
      </c>
      <c r="AT231" s="209" t="s">
        <v>70</v>
      </c>
      <c r="AU231" s="209" t="s">
        <v>78</v>
      </c>
      <c r="AY231" s="208" t="s">
        <v>152</v>
      </c>
      <c r="BK231" s="210">
        <f>SUM(BK232:BK240)</f>
        <v>0</v>
      </c>
    </row>
    <row r="232" s="2" customFormat="1" ht="37.8" customHeight="1">
      <c r="A232" s="39"/>
      <c r="B232" s="40"/>
      <c r="C232" s="213" t="s">
        <v>835</v>
      </c>
      <c r="D232" s="213" t="s">
        <v>154</v>
      </c>
      <c r="E232" s="214" t="s">
        <v>478</v>
      </c>
      <c r="F232" s="215" t="s">
        <v>479</v>
      </c>
      <c r="G232" s="216" t="s">
        <v>280</v>
      </c>
      <c r="H232" s="217">
        <v>4.4829999999999997</v>
      </c>
      <c r="I232" s="218"/>
      <c r="J232" s="219">
        <f>ROUND(I232*H232,2)</f>
        <v>0</v>
      </c>
      <c r="K232" s="215" t="s">
        <v>158</v>
      </c>
      <c r="L232" s="45"/>
      <c r="M232" s="220" t="s">
        <v>19</v>
      </c>
      <c r="N232" s="221" t="s">
        <v>42</v>
      </c>
      <c r="O232" s="85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159</v>
      </c>
      <c r="AT232" s="224" t="s">
        <v>154</v>
      </c>
      <c r="AU232" s="224" t="s">
        <v>80</v>
      </c>
      <c r="AY232" s="18" t="s">
        <v>152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78</v>
      </c>
      <c r="BK232" s="225">
        <f>ROUND(I232*H232,2)</f>
        <v>0</v>
      </c>
      <c r="BL232" s="18" t="s">
        <v>159</v>
      </c>
      <c r="BM232" s="224" t="s">
        <v>836</v>
      </c>
    </row>
    <row r="233" s="2" customFormat="1">
      <c r="A233" s="39"/>
      <c r="B233" s="40"/>
      <c r="C233" s="41"/>
      <c r="D233" s="226" t="s">
        <v>161</v>
      </c>
      <c r="E233" s="41"/>
      <c r="F233" s="227" t="s">
        <v>481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161</v>
      </c>
      <c r="AU233" s="18" t="s">
        <v>80</v>
      </c>
    </row>
    <row r="234" s="2" customFormat="1" ht="49.05" customHeight="1">
      <c r="A234" s="39"/>
      <c r="B234" s="40"/>
      <c r="C234" s="213" t="s">
        <v>837</v>
      </c>
      <c r="D234" s="213" t="s">
        <v>154</v>
      </c>
      <c r="E234" s="214" t="s">
        <v>482</v>
      </c>
      <c r="F234" s="215" t="s">
        <v>483</v>
      </c>
      <c r="G234" s="216" t="s">
        <v>280</v>
      </c>
      <c r="H234" s="217">
        <v>62.762</v>
      </c>
      <c r="I234" s="218"/>
      <c r="J234" s="219">
        <f>ROUND(I234*H234,2)</f>
        <v>0</v>
      </c>
      <c r="K234" s="215" t="s">
        <v>158</v>
      </c>
      <c r="L234" s="45"/>
      <c r="M234" s="220" t="s">
        <v>19</v>
      </c>
      <c r="N234" s="221" t="s">
        <v>42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159</v>
      </c>
      <c r="AT234" s="224" t="s">
        <v>154</v>
      </c>
      <c r="AU234" s="224" t="s">
        <v>80</v>
      </c>
      <c r="AY234" s="18" t="s">
        <v>152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78</v>
      </c>
      <c r="BK234" s="225">
        <f>ROUND(I234*H234,2)</f>
        <v>0</v>
      </c>
      <c r="BL234" s="18" t="s">
        <v>159</v>
      </c>
      <c r="BM234" s="224" t="s">
        <v>838</v>
      </c>
    </row>
    <row r="235" s="2" customFormat="1">
      <c r="A235" s="39"/>
      <c r="B235" s="40"/>
      <c r="C235" s="41"/>
      <c r="D235" s="226" t="s">
        <v>161</v>
      </c>
      <c r="E235" s="41"/>
      <c r="F235" s="227" t="s">
        <v>485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161</v>
      </c>
      <c r="AU235" s="18" t="s">
        <v>80</v>
      </c>
    </row>
    <row r="236" s="2" customFormat="1">
      <c r="A236" s="39"/>
      <c r="B236" s="40"/>
      <c r="C236" s="41"/>
      <c r="D236" s="231" t="s">
        <v>163</v>
      </c>
      <c r="E236" s="41"/>
      <c r="F236" s="232" t="s">
        <v>269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163</v>
      </c>
      <c r="AU236" s="18" t="s">
        <v>80</v>
      </c>
    </row>
    <row r="237" s="13" customFormat="1">
      <c r="A237" s="13"/>
      <c r="B237" s="233"/>
      <c r="C237" s="234"/>
      <c r="D237" s="231" t="s">
        <v>165</v>
      </c>
      <c r="E237" s="235" t="s">
        <v>19</v>
      </c>
      <c r="F237" s="236" t="s">
        <v>839</v>
      </c>
      <c r="G237" s="234"/>
      <c r="H237" s="237">
        <v>62.762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165</v>
      </c>
      <c r="AU237" s="243" t="s">
        <v>80</v>
      </c>
      <c r="AV237" s="13" t="s">
        <v>80</v>
      </c>
      <c r="AW237" s="13" t="s">
        <v>33</v>
      </c>
      <c r="AX237" s="13" t="s">
        <v>78</v>
      </c>
      <c r="AY237" s="243" t="s">
        <v>152</v>
      </c>
    </row>
    <row r="238" s="2" customFormat="1" ht="44.25" customHeight="1">
      <c r="A238" s="39"/>
      <c r="B238" s="40"/>
      <c r="C238" s="213" t="s">
        <v>840</v>
      </c>
      <c r="D238" s="213" t="s">
        <v>154</v>
      </c>
      <c r="E238" s="214" t="s">
        <v>487</v>
      </c>
      <c r="F238" s="215" t="s">
        <v>488</v>
      </c>
      <c r="G238" s="216" t="s">
        <v>280</v>
      </c>
      <c r="H238" s="217">
        <v>4.4829999999999997</v>
      </c>
      <c r="I238" s="218"/>
      <c r="J238" s="219">
        <f>ROUND(I238*H238,2)</f>
        <v>0</v>
      </c>
      <c r="K238" s="215" t="s">
        <v>158</v>
      </c>
      <c r="L238" s="45"/>
      <c r="M238" s="220" t="s">
        <v>19</v>
      </c>
      <c r="N238" s="221" t="s">
        <v>42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159</v>
      </c>
      <c r="AT238" s="224" t="s">
        <v>154</v>
      </c>
      <c r="AU238" s="224" t="s">
        <v>80</v>
      </c>
      <c r="AY238" s="18" t="s">
        <v>152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78</v>
      </c>
      <c r="BK238" s="225">
        <f>ROUND(I238*H238,2)</f>
        <v>0</v>
      </c>
      <c r="BL238" s="18" t="s">
        <v>159</v>
      </c>
      <c r="BM238" s="224" t="s">
        <v>841</v>
      </c>
    </row>
    <row r="239" s="2" customFormat="1">
      <c r="A239" s="39"/>
      <c r="B239" s="40"/>
      <c r="C239" s="41"/>
      <c r="D239" s="226" t="s">
        <v>161</v>
      </c>
      <c r="E239" s="41"/>
      <c r="F239" s="227" t="s">
        <v>490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161</v>
      </c>
      <c r="AU239" s="18" t="s">
        <v>80</v>
      </c>
    </row>
    <row r="240" s="13" customFormat="1">
      <c r="A240" s="13"/>
      <c r="B240" s="233"/>
      <c r="C240" s="234"/>
      <c r="D240" s="231" t="s">
        <v>165</v>
      </c>
      <c r="E240" s="235" t="s">
        <v>19</v>
      </c>
      <c r="F240" s="236" t="s">
        <v>842</v>
      </c>
      <c r="G240" s="234"/>
      <c r="H240" s="237">
        <v>4.4829999999999997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165</v>
      </c>
      <c r="AU240" s="243" t="s">
        <v>80</v>
      </c>
      <c r="AV240" s="13" t="s">
        <v>80</v>
      </c>
      <c r="AW240" s="13" t="s">
        <v>33</v>
      </c>
      <c r="AX240" s="13" t="s">
        <v>78</v>
      </c>
      <c r="AY240" s="243" t="s">
        <v>152</v>
      </c>
    </row>
    <row r="241" s="12" customFormat="1" ht="22.8" customHeight="1">
      <c r="A241" s="12"/>
      <c r="B241" s="197"/>
      <c r="C241" s="198"/>
      <c r="D241" s="199" t="s">
        <v>70</v>
      </c>
      <c r="E241" s="211" t="s">
        <v>384</v>
      </c>
      <c r="F241" s="211" t="s">
        <v>385</v>
      </c>
      <c r="G241" s="198"/>
      <c r="H241" s="198"/>
      <c r="I241" s="201"/>
      <c r="J241" s="212">
        <f>BK241</f>
        <v>0</v>
      </c>
      <c r="K241" s="198"/>
      <c r="L241" s="203"/>
      <c r="M241" s="204"/>
      <c r="N241" s="205"/>
      <c r="O241" s="205"/>
      <c r="P241" s="206">
        <f>SUM(P242:P243)</f>
        <v>0</v>
      </c>
      <c r="Q241" s="205"/>
      <c r="R241" s="206">
        <f>SUM(R242:R243)</f>
        <v>0</v>
      </c>
      <c r="S241" s="205"/>
      <c r="T241" s="207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8" t="s">
        <v>78</v>
      </c>
      <c r="AT241" s="209" t="s">
        <v>70</v>
      </c>
      <c r="AU241" s="209" t="s">
        <v>78</v>
      </c>
      <c r="AY241" s="208" t="s">
        <v>152</v>
      </c>
      <c r="BK241" s="210">
        <f>SUM(BK242:BK243)</f>
        <v>0</v>
      </c>
    </row>
    <row r="242" s="2" customFormat="1" ht="24.15" customHeight="1">
      <c r="A242" s="39"/>
      <c r="B242" s="40"/>
      <c r="C242" s="213" t="s">
        <v>843</v>
      </c>
      <c r="D242" s="213" t="s">
        <v>154</v>
      </c>
      <c r="E242" s="214" t="s">
        <v>558</v>
      </c>
      <c r="F242" s="215" t="s">
        <v>559</v>
      </c>
      <c r="G242" s="216" t="s">
        <v>280</v>
      </c>
      <c r="H242" s="217">
        <v>144.761</v>
      </c>
      <c r="I242" s="218"/>
      <c r="J242" s="219">
        <f>ROUND(I242*H242,2)</f>
        <v>0</v>
      </c>
      <c r="K242" s="215" t="s">
        <v>158</v>
      </c>
      <c r="L242" s="45"/>
      <c r="M242" s="220" t="s">
        <v>19</v>
      </c>
      <c r="N242" s="221" t="s">
        <v>42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159</v>
      </c>
      <c r="AT242" s="224" t="s">
        <v>154</v>
      </c>
      <c r="AU242" s="224" t="s">
        <v>80</v>
      </c>
      <c r="AY242" s="18" t="s">
        <v>152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78</v>
      </c>
      <c r="BK242" s="225">
        <f>ROUND(I242*H242,2)</f>
        <v>0</v>
      </c>
      <c r="BL242" s="18" t="s">
        <v>159</v>
      </c>
      <c r="BM242" s="224" t="s">
        <v>844</v>
      </c>
    </row>
    <row r="243" s="2" customFormat="1">
      <c r="A243" s="39"/>
      <c r="B243" s="40"/>
      <c r="C243" s="41"/>
      <c r="D243" s="226" t="s">
        <v>161</v>
      </c>
      <c r="E243" s="41"/>
      <c r="F243" s="227" t="s">
        <v>561</v>
      </c>
      <c r="G243" s="41"/>
      <c r="H243" s="41"/>
      <c r="I243" s="228"/>
      <c r="J243" s="41"/>
      <c r="K243" s="41"/>
      <c r="L243" s="45"/>
      <c r="M243" s="265"/>
      <c r="N243" s="266"/>
      <c r="O243" s="267"/>
      <c r="P243" s="267"/>
      <c r="Q243" s="267"/>
      <c r="R243" s="267"/>
      <c r="S243" s="267"/>
      <c r="T243" s="268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161</v>
      </c>
      <c r="AU243" s="18" t="s">
        <v>80</v>
      </c>
    </row>
    <row r="244" s="2" customFormat="1" ht="6.96" customHeight="1">
      <c r="A244" s="39"/>
      <c r="B244" s="60"/>
      <c r="C244" s="61"/>
      <c r="D244" s="61"/>
      <c r="E244" s="61"/>
      <c r="F244" s="61"/>
      <c r="G244" s="61"/>
      <c r="H244" s="61"/>
      <c r="I244" s="61"/>
      <c r="J244" s="61"/>
      <c r="K244" s="61"/>
      <c r="L244" s="45"/>
      <c r="M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</row>
  </sheetData>
  <sheetProtection sheet="1" autoFilter="0" formatColumns="0" formatRows="0" objects="1" scenarios="1" spinCount="100000" saltValue="Se2kIbn6xn4tmTdbLvjJ+ipbY5eo9VkpEW8S/thtvrahiLTMvoXIG3F6eoCn0xoMuQ/b/3YrTmarynCCobLvSw==" hashValue="YmboBWaxx+q8FVN1Q0DPVNsCg4OSEeipNMWdyal47RdZzMT1wTYDXjOcdmwnktMGTcbY1UxY101l3vJGeOrVjg==" algorithmName="SHA-512" password="CC35"/>
  <autoFilter ref="C91:K24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2/114203103"/>
    <hyperlink ref="F100" r:id="rId2" display="https://podminky.urs.cz/item/CS_URS_2025_02/114203202"/>
    <hyperlink ref="F103" r:id="rId3" display="https://podminky.urs.cz/item/CS_URS_2025_02/114253301"/>
    <hyperlink ref="F106" r:id="rId4" display="https://podminky.urs.cz/item/CS_URS_2025_02/113107331"/>
    <hyperlink ref="F110" r:id="rId5" display="https://podminky.urs.cz/item/CS_URS_2025_02/127751111"/>
    <hyperlink ref="F114" r:id="rId6" display="https://podminky.urs.cz/item/CS_URS_2025_02/132251401"/>
    <hyperlink ref="F118" r:id="rId7" display="https://podminky.urs.cz/item/CS_URS_2025_02/162251102"/>
    <hyperlink ref="F122" r:id="rId8" display="https://podminky.urs.cz/item/CS_URS_2025_01/171151103"/>
    <hyperlink ref="F126" r:id="rId9" display="https://podminky.urs.cz/item/CS_URS_2025_02/181951111"/>
    <hyperlink ref="F130" r:id="rId10" display="https://podminky.urs.cz/item/CS_URS_2025_02/181411121"/>
    <hyperlink ref="F135" r:id="rId11" display="https://podminky.urs.cz/item/CS_URS_2025_02/115101201"/>
    <hyperlink ref="F139" r:id="rId12" display="https://podminky.urs.cz/item/CS_URS_2025_02/115101301"/>
    <hyperlink ref="F142" r:id="rId13" display="https://podminky.urs.cz/item/CS_URS_2025_02/162751117"/>
    <hyperlink ref="F146" r:id="rId14" display="https://podminky.urs.cz/item/CS_URS_2025_02/162751119"/>
    <hyperlink ref="F150" r:id="rId15" display="https://podminky.urs.cz/item/CS_URS_2025_02/171251201"/>
    <hyperlink ref="F153" r:id="rId16" display="https://podminky.urs.cz/item/CS_URS_2025_02/171201231"/>
    <hyperlink ref="F157" r:id="rId17" display="https://podminky.urs.cz/item/CS_URS_2025_02/321213345"/>
    <hyperlink ref="F163" r:id="rId18" display="https://podminky.urs.cz/item/CS_URS_2025_02/321222111"/>
    <hyperlink ref="F170" r:id="rId19" display="https://podminky.urs.cz/item/CS_URS_2025_02/321321115"/>
    <hyperlink ref="F174" r:id="rId20" display="https://podminky.urs.cz/item/CS_URS_2025_01/320101111"/>
    <hyperlink ref="F180" r:id="rId21" display="https://podminky.urs.cz/item/CS_URS_2025_02/321351010"/>
    <hyperlink ref="F183" r:id="rId22" display="https://podminky.urs.cz/item/CS_URS_2025_02/321352010"/>
    <hyperlink ref="F190" r:id="rId23" display="https://podminky.urs.cz/item/CS_URS_2025_02/465513127"/>
    <hyperlink ref="F197" r:id="rId24" display="https://podminky.urs.cz/item/CS_URS_2025_02/451313521"/>
    <hyperlink ref="F200" r:id="rId25" display="https://podminky.urs.cz/item/CS_URS_2025_02/451571111"/>
    <hyperlink ref="F203" r:id="rId26" display="https://podminky.urs.cz/item/CS_URS_2025_02/463212111"/>
    <hyperlink ref="F207" r:id="rId27" display="https://podminky.urs.cz/item/CS_URS_2025_02/463212191"/>
    <hyperlink ref="F211" r:id="rId28" display="https://podminky.urs.cz/item/CS_URS_2025_02/953334312"/>
    <hyperlink ref="F215" r:id="rId29" display="https://podminky.urs.cz/item/CS_URS_2025_02/977131110"/>
    <hyperlink ref="F222" r:id="rId30" display="https://podminky.urs.cz/item/CS_URS_2025_02/977131119"/>
    <hyperlink ref="F233" r:id="rId31" display="https://podminky.urs.cz/item/CS_URS_2025_02/997321511"/>
    <hyperlink ref="F235" r:id="rId32" display="https://podminky.urs.cz/item/CS_URS_2025_02/997321519"/>
    <hyperlink ref="F239" r:id="rId33" display="https://podminky.urs.cz/item/CS_URS_2025_02/997013861"/>
    <hyperlink ref="F243" r:id="rId34" display="https://podminky.urs.cz/item/CS_URS_2025_02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Rajnoch</dc:creator>
  <cp:lastModifiedBy>Rajnoch</cp:lastModifiedBy>
  <dcterms:created xsi:type="dcterms:W3CDTF">2025-12-02T08:46:40Z</dcterms:created>
  <dcterms:modified xsi:type="dcterms:W3CDTF">2025-12-02T08:46:47Z</dcterms:modified>
</cp:coreProperties>
</file>