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_03 - Středisko Kosto...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'2025_03 - Středisko Kosto...'!$C$85:$K$327</definedName>
    <definedName name="_xlnm.Print_Area" localSheetId="1">'2025_03 - Středisko Kosto...'!$C$4:$J$37,'2025_03 - Středisko Kosto...'!$C$43:$J$69,'2025_03 - Středisko Kosto...'!$C$75:$K$327</definedName>
    <definedName name="_xlnm.Print_Titles" localSheetId="1">'2025_03 - Středisko Kosto...'!$85:$85</definedName>
    <definedName name="_xlnm.Print_Area" localSheetId="2">'Seznam figur'!$C$4:$G$129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55"/>
  <c i="2" r="J33"/>
  <c i="1" r="AX55"/>
  <c i="2" r="BI323"/>
  <c r="BH323"/>
  <c r="BG323"/>
  <c r="BF323"/>
  <c r="T323"/>
  <c r="R323"/>
  <c r="P323"/>
  <c r="BI318"/>
  <c r="BH318"/>
  <c r="BG318"/>
  <c r="BF318"/>
  <c r="T318"/>
  <c r="R318"/>
  <c r="P318"/>
  <c r="BI312"/>
  <c r="BH312"/>
  <c r="BG312"/>
  <c r="BF312"/>
  <c r="T312"/>
  <c r="T311"/>
  <c r="R312"/>
  <c r="R311"/>
  <c r="P312"/>
  <c r="P311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5"/>
  <c r="BH295"/>
  <c r="BG295"/>
  <c r="BF295"/>
  <c r="T295"/>
  <c r="T294"/>
  <c r="R295"/>
  <c r="R294"/>
  <c r="P295"/>
  <c r="P294"/>
  <c r="BI292"/>
  <c r="BH292"/>
  <c r="BG292"/>
  <c r="BF292"/>
  <c r="T292"/>
  <c r="R292"/>
  <c r="P292"/>
  <c r="BI288"/>
  <c r="BH288"/>
  <c r="BG288"/>
  <c r="BF288"/>
  <c r="T288"/>
  <c r="R288"/>
  <c r="P288"/>
  <c r="BI286"/>
  <c r="BH286"/>
  <c r="BG286"/>
  <c r="BF286"/>
  <c r="T286"/>
  <c r="R286"/>
  <c r="P286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3"/>
  <c r="BH273"/>
  <c r="BG273"/>
  <c r="BF273"/>
  <c r="T273"/>
  <c r="R273"/>
  <c r="P273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7"/>
  <c r="BH257"/>
  <c r="BG257"/>
  <c r="BF257"/>
  <c r="T257"/>
  <c r="R257"/>
  <c r="P257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7"/>
  <c r="BH237"/>
  <c r="BG237"/>
  <c r="BF237"/>
  <c r="T237"/>
  <c r="R237"/>
  <c r="P237"/>
  <c r="BI232"/>
  <c r="BH232"/>
  <c r="BG232"/>
  <c r="BF232"/>
  <c r="T232"/>
  <c r="R232"/>
  <c r="P232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5"/>
  <c r="BH195"/>
  <c r="BG195"/>
  <c r="BF195"/>
  <c r="T195"/>
  <c r="R195"/>
  <c r="P195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7"/>
  <c r="BH177"/>
  <c r="BG177"/>
  <c r="BF177"/>
  <c r="T177"/>
  <c r="R177"/>
  <c r="P177"/>
  <c r="BI171"/>
  <c r="BH171"/>
  <c r="BG171"/>
  <c r="BF171"/>
  <c r="T171"/>
  <c r="R171"/>
  <c r="P171"/>
  <c r="BI165"/>
  <c r="BH165"/>
  <c r="BG165"/>
  <c r="BF165"/>
  <c r="T165"/>
  <c r="R165"/>
  <c r="P165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3"/>
  <c r="BH133"/>
  <c r="BG133"/>
  <c r="BF133"/>
  <c r="T133"/>
  <c r="T132"/>
  <c r="R133"/>
  <c r="R132"/>
  <c r="P133"/>
  <c r="P132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89"/>
  <c r="BH89"/>
  <c r="BG89"/>
  <c r="BF89"/>
  <c r="T89"/>
  <c r="R89"/>
  <c r="P89"/>
  <c r="J83"/>
  <c r="J82"/>
  <c r="F82"/>
  <c r="F80"/>
  <c r="E78"/>
  <c r="J51"/>
  <c r="J50"/>
  <c r="F50"/>
  <c r="F48"/>
  <c r="E46"/>
  <c r="J16"/>
  <c r="E16"/>
  <c r="F83"/>
  <c r="J15"/>
  <c r="J10"/>
  <c r="J80"/>
  <c i="1" r="L50"/>
  <c r="AM50"/>
  <c r="AM49"/>
  <c r="L49"/>
  <c r="AM47"/>
  <c r="L47"/>
  <c r="L45"/>
  <c r="L44"/>
  <c i="2" r="BK318"/>
  <c r="J245"/>
  <c r="BK273"/>
  <c r="J204"/>
  <c r="BK102"/>
  <c r="J133"/>
  <c i="1" r="AS54"/>
  <c i="2" r="J323"/>
  <c r="J216"/>
  <c r="BK304"/>
  <c r="BK282"/>
  <c r="BK111"/>
  <c r="BK193"/>
  <c r="BK183"/>
  <c r="BK295"/>
  <c r="BK126"/>
  <c r="BK323"/>
  <c r="BK257"/>
  <c r="BK105"/>
  <c r="BK312"/>
  <c r="J139"/>
  <c r="J95"/>
  <c r="BK300"/>
  <c r="BK278"/>
  <c r="BK121"/>
  <c r="BK225"/>
  <c r="J154"/>
  <c r="J240"/>
  <c r="BK217"/>
  <c r="J116"/>
  <c r="J159"/>
  <c r="BK286"/>
  <c r="J265"/>
  <c r="BK144"/>
  <c r="BK245"/>
  <c r="J217"/>
  <c r="J307"/>
  <c r="J278"/>
  <c r="J292"/>
  <c r="BK204"/>
  <c r="BK177"/>
  <c r="J273"/>
  <c r="J126"/>
  <c r="J250"/>
  <c r="J219"/>
  <c r="BK292"/>
  <c r="BK159"/>
  <c r="BK280"/>
  <c r="BK154"/>
  <c r="BK240"/>
  <c r="J211"/>
  <c r="BK227"/>
  <c r="BK265"/>
  <c r="J183"/>
  <c r="BK250"/>
  <c r="BK268"/>
  <c r="BK188"/>
  <c r="BK139"/>
  <c r="J171"/>
  <c r="J312"/>
  <c r="J200"/>
  <c r="J165"/>
  <c r="J304"/>
  <c r="J299"/>
  <c r="BK116"/>
  <c r="BK288"/>
  <c r="BK237"/>
  <c r="J300"/>
  <c r="J222"/>
  <c r="J232"/>
  <c r="BK98"/>
  <c r="BK219"/>
  <c r="J295"/>
  <c r="BK222"/>
  <c r="J262"/>
  <c r="J102"/>
  <c r="BK171"/>
  <c r="BK307"/>
  <c r="BK216"/>
  <c r="BK208"/>
  <c r="J195"/>
  <c r="J318"/>
  <c r="J257"/>
  <c r="J227"/>
  <c r="J208"/>
  <c r="BK165"/>
  <c r="BK89"/>
  <c r="J89"/>
  <c r="J144"/>
  <c r="BK95"/>
  <c r="J98"/>
  <c r="BK301"/>
  <c r="J288"/>
  <c r="J193"/>
  <c r="BK262"/>
  <c r="J286"/>
  <c r="J111"/>
  <c r="J188"/>
  <c r="BK133"/>
  <c r="J301"/>
  <c r="J121"/>
  <c r="J282"/>
  <c r="J149"/>
  <c r="BK299"/>
  <c r="J225"/>
  <c r="BK149"/>
  <c r="J280"/>
  <c r="J177"/>
  <c r="BK232"/>
  <c r="J105"/>
  <c r="BK195"/>
  <c r="J268"/>
  <c r="BK211"/>
  <c r="J237"/>
  <c r="BK200"/>
  <c l="1" r="BK88"/>
  <c r="BK285"/>
  <c r="J285"/>
  <c r="J62"/>
  <c r="P285"/>
  <c r="T285"/>
  <c r="BK303"/>
  <c r="J303"/>
  <c r="J66"/>
  <c r="BK110"/>
  <c r="J110"/>
  <c r="J58"/>
  <c r="P298"/>
  <c r="R210"/>
  <c r="R303"/>
  <c r="T138"/>
  <c r="T303"/>
  <c r="BK210"/>
  <c r="J210"/>
  <c r="J61"/>
  <c r="P317"/>
  <c r="BK138"/>
  <c r="J138"/>
  <c r="J60"/>
  <c r="R110"/>
  <c r="R298"/>
  <c r="T210"/>
  <c r="P210"/>
  <c r="R138"/>
  <c r="P88"/>
  <c r="BK298"/>
  <c r="J298"/>
  <c r="J65"/>
  <c r="R88"/>
  <c r="R285"/>
  <c r="P303"/>
  <c r="P138"/>
  <c r="R317"/>
  <c r="T110"/>
  <c r="BK317"/>
  <c r="J317"/>
  <c r="J68"/>
  <c r="P110"/>
  <c r="T317"/>
  <c r="T88"/>
  <c r="T298"/>
  <c r="T297"/>
  <c r="F51"/>
  <c r="BE98"/>
  <c r="BE102"/>
  <c r="BE111"/>
  <c r="BE171"/>
  <c r="BE177"/>
  <c r="BE188"/>
  <c r="BE217"/>
  <c r="BE89"/>
  <c r="BE240"/>
  <c r="BE245"/>
  <c r="BE288"/>
  <c r="BE300"/>
  <c r="BK132"/>
  <c r="J132"/>
  <c r="J59"/>
  <c r="BE95"/>
  <c r="BE195"/>
  <c r="BE219"/>
  <c r="BE204"/>
  <c r="BE211"/>
  <c r="BE237"/>
  <c r="BE268"/>
  <c r="BE292"/>
  <c r="J48"/>
  <c r="BE183"/>
  <c r="BE208"/>
  <c r="BE225"/>
  <c r="BE250"/>
  <c r="BE273"/>
  <c r="BE280"/>
  <c r="BE286"/>
  <c r="BE295"/>
  <c r="BE299"/>
  <c r="BE301"/>
  <c r="BE304"/>
  <c r="BE307"/>
  <c r="BE227"/>
  <c r="BE312"/>
  <c r="BK311"/>
  <c r="J311"/>
  <c r="J67"/>
  <c r="BE105"/>
  <c r="BE318"/>
  <c r="BE222"/>
  <c r="BE323"/>
  <c r="BE149"/>
  <c r="BE165"/>
  <c r="BE257"/>
  <c r="BE262"/>
  <c r="BE265"/>
  <c r="BE126"/>
  <c r="BE144"/>
  <c r="BK294"/>
  <c r="J294"/>
  <c r="J63"/>
  <c r="BE133"/>
  <c r="BE154"/>
  <c r="BE159"/>
  <c r="BE193"/>
  <c r="BE116"/>
  <c r="BE121"/>
  <c r="BE200"/>
  <c r="BE216"/>
  <c r="BE232"/>
  <c r="BE139"/>
  <c r="BE278"/>
  <c r="BE282"/>
  <c r="F35"/>
  <c i="1" r="BD55"/>
  <c r="BD54"/>
  <c r="W33"/>
  <c i="2" r="J32"/>
  <c i="1" r="AW55"/>
  <c i="2" r="F34"/>
  <c i="1" r="BC55"/>
  <c r="BC54"/>
  <c r="AY54"/>
  <c i="2" r="F33"/>
  <c i="1" r="BB55"/>
  <c r="BB54"/>
  <c r="W31"/>
  <c i="2" r="F32"/>
  <c i="1" r="BA55"/>
  <c r="BA54"/>
  <c r="W30"/>
  <c i="2" l="1" r="P87"/>
  <c r="R87"/>
  <c r="R86"/>
  <c r="R297"/>
  <c r="P297"/>
  <c r="T87"/>
  <c r="T86"/>
  <c r="BK87"/>
  <c r="J87"/>
  <c r="J56"/>
  <c r="J88"/>
  <c r="J57"/>
  <c r="BK297"/>
  <c r="J297"/>
  <c r="J64"/>
  <c r="F31"/>
  <c i="1" r="AZ55"/>
  <c r="AZ54"/>
  <c r="W29"/>
  <c r="AX54"/>
  <c r="AW54"/>
  <c r="AK30"/>
  <c r="W32"/>
  <c i="2" r="J31"/>
  <c i="1" r="AV55"/>
  <c r="AT55"/>
  <c i="2" l="1" r="P86"/>
  <c i="1" r="AU55"/>
  <c i="2" r="BK86"/>
  <c r="J86"/>
  <c r="J55"/>
  <c i="1" r="AU54"/>
  <c r="AV54"/>
  <c r="AK29"/>
  <c l="1" r="AT54"/>
  <c i="2" r="J28"/>
  <c i="1" r="AG55"/>
  <c r="AN55"/>
  <c i="2" l="1" r="J37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<sst xmlns="http://schemas.openxmlformats.org/spreadsheetml/2006/main">
  <si>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</si>
  <si>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</si>
  <si>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</si>
  <si>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</si>
  <si>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</si>
  <si>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{8e73ed37-f83e-44c7-87c3-ade848b56e42}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</si>
  <si>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</si>
  <si>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</si>
  <si>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</si>
  <si>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</si>
  <si>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</si>
  <si>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</si>
  <si>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</si>
  <si>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</si>
  <si>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</si>
  <si>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</si>
  <si>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</si>
  <si>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Středisko Kostomlaty - oprava zděných částí garáží</t>
  </si>
  <si>
    <t>KSO:</t>
  </si>
  <si>
    <t/>
  </si>
  <si>
    <t>CC-CZ:</t>
  </si>
  <si>
    <t>Místo:</t>
  </si>
  <si>
    <t>Kostomlaty nad Labem</t>
  </si>
  <si>
    <t>Datum:</t>
  </si>
  <si>
    <t>16. 1. 2026</t>
  </si>
  <si>
    <t>Zadavatel:</t>
  </si>
  <si>
    <t>IČ:</t>
  </si>
  <si>
    <t>Povodí Labe s.p., závod Roudnice nad Labem</t>
  </si>
  <si>
    <t>DIČ:</t>
  </si>
  <si>
    <t>Účastník:</t>
  </si>
  <si>
    <t>Vyplň údaj</t>
  </si>
  <si>
    <t>Projektant:</t>
  </si>
  <si>
    <t>Ing.arch. Jiří Dvořák</t>
  </si>
  <si>
    <t>True</t>
  </si>
  <si>
    <t>Zpracovatel:</t>
  </si>
  <si>
    <t>Viktor Vegricht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</si>
  <si>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</si>
  <si>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Veškeré výkazy výměr uvedené v soupisu prací vycházejí z dostupné PD. Budou ověřeny na stavbě a účtovány dle skutečnosti.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</si>
  <si>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</si>
  <si>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</si>
  <si>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</si>
  <si>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</si>
  <si>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</si>
  <si>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</si>
  <si>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</si>
  <si>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</si>
  <si>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</si>
  <si>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</si>
  <si>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</si>
  <si>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</si>
  <si>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</si>
  <si>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</si>
  <si>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</si>
  <si>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</si>
  <si>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</si>
  <si>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</si>
  <si>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</si>
  <si>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</si>
  <si>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</si>
  <si>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</si>
  <si>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</si>
  <si>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</si>
  <si>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</si>
  <si>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</si>
  <si>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</si>
  <si>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</si>
  <si>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</si>
  <si>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</si>
  <si>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</si>
  <si>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</si>
  <si>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</si>
  <si>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</si>
  <si>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</si>
  <si>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</si>
  <si>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</si>
  <si>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</si>
  <si>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</si>
  <si>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</si>
  <si>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</si>
  <si>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VV0001</t>
  </si>
  <si>
    <t>Výkaz (1)</t>
  </si>
  <si>
    <t>180,345</t>
  </si>
  <si>
    <t>3</t>
  </si>
  <si>
    <t>2</t>
  </si>
  <si>
    <t>VV0002</t>
  </si>
  <si>
    <t>Výkaz (2)</t>
  </si>
  <si>
    <t>6,209</t>
  </si>
  <si>
    <t>KRYCÍ LIST SOUPISU PRACÍ</t>
  </si>
  <si>
    <t>VV0003</t>
  </si>
  <si>
    <t>Výkaz (3)</t>
  </si>
  <si>
    <t>12,389</t>
  </si>
  <si>
    <t>VV0004</t>
  </si>
  <si>
    <t>Výkaz (4)</t>
  </si>
  <si>
    <t>0,112</t>
  </si>
  <si>
    <t>VV0005</t>
  </si>
  <si>
    <t>Výkaz (5)</t>
  </si>
  <si>
    <t>17,386</t>
  </si>
  <si>
    <t>VV0006</t>
  </si>
  <si>
    <t>Výkaz (6)</t>
  </si>
  <si>
    <t>3,69</t>
  </si>
  <si>
    <t>VV0007</t>
  </si>
  <si>
    <t>Výkaz (7)</t>
  </si>
  <si>
    <t>23,036</t>
  </si>
  <si>
    <t>VV0008</t>
  </si>
  <si>
    <t>Výkaz (8)</t>
  </si>
  <si>
    <t>16,827</t>
  </si>
  <si>
    <t>VV0009</t>
  </si>
  <si>
    <t>Výkaz (9)</t>
  </si>
  <si>
    <t>56,92</t>
  </si>
  <si>
    <t>VV0010</t>
  </si>
  <si>
    <t>Výkaz (10)</t>
  </si>
  <si>
    <t>VV0011</t>
  </si>
  <si>
    <t>Výkaz (11)</t>
  </si>
  <si>
    <t>7,02</t>
  </si>
  <si>
    <t>VV0012</t>
  </si>
  <si>
    <t>Výkaz (12)</t>
  </si>
  <si>
    <t>173,325</t>
  </si>
  <si>
    <t>VV0013</t>
  </si>
  <si>
    <t>Výkaz (13)</t>
  </si>
  <si>
    <t>7,398</t>
  </si>
  <si>
    <t>VV0014</t>
  </si>
  <si>
    <t>Výkaz (14)</t>
  </si>
  <si>
    <t>10,287</t>
  </si>
  <si>
    <t>VV0015</t>
  </si>
  <si>
    <t>Výkaz (15)</t>
  </si>
  <si>
    <t>VV0016</t>
  </si>
  <si>
    <t>Výkaz (16)</t>
  </si>
  <si>
    <t>VV0017</t>
  </si>
  <si>
    <t>Výkaz (17)</t>
  </si>
  <si>
    <t>18,494</t>
  </si>
  <si>
    <t>VV0018</t>
  </si>
  <si>
    <t>Výkaz (18)</t>
  </si>
  <si>
    <t>94,356</t>
  </si>
  <si>
    <t>VV0019</t>
  </si>
  <si>
    <t>Výkaz (19)</t>
  </si>
  <si>
    <t>VV0020</t>
  </si>
  <si>
    <t>Výkaz (20)</t>
  </si>
  <si>
    <t>VV0021</t>
  </si>
  <si>
    <t>Výkaz (21)</t>
  </si>
  <si>
    <t>VV0022</t>
  </si>
  <si>
    <t>Výkaz (22)</t>
  </si>
  <si>
    <t>115,776</t>
  </si>
  <si>
    <t>VV0023</t>
  </si>
  <si>
    <t>Výkaz (23)</t>
  </si>
  <si>
    <t>210,132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</si>
  <si>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Veškeré výkazy výměr uvedené v soupisu prací vycházejí z dostupné PD. Budou ověřeny na stavbě a účtovány dle skutečnosti.</t>
  </si>
  <si>
    <t>VV0024</t>
  </si>
  <si>
    <t>Výkaz (24)</t>
  </si>
  <si>
    <t>58,82</t>
  </si>
  <si>
    <t>VV0025</t>
  </si>
  <si>
    <t>Výkaz (25)</t>
  </si>
  <si>
    <t>15,978</t>
  </si>
  <si>
    <t>VV0026</t>
  </si>
  <si>
    <t>Výkaz (26)</t>
  </si>
  <si>
    <t>351,67</t>
  </si>
  <si>
    <t>VV0027</t>
  </si>
  <si>
    <t>Výkaz (27)</t>
  </si>
  <si>
    <t>0,87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</si>
  <si>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</si>
  <si>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</si>
  <si>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</si>
  <si>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</si>
  <si>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</si>
  <si>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</si>
  <si>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</si>
  <si>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</si>
  <si>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</si>
  <si>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</si>
  <si>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</si>
  <si>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</si>
  <si>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</si>
  <si>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</si>
  <si>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764 - Konstrukce klempířské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</si>
  <si>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</si>
  <si>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</si>
  <si>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</si>
  <si>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</si>
  <si>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</si>
  <si>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</si>
  <si>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</si>
  <si>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</si>
  <si>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</si>
  <si>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</si>
  <si>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</si>
  <si>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</si>
  <si>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</si>
  <si>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</si>
  <si>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</si>
  <si>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</si>
  <si>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</si>
  <si>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</si>
  <si>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</si>
  <si>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</si>
  <si>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</si>
  <si>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</si>
  <si>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</si>
  <si>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CS ÚRS 2026 01</t>
  </si>
  <si>
    <t>4</t>
  </si>
  <si>
    <t>178749148</t>
  </si>
  <si>
    <t>Online PSC</t>
  </si>
  <si>
    <t>https://podminky.urs.cz/item/CS_URS_2026_01/132212131</t>
  </si>
  <si>
    <t>VV</t>
  </si>
  <si>
    <t>"Množství určené pomocí aplikace Výměry.</t>
  </si>
  <si>
    <t>"1,080*(2,350+12,522+1,668)</t>
  </si>
  <si>
    <t>"1,170*4,421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</si>
  <si>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</si>
  <si>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</si>
  <si>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-686027271</t>
  </si>
  <si>
    <t>https://podminky.urs.cz/item/CS_URS_2026_01/162751117</t>
  </si>
  <si>
    <t>23,036-16,827" hloubení - zpětný zásyp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</si>
  <si>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</si>
  <si>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</si>
  <si>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-574569754</t>
  </si>
  <si>
    <t>https://podminky.urs.cz/item/CS_URS_2026_01/162751119</t>
  </si>
  <si>
    <t>P</t>
  </si>
  <si>
    <t>Poznámka k položce:_x000d_
skládka do 20km</t>
  </si>
  <si>
    <t>6,209*10 'Přepočtené koeficientem množství</t>
  </si>
  <si>
    <t>171201231</t>
  </si>
  <si>
    <t>Poplatek za předání zeminy a kamení recyklačnímu zařízení zatříděné do Katalogu odpadů pod kódem 17 05 04</t>
  </si>
  <si>
    <t>t</t>
  </si>
  <si>
    <t>-1815435768</t>
  </si>
  <si>
    <t>https://podminky.urs.cz/item/CS_URS_2026_01/171201231</t>
  </si>
  <si>
    <t>6,209*1,8 'Přepočtené koeficientem množství</t>
  </si>
  <si>
    <t>5</t>
  </si>
  <si>
    <t>174111101</t>
  </si>
  <si>
    <t>Zásyp sypaninou z jakékoliv horniny ručně s uložením výkopku ve vrstvách se zhutněním jam, šachet, rýh nebo kolem objektů v těchto vykopávkách</t>
  </si>
  <si>
    <t>926131924</t>
  </si>
  <si>
    <t>https://podminky.urs.cz/item/CS_URS_2026_01/174111101</t>
  </si>
  <si>
    <t>"23,036-6,209" výkop - betonáž</t>
  </si>
  <si>
    <t>Zakládání</t>
  </si>
  <si>
    <t>6</t>
  </si>
  <si>
    <t>279311136</t>
  </si>
  <si>
    <t>Postupné podbetonování základového zdiva jakékoliv tloušťky, bez výkopu, bez zapažení a bednění z betonu železového bez zvláštních nároků na prostředí tř. C 25/30</t>
  </si>
  <si>
    <t>1161131849</t>
  </si>
  <si>
    <t>https://podminky.urs.cz/item/CS_URS_2026_01/279311136</t>
  </si>
  <si>
    <t>"(0,385+3,570+0,413+1,841)" zdivo objektu + opěrná stěna</t>
  </si>
  <si>
    <t>7</t>
  </si>
  <si>
    <t>279351411</t>
  </si>
  <si>
    <t>Bednění základového zdiva při podbetonování pro plochy rovinné zřízení</t>
  </si>
  <si>
    <t>m2</t>
  </si>
  <si>
    <t>-1931441288</t>
  </si>
  <si>
    <t>https://podminky.urs.cz/item/CS_URS_2026_01/279351411</t>
  </si>
  <si>
    <t>"(0,697+7,497+0,697+3,498)</t>
  </si>
  <si>
    <t>8</t>
  </si>
  <si>
    <t>279351412</t>
  </si>
  <si>
    <t>Bednění základového zdiva při podbetonování pro plochy rovinné odstranění</t>
  </si>
  <si>
    <t>1906868394</t>
  </si>
  <si>
    <t>https://podminky.urs.cz/item/CS_URS_2026_01/279351412</t>
  </si>
  <si>
    <t>9</t>
  </si>
  <si>
    <t>279361113</t>
  </si>
  <si>
    <t>Výztuž základového zdiva při podbetonování z oceli 10 505 (R) nebo BSt 500</t>
  </si>
  <si>
    <t>-788027385</t>
  </si>
  <si>
    <t>https://podminky.urs.cz/item/CS_URS_2026_01/279361113</t>
  </si>
  <si>
    <t>"(0,996+10,710+0,996+4,997)*4*1,58/1000" 1,58 kg/m R16</t>
  </si>
  <si>
    <t>0,112*1,15 'Přepočtené koeficientem množství</t>
  </si>
  <si>
    <t>Svislé a kompletní konstrukce</t>
  </si>
  <si>
    <t>10</t>
  </si>
  <si>
    <t>346244382</t>
  </si>
  <si>
    <t>Plentování ocelových válcovaných nosníků jednostranné cihlami na maltu, výška stojiny přes 200 do 300 mm</t>
  </si>
  <si>
    <t>-1281626000</t>
  </si>
  <si>
    <t>https://podminky.urs.cz/item/CS_URS_2026_01/346244382</t>
  </si>
  <si>
    <t>"(3,439+3,959)</t>
  </si>
  <si>
    <t>Úpravy povrchů, podlahy a osazování výplní</t>
  </si>
  <si>
    <t>11</t>
  </si>
  <si>
    <t>612131101</t>
  </si>
  <si>
    <t>Podkladní a spojovací vrstva vnitřních omítaných ploch cementový postřik nanášený ručně celoplošně stěn</t>
  </si>
  <si>
    <t>-486673127</t>
  </si>
  <si>
    <t>https://podminky.urs.cz/item/CS_URS_2026_01/612131101</t>
  </si>
  <si>
    <t>"94,356</t>
  </si>
  <si>
    <t>612311131</t>
  </si>
  <si>
    <t>Vápenný štuk vnitřních ploch tloušťky do 3 mm svislých konstrukcí stěn</t>
  </si>
  <si>
    <t>1440624128</t>
  </si>
  <si>
    <t>https://podminky.urs.cz/item/CS_URS_2026_01/612311131</t>
  </si>
  <si>
    <t>"57,888*2</t>
  </si>
  <si>
    <t>13</t>
  </si>
  <si>
    <t>612321141</t>
  </si>
  <si>
    <t>Omítka vápenocementová vnitřních ploch nanášená ručně dvouvrstvá, tloušťky jádrové omítky do 10 mm a tloušťky štuku do 3 mm štuková svislých konstrukcí stěn</t>
  </si>
  <si>
    <t>-1638882692</t>
  </si>
  <si>
    <t>https://podminky.urs.cz/item/CS_URS_2026_01/612321141</t>
  </si>
  <si>
    <t>14</t>
  </si>
  <si>
    <t>612321191</t>
  </si>
  <si>
    <t>Omítka vápenocementová vnitřních ploch nanášená ručně Příplatek k cenám za každých dalších i započatých 5 mm tloušťky omítky přes 10 mm stěn</t>
  </si>
  <si>
    <t>325823856</t>
  </si>
  <si>
    <t>https://podminky.urs.cz/item/CS_URS_2026_01/612321191</t>
  </si>
  <si>
    <t>15</t>
  </si>
  <si>
    <t>622131101</t>
  </si>
  <si>
    <t>Podkladní a spojovací vrstva vnějších omítaných ploch cementový postřik nanášený ručně celoplošně stěn</t>
  </si>
  <si>
    <t>-650468536</t>
  </si>
  <si>
    <t>https://podminky.urs.cz/item/CS_URS_2026_01/622131101</t>
  </si>
  <si>
    <t>"(11,460+45,460+60,510+49,230)</t>
  </si>
  <si>
    <t>"(3,166+3,551+3,428+3,540)" ostění garáže</t>
  </si>
  <si>
    <t>16</t>
  </si>
  <si>
    <t>622142012</t>
  </si>
  <si>
    <t>Pletivo vnějších ploch v ploše nebo pruzích, na plném podkladu rabicové provizorně přichycené stěn</t>
  </si>
  <si>
    <t>1023130290</t>
  </si>
  <si>
    <t>https://podminky.urs.cz/item/CS_URS_2026_01/622142012</t>
  </si>
  <si>
    <t>Poznámka k položce:_x000d_
na čelní stěnu pouze v případě nutnosti a dle dohody s INV a TDI; bude řešeno dle zjištění skutečného stavu</t>
  </si>
  <si>
    <t>"(11,460+45,460)" boční stěny</t>
  </si>
  <si>
    <t>17</t>
  </si>
  <si>
    <t>622151001</t>
  </si>
  <si>
    <t>Penetrační nátěr vnějších pastovitých tenkovrstvých omítek akrylátový stěn</t>
  </si>
  <si>
    <t>572022968</t>
  </si>
  <si>
    <t>https://podminky.urs.cz/item/CS_URS_2026_01/622151001</t>
  </si>
  <si>
    <t>18</t>
  </si>
  <si>
    <t>622321121</t>
  </si>
  <si>
    <t>Omítka vápenocementová vnějších ploch nanášená ručně jednovrstvá, tloušťky do 15 mm hladká stěn</t>
  </si>
  <si>
    <t>-1904023253</t>
  </si>
  <si>
    <t>https://podminky.urs.cz/item/CS_URS_2026_01/622321121</t>
  </si>
  <si>
    <t>19</t>
  </si>
  <si>
    <t>622511012</t>
  </si>
  <si>
    <t>Omítka tenkovrstvá akrylátová vnějších ploch probarvená bez penetrace zatíraná (škrábaná), zrnitost 1,5 mm stěn</t>
  </si>
  <si>
    <t>-1169519532</t>
  </si>
  <si>
    <t>https://podminky.urs.cz/item/CS_URS_2026_01/622511012</t>
  </si>
  <si>
    <t>"Výkaz (10)-sokl-plocha</t>
  </si>
  <si>
    <t>20</t>
  </si>
  <si>
    <t>622511112</t>
  </si>
  <si>
    <t>Omítka tenkovrstvá akrylátová vnějších ploch probarvená bez penetrace mozaiková střednězrnná stěn</t>
  </si>
  <si>
    <t>-1419918062</t>
  </si>
  <si>
    <t>https://podminky.urs.cz/item/CS_URS_2026_01/622511112</t>
  </si>
  <si>
    <t>"sokl-plocha</t>
  </si>
  <si>
    <t>629991R001</t>
  </si>
  <si>
    <t>Zakrytí vnějších ploch před znečištěním včetně pozdějšího odkrytí ploch podélných rovných (např. chodníků) geotextílií položenou volně</t>
  </si>
  <si>
    <t>509664494</t>
  </si>
  <si>
    <t>38*2</t>
  </si>
  <si>
    <t>22</t>
  </si>
  <si>
    <t>637121111</t>
  </si>
  <si>
    <t>Okapový chodník z kameniva s udusáním a urovnáním povrchu z kačírku tl. 100 mm</t>
  </si>
  <si>
    <t>113674167</t>
  </si>
  <si>
    <t>https://podminky.urs.cz/item/CS_URS_2026_01/637121111</t>
  </si>
  <si>
    <t>"(1,140+1,890+0,190+0,190+0,280)</t>
  </si>
  <si>
    <t>23</t>
  </si>
  <si>
    <t>763121R001</t>
  </si>
  <si>
    <t>Demontáž desek z konstrukcí z ocelových profilů</t>
  </si>
  <si>
    <t>-1057628458</t>
  </si>
  <si>
    <t>"(5,327+4,960)" sloupy garáže</t>
  </si>
  <si>
    <t>24</t>
  </si>
  <si>
    <t>763164R001</t>
  </si>
  <si>
    <t>Obklad konstrukcí deskami montáž obkladu, opláštění jednoduché</t>
  </si>
  <si>
    <t>1002995647</t>
  </si>
  <si>
    <t>"(5,327+4,960)</t>
  </si>
  <si>
    <t>25</t>
  </si>
  <si>
    <t>M</t>
  </si>
  <si>
    <t>59155104</t>
  </si>
  <si>
    <t>deska cementovláknitá fasádní probarvená tl 8mm</t>
  </si>
  <si>
    <t>-1846931774</t>
  </si>
  <si>
    <t>10,287*1,05 'Přepočtené koeficientem množství</t>
  </si>
  <si>
    <t>Ostatní konstrukce a práce, bourání</t>
  </si>
  <si>
    <t>26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</si>
  <si>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</si>
  <si>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</si>
  <si>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m</t>
  </si>
  <si>
    <t>792258323</t>
  </si>
  <si>
    <t>https://podminky.urs.cz/item/CS_URS_2026_01/916231213</t>
  </si>
  <si>
    <t>"(8,146+4,648+1,403+1,430+1,759)</t>
  </si>
  <si>
    <t>27</t>
  </si>
  <si>
    <t>59217008</t>
  </si>
  <si>
    <t>obrubník parkový betonový 1000x80x200mm</t>
  </si>
  <si>
    <t>-1058471439</t>
  </si>
  <si>
    <t>28</t>
  </si>
  <si>
    <t>941211311</t>
  </si>
  <si>
    <t>Odborná prohlídka lešení řadového rámového lehkého pracovního s podlahami s provozním zatížením tř. 3 do 200 kg/m2 šířky tř. SW06 od 0,6 do 0,9 m výšky do 25 m, celkové plochy do 500 m2 nezakrytého</t>
  </si>
  <si>
    <t>kus</t>
  </si>
  <si>
    <t>-1269551726</t>
  </si>
  <si>
    <t>https://podminky.urs.cz/item/CS_URS_2026_01/941211311</t>
  </si>
  <si>
    <t>29</t>
  </si>
  <si>
    <t>941211111</t>
  </si>
  <si>
    <t>Lešení řadové rámové lehké pracovní s podlahami s provozním zatížením tř. 3 do 200 kg/m2 šířky tř. SW06 od 0,6 do 0,9 m výšky do 10 m montáž</t>
  </si>
  <si>
    <t>-1137033699</t>
  </si>
  <si>
    <t>https://podminky.urs.cz/item/CS_URS_2026_01/941211111</t>
  </si>
  <si>
    <t>65+250</t>
  </si>
  <si>
    <t>30</t>
  </si>
  <si>
    <t>941211211</t>
  </si>
  <si>
    <t>Lešení řadové rámové lehké pracovní s podlahami s provozním zatížením tř. 3 do 200 kg/m2 šířky tř. SW06 od 0,6 do 0,9 m výšky do 10 m příplatek za každý den použití</t>
  </si>
  <si>
    <t>2004736605</t>
  </si>
  <si>
    <t>https://podminky.urs.cz/item/CS_URS_2026_01/941211211</t>
  </si>
  <si>
    <t>315,000" předpoklad 30 dnů</t>
  </si>
  <si>
    <t>31</t>
  </si>
  <si>
    <t>941211811</t>
  </si>
  <si>
    <t>Lešení řadové rámové lehké pracovní s podlahami s provozním zatížením tř. 3 do 200 kg/m2 šířky tř. SW06 od 0,6 do 0,9 m výšky do 10 m demontáž</t>
  </si>
  <si>
    <t>2128903953</t>
  </si>
  <si>
    <t>https://podminky.urs.cz/item/CS_URS_2026_01/941211811</t>
  </si>
  <si>
    <t>32</t>
  </si>
  <si>
    <t>949101112</t>
  </si>
  <si>
    <t>Lešení pomocné pracovní pro objekty pozemních staveb pro zatížení do 150 kg/m2, o výšce lešeňové podlahy přes 1,9 do 3,5 m</t>
  </si>
  <si>
    <t>212701890</t>
  </si>
  <si>
    <t>https://podminky.urs.cz/item/CS_URS_2026_01/949101112</t>
  </si>
  <si>
    <t>"(36,240+22,580)</t>
  </si>
  <si>
    <t>33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</si>
  <si>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</si>
  <si>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</si>
  <si>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480098807</t>
  </si>
  <si>
    <t>https://podminky.urs.cz/item/CS_URS_2026_01/952901221</t>
  </si>
  <si>
    <t>"351,670</t>
  </si>
  <si>
    <t>34</t>
  </si>
  <si>
    <t>952902151</t>
  </si>
  <si>
    <t>Čištění budov při provádění oprav a udržovacích prací podlah drsných nebo chodníků splachováním vodou</t>
  </si>
  <si>
    <t>1746325719</t>
  </si>
  <si>
    <t>https://podminky.urs.cz/item/CS_URS_2026_01/952902151</t>
  </si>
  <si>
    <t>35</t>
  </si>
  <si>
    <t>962032631</t>
  </si>
  <si>
    <t>Bourání zdiva nadzákladového komínového z cihel pálených, šamotových nebo vápenopískových, na maltu vápennou nebo vápenocementovou</t>
  </si>
  <si>
    <t>-852635466</t>
  </si>
  <si>
    <t>https://podminky.urs.cz/item/CS_URS_2026_01/962032631</t>
  </si>
  <si>
    <t>"0,870</t>
  </si>
  <si>
    <t>36</t>
  </si>
  <si>
    <t>978013191</t>
  </si>
  <si>
    <t>Otlučení vápenných, vápenocementových nebo vápenosádrových omítek vnitřních ploch tloušťky do 25 mm stěn, včetně vyškrabání spar, v rozsahu přes 50 do 100 %</t>
  </si>
  <si>
    <t>-1765981560</t>
  </si>
  <si>
    <t>https://podminky.urs.cz/item/CS_URS_2026_01/978013191</t>
  </si>
  <si>
    <t>37</t>
  </si>
  <si>
    <t>978015391</t>
  </si>
  <si>
    <t>Otlučení vápenných nebo vápenocementových omítek vnějších ploch tloušťky do 20 mm, včetně vyškrabání spar a očištění zdiva stupně členitosti 1, v rozsahu přes 80 do 100 %</t>
  </si>
  <si>
    <t>610454452</t>
  </si>
  <si>
    <t>https://podminky.urs.cz/item/CS_URS_2026_01/978015391</t>
  </si>
  <si>
    <t>"(11,460+45,460)" boční strana</t>
  </si>
  <si>
    <t>"(60,510+49,230)" čelní strana</t>
  </si>
  <si>
    <t>"(3,166+3,551+3,428+3,540)" ostění</t>
  </si>
  <si>
    <t>38</t>
  </si>
  <si>
    <t>985131111</t>
  </si>
  <si>
    <t>Očištění ploch stěn, rubu kleneb a podlah tlakovou vodou</t>
  </si>
  <si>
    <t>1595555849</t>
  </si>
  <si>
    <t>https://podminky.urs.cz/item/CS_URS_2026_01/985131111</t>
  </si>
  <si>
    <t>"Výkaz (10)</t>
  </si>
  <si>
    <t>39</t>
  </si>
  <si>
    <t>985141111</t>
  </si>
  <si>
    <t>Vyčištění trhlin nebo dutin ve zdivu šířky do 30 mm, hloubky do 150 mm</t>
  </si>
  <si>
    <t>148062993</t>
  </si>
  <si>
    <t>https://podminky.urs.cz/item/CS_URS_2026_01/985141111</t>
  </si>
  <si>
    <t>20" odhad, bude řešeno dle skutečnosti</t>
  </si>
  <si>
    <t>40</t>
  </si>
  <si>
    <t>985421151</t>
  </si>
  <si>
    <t>Injektáž trhlin v cihelném, kamenném nebo smíšeném zdivu nízkotlaká do 0,6 MP, včetně provedení vrtů aktivovanou cementovou maltou šířka trhlin přes 15 do 20 mm tloušťka zdiva do 300 mm</t>
  </si>
  <si>
    <t>-620261359</t>
  </si>
  <si>
    <t>https://podminky.urs.cz/item/CS_URS_2026_01/985421151</t>
  </si>
  <si>
    <t>20,000" odhad, bude řešeno dle skutečnosti</t>
  </si>
  <si>
    <t>41</t>
  </si>
  <si>
    <t>985622115</t>
  </si>
  <si>
    <t>Spínání objektů táhly drážka pro táhlo včetně vysekání, vyčištění a vyplnění ve stěně včetně vyklínování</t>
  </si>
  <si>
    <t>-1201007060</t>
  </si>
  <si>
    <t>https://podminky.urs.cz/item/CS_URS_2026_01/985622115</t>
  </si>
  <si>
    <t>"(8,466+7,512)</t>
  </si>
  <si>
    <t>42</t>
  </si>
  <si>
    <t>985622221</t>
  </si>
  <si>
    <t>Spínání objektů táhly vložení a dodání táhla z betonářské oceli spojované napínacími maticemi, průměru do 20 mm</t>
  </si>
  <si>
    <t>250819992</t>
  </si>
  <si>
    <t>https://podminky.urs.cz/item/CS_URS_2026_01/985622221</t>
  </si>
  <si>
    <t>43</t>
  </si>
  <si>
    <t>985622411</t>
  </si>
  <si>
    <t>Spínání objektů táhly kotevní oblast včetně jejího vysekání, vyčištění a zapravení po vložení táhla s kotevní deskou rozměru do 300x300x25 mm</t>
  </si>
  <si>
    <t>-237150241</t>
  </si>
  <si>
    <t>https://podminky.urs.cz/item/CS_URS_2026_01/985622411</t>
  </si>
  <si>
    <t>44</t>
  </si>
  <si>
    <t>993111111</t>
  </si>
  <si>
    <t>Dovoz a odvoz lešení včetně naložení a složení řadového, na vzdálenost do 10 km</t>
  </si>
  <si>
    <t>-48569141</t>
  </si>
  <si>
    <t>https://podminky.urs.cz/item/CS_URS_2026_01/993111111</t>
  </si>
  <si>
    <t>45</t>
  </si>
  <si>
    <t>993111119</t>
  </si>
  <si>
    <t>Dovoz a odvoz lešení včetně naložení a složení řadového, na vzdálenost Příplatek k ceně za každých dalších i započatých 10 km přes 10 km</t>
  </si>
  <si>
    <t>1350700790</t>
  </si>
  <si>
    <t>https://podminky.urs.cz/item/CS_URS_2026_01/993111119</t>
  </si>
  <si>
    <t>315,000" do celkové vzdálenosti 20 km (10+10)</t>
  </si>
  <si>
    <t>997</t>
  </si>
  <si>
    <t>Doprava suti a vybouraných hmot</t>
  </si>
  <si>
    <t>46</t>
  </si>
  <si>
    <t>997013501</t>
  </si>
  <si>
    <t>Odvoz suti a vybouraných hmot na skládku nebo meziskládku se složením, na vzdálenost do 1 km</t>
  </si>
  <si>
    <t>-1784692687</t>
  </si>
  <si>
    <t>https://podminky.urs.cz/item/CS_URS_2026_01/997013501</t>
  </si>
  <si>
    <t>47</t>
  </si>
  <si>
    <t>997013509</t>
  </si>
  <si>
    <t>Odvoz suti a vybouraných hmot na skládku nebo meziskládku se složením, na vzdálenost Příplatek k ceně za každý další započatý 1 km přes 1 km</t>
  </si>
  <si>
    <t>894488726</t>
  </si>
  <si>
    <t>https://podminky.urs.cz/item/CS_URS_2026_01/997013509</t>
  </si>
  <si>
    <t>Poznámka k položce:_x000d_
skládka do 20 km (1+19)</t>
  </si>
  <si>
    <t>16,788*19 'Přepočtené koeficientem množství</t>
  </si>
  <si>
    <t>48</t>
  </si>
  <si>
    <t>997013871</t>
  </si>
  <si>
    <t>Poplatek za předání stavebního odpadu recyklačnímu zařízení směsného stavebního a demoličního zatříděného do Katalogu odpadů pod kódem 17 09 04</t>
  </si>
  <si>
    <t>751992215</t>
  </si>
  <si>
    <t>https://podminky.urs.cz/item/CS_URS_2026_01/997013871</t>
  </si>
  <si>
    <t>998</t>
  </si>
  <si>
    <t>Přesun hmot</t>
  </si>
  <si>
    <t>49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</si>
  <si>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</si>
  <si>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</si>
  <si>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682993740</t>
  </si>
  <si>
    <t>https://podminky.urs.cz/item/CS_URS_2026_01/998018002</t>
  </si>
  <si>
    <t>PSV</t>
  </si>
  <si>
    <t>Práce a dodávky PSV</t>
  </si>
  <si>
    <t>741</t>
  </si>
  <si>
    <t>Elektroinstalace - silnoproud</t>
  </si>
  <si>
    <t>50</t>
  </si>
  <si>
    <t>741310R001</t>
  </si>
  <si>
    <t>Montáž spínačů jedno nebo dvoupólových nástěnných se zapojením vodičů, pro prostředí venkovní nebo mokré spínačů</t>
  </si>
  <si>
    <t>619969391</t>
  </si>
  <si>
    <t>51</t>
  </si>
  <si>
    <t>RMAT0001</t>
  </si>
  <si>
    <t>spínač kompletní</t>
  </si>
  <si>
    <t>1744122664</t>
  </si>
  <si>
    <t>52</t>
  </si>
  <si>
    <t>741311823</t>
  </si>
  <si>
    <t>Demontáž spínačů bez zachování funkčnosti (do suti) nástěnných, pro prostředí venkovní nebo mokré do 10 A, připojení bezšroubové do 2 svorek</t>
  </si>
  <si>
    <t>-2014946863</t>
  </si>
  <si>
    <t>https://podminky.urs.cz/item/CS_URS_2026_01/741311823</t>
  </si>
  <si>
    <t>764</t>
  </si>
  <si>
    <t>Konstrukce klempířské</t>
  </si>
  <si>
    <t>53</t>
  </si>
  <si>
    <t>764002842</t>
  </si>
  <si>
    <t>Demontáž klempířských konstrukcí oplechování horních ploch zdí a nadezdívek k dalšímu použití</t>
  </si>
  <si>
    <t>-1815592603</t>
  </si>
  <si>
    <t>https://podminky.urs.cz/item/CS_URS_2026_01/764002842</t>
  </si>
  <si>
    <t>20,39+16,86+9,67*3</t>
  </si>
  <si>
    <t>54</t>
  </si>
  <si>
    <t>764204105</t>
  </si>
  <si>
    <t>Montáž oplechování horních ploch zdí a nadezdívek (atik) rozvinuté šířky do 400 mm</t>
  </si>
  <si>
    <t>1345803794</t>
  </si>
  <si>
    <t>https://podminky.urs.cz/item/CS_URS_2026_01/764204105</t>
  </si>
  <si>
    <t>Poznámka k položce:_x000d_
v případě nutnosti bude dodán nový materiál</t>
  </si>
  <si>
    <t>66,260" zpětná montáž</t>
  </si>
  <si>
    <t>783</t>
  </si>
  <si>
    <t>Dokončovací práce - nátěry</t>
  </si>
  <si>
    <t>55</t>
  </si>
  <si>
    <t>783314101</t>
  </si>
  <si>
    <t>Základní nátěr zámečnických konstrukcí jednonásobný syntetický</t>
  </si>
  <si>
    <t>-498686329</t>
  </si>
  <si>
    <t>https://podminky.urs.cz/item/CS_URS_2026_01/783314101</t>
  </si>
  <si>
    <t>"(17,195+19,793)*0,5" nátěr ocelových překladů</t>
  </si>
  <si>
    <t>784</t>
  </si>
  <si>
    <t>Dokončovací práce - malby a tapety</t>
  </si>
  <si>
    <t>56</t>
  </si>
  <si>
    <t>784181125</t>
  </si>
  <si>
    <t>Penetrace podkladu jednonásobná hloubková akrylátová bezbarvá v místnostech výšky přes 5,00 m</t>
  </si>
  <si>
    <t>848348771</t>
  </si>
  <si>
    <t>https://podminky.urs.cz/item/CS_URS_2026_01/784181125</t>
  </si>
  <si>
    <t>"Výkaz (22)+94,356</t>
  </si>
  <si>
    <t>57</t>
  </si>
  <si>
    <t>784211105</t>
  </si>
  <si>
    <t>Malby z malířských směsí oděruvzdorných za mokra dvojnásobné, bílé za mokra oděruvzdorné výborně v místnostech výšky přes 5,00 m</t>
  </si>
  <si>
    <t>161598151</t>
  </si>
  <si>
    <t>https://podminky.urs.cz/item/CS_URS_2026_01/784211105</t>
  </si>
  <si>
    <t>SEZNAM FIGUR</t>
  </si>
  <si>
    <t>Výměra</t>
  </si>
  <si>
    <t>(11,460+45,460)" boční strana</t>
  </si>
  <si>
    <t>(60,510+49,230)" čelní strana</t>
  </si>
  <si>
    <t>(3,166+3,551+3,428+3,540)" ostění</t>
  </si>
  <si>
    <t>Použití figury:</t>
  </si>
  <si>
    <t>Otlučení (osekání) vnější vápenné nebo vápenocementové omítky tl do 20 mm stupně členitosti 1 v rozsahu přes 80 do 100%</t>
  </si>
  <si>
    <t>(0,385+3,570+0,413+1,841)" zdivo objektu + opěrná stěna</t>
  </si>
  <si>
    <t>Postupné podbetonování základového zdiva železovým betonem bez zvláštních nároků na prostředí tř. C 25/30</t>
  </si>
  <si>
    <t>(0,697+7,497+0,697+3,498)</t>
  </si>
  <si>
    <t>Bednění základového zdiva při podbetonování ploch rovinných zřízení</t>
  </si>
  <si>
    <t>Bednění základového zdiva při podbetonování ploch rovinných odstranění</t>
  </si>
  <si>
    <t>(0,996+10,710+0,996+4,997)*4*1,58/1000" 1,58 kg/m R16</t>
  </si>
  <si>
    <t>Výztuž základového zdiva při podbetonování z betonářské oceli 10 505</t>
  </si>
  <si>
    <t>(8,146+4,648+1,403+1,430+1,759)</t>
  </si>
  <si>
    <t>Osazení chodníkového obrubníku betonového stojatého s boční opěrou do lože z betonu prostého</t>
  </si>
  <si>
    <t>(1,140+1,890+0,190+0,190+0,280)</t>
  </si>
  <si>
    <t>Okapový chodník z kačírku tl 100 mm s udusáním</t>
  </si>
  <si>
    <t>1,080*(2,350+12,522+1,668)</t>
  </si>
  <si>
    <t>1,170*4,421</t>
  </si>
  <si>
    <t>Hloubení nezapažených rýh šířky do 800 mm v soudržných horninách třídy těžitelnosti I skupiny 3 ručně</t>
  </si>
  <si>
    <t>23,036-6,209" výkop - betonáž</t>
  </si>
  <si>
    <t>Zásyp jam, šachet rýh nebo kolem objektů sypaninou se zhutněním ručně</t>
  </si>
  <si>
    <t>(11,460+45,460)" boční stěny</t>
  </si>
  <si>
    <t>Rabicové pletivo vnějších stěn provizorně přichycené</t>
  </si>
  <si>
    <t>(11,460+45,460+60,510+49,230)</t>
  </si>
  <si>
    <t>(3,166+3,551+3,428+3,540)" ostění garáže</t>
  </si>
  <si>
    <t>Cementový postřik vnějších stěn nanášený celoplošně ručně</t>
  </si>
  <si>
    <t>Penetrační akrylátový nátěr vnějších pastovitých tenkovrstvých omítek stěn</t>
  </si>
  <si>
    <t>Vápenocementová omítka hladká jednovrstvá vnějších stěn nanášená ručně</t>
  </si>
  <si>
    <t>sokl-plocha</t>
  </si>
  <si>
    <t>Tenkovrstvá akrylátová mozaiková střednězrnná omítka vnějších stěn</t>
  </si>
  <si>
    <t>Výkaz (10)-sokl-plocha</t>
  </si>
  <si>
    <t>Tenkovrstvá akrylátová zatíraná omítka zrnitost 1,5 mm vnějších stěn</t>
  </si>
  <si>
    <t>(3,439+3,959)</t>
  </si>
  <si>
    <t>Plentování jednostranné v přes 200 do 300 mm válcovaných nosníků cihlami</t>
  </si>
  <si>
    <t>(5,327+4,960)" sloupy garáže</t>
  </si>
  <si>
    <t>Demontáž SDK předsazené/šachtové stěny s jednoduchou nosnou kcí opláštění jednoduché</t>
  </si>
  <si>
    <t>(5,327+4,960)</t>
  </si>
  <si>
    <t>Montáž SDK obkladu kcí jednoduché opláštění</t>
  </si>
  <si>
    <t>(17,195+19,793)*0,5" nátěr ocelových překladů</t>
  </si>
  <si>
    <t>Základní jednonásobný syntetický nátěr zámečnických konstrukcí</t>
  </si>
  <si>
    <t>Otlučení (osekání) vnitřní vápenné, vápenocementové nebo vápenosádrové omítky stěn tl do 25 mm v rozsahu přes 50 do 100%</t>
  </si>
  <si>
    <t>Cementový postřik vnitřních stěn nanášený celoplošně ručně</t>
  </si>
  <si>
    <t>Vápenocementová omítka štuková dvouvrstvá vnitřních stěn nanášená ručně</t>
  </si>
  <si>
    <t>Příplatek k vápenocementové omítce vnitřních stěn za každých dalších 5 mm tloušťky ručně</t>
  </si>
  <si>
    <t>57,888*2</t>
  </si>
  <si>
    <t>Vápenný štuk vnitřních stěn tloušťky do 3 mm</t>
  </si>
  <si>
    <t>Výkaz (22)+94,356</t>
  </si>
  <si>
    <t>Hloubková jednonásobná bezbarvá penetrace podkladu v místnostech v přes 5,00 m</t>
  </si>
  <si>
    <t>Dvojnásobné bílé malby ze směsí za mokra výborně oděruvzdorných v místnostech v přes 5,00 m</t>
  </si>
  <si>
    <t>(36,240+22,580)</t>
  </si>
  <si>
    <t>Lešení pomocné pro objekty pozemních staveb s lešeňovou podlahou v přes 1,9 do 3,5 m zatížení do 150 kg/m2</t>
  </si>
  <si>
    <t>(8,466+7,512)</t>
  </si>
  <si>
    <t>Spínání objektů - drážka pro táhlo ve stěně včetně vysekání, vyčištění, vyklínování a vyplnění</t>
  </si>
  <si>
    <t>Spínání objektů - vložení a dodání táhla z betonářské oceli D do 20 mm s napínací maticí</t>
  </si>
  <si>
    <t>351,670</t>
  </si>
  <si>
    <t>Vyčištění budov průmyslových objektů při jakékoliv výšce podlaží</t>
  </si>
  <si>
    <t>0,870</t>
  </si>
  <si>
    <t>Bourání zdiva komínového z cihel pálených, šamotových nebo vápenopískových na MV nebo MVC</t>
  </si>
  <si>
    <t>4,660+0,400+0,130+0,250+0,250+0,140+0,390+0,150+0,160+0,160+0,180+0,150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</si>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</sst>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8"/>
      <color theme="10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9"/>
      <color theme="1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wrapText="1"/>
    </xf>
    <xf numFmtId="0" fontId="36" fillId="0" borderId="0" xfId="1" applyFont="1" applyAlignment="1" applyProtection="1">
      <alignment vertical="center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1" applyFont="1" applyBorder="1" applyAlignment="1">
      <alignment vertical="center" wrapText="1"/>
    </xf>
    <xf numFmtId="0" fontId="41" fillId="0" borderId="23" xfId="0" applyFont="1" applyBorder="1" applyAlignment="1">
      <alignment horizontal="left" vertical="center" wrapText="1"/>
    </xf>
    <xf numFmtId="167" fontId="41" fillId="0" borderId="19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212131" TargetMode="External" /><Relationship Id="rId2" Type="http://schemas.openxmlformats.org/officeDocument/2006/relationships/hyperlink" Target="https://vymery.bimplatforma.cz/version/192743_6wc1TdNYDtscYpBDtP49hvj0YQc3F5VEu7wmJIO_XjwLl9JW25V-BCdSpLABSbhUn6LC-U6mDN2wOBvmUKLTyA" TargetMode="External" /><Relationship Id="rId3" Type="http://schemas.openxmlformats.org/officeDocument/2006/relationships/hyperlink" Target="https://podminky.urs.cz/item/CS_URS_2026_01/162751117" TargetMode="External" /><Relationship Id="rId4" Type="http://schemas.openxmlformats.org/officeDocument/2006/relationships/hyperlink" Target="https://podminky.urs.cz/item/CS_URS_2026_01/162751119" TargetMode="External" /><Relationship Id="rId5" Type="http://schemas.openxmlformats.org/officeDocument/2006/relationships/hyperlink" Target="https://podminky.urs.cz/item/CS_URS_2026_01/171201231" TargetMode="External" /><Relationship Id="rId6" Type="http://schemas.openxmlformats.org/officeDocument/2006/relationships/hyperlink" Target="https://podminky.urs.cz/item/CS_URS_2026_01/174111101" TargetMode="External" /><Relationship Id="rId7" Type="http://schemas.openxmlformats.org/officeDocument/2006/relationships/hyperlink" Target="https://vymery.bimplatforma.cz/version/192743_zKU1FcJb8rg1lE_QwPptdzt_6EMe_8AsWr8_3ASD1heiu36VhmdfzExNXftLYefNcLSDxu7HIkZKAsSyCRmsAA" TargetMode="External" /><Relationship Id="rId8" Type="http://schemas.openxmlformats.org/officeDocument/2006/relationships/hyperlink" Target="https://podminky.urs.cz/item/CS_URS_2026_01/279311136" TargetMode="External" /><Relationship Id="rId9" Type="http://schemas.openxmlformats.org/officeDocument/2006/relationships/hyperlink" Target="https://vymery.bimplatforma.cz/version/192743_FlVWI1voIno7uffyK7Cv_tz9IStbXJ-CdBwx3bP2NIrKIR376PiuAu14z05CWnU2A4loObQFoK5SrdL2bNAZ3A" TargetMode="External" /><Relationship Id="rId10" Type="http://schemas.openxmlformats.org/officeDocument/2006/relationships/hyperlink" Target="https://podminky.urs.cz/item/CS_URS_2026_01/279351411" TargetMode="External" /><Relationship Id="rId11" Type="http://schemas.openxmlformats.org/officeDocument/2006/relationships/hyperlink" Target="https://vymery.bimplatforma.cz/version/192743_oS3ZRkZrtrNbAp7L2thQYslZ8m7toZVbLXo2F_udCxnxSOovC92Q3XHvgZl8Wul2B4aB9-4QWJF53MFamvWyKw" TargetMode="External" /><Relationship Id="rId12" Type="http://schemas.openxmlformats.org/officeDocument/2006/relationships/hyperlink" Target="https://podminky.urs.cz/item/CS_URS_2026_01/279351412" TargetMode="External" /><Relationship Id="rId13" Type="http://schemas.openxmlformats.org/officeDocument/2006/relationships/hyperlink" Target="https://vymery.bimplatforma.cz/version/192743_oS3ZRkZrtrNbAp7L2thQYslZ8m7toZVbLXo2F_udCxnxSOovC92Q3XHvgZl8Wul2B4aB9-4QWJF53MFamvWyKw" TargetMode="External" /><Relationship Id="rId14" Type="http://schemas.openxmlformats.org/officeDocument/2006/relationships/hyperlink" Target="https://podminky.urs.cz/item/CS_URS_2026_01/279361113" TargetMode="External" /><Relationship Id="rId15" Type="http://schemas.openxmlformats.org/officeDocument/2006/relationships/hyperlink" Target="https://vymery.bimplatforma.cz/version/192743_ptWxsgrrpmcfiZKpfdw-ojKyogeHkWY2pJL-4zlwFQH9fRdckz1yKzR8LO9QrQl_bzjX1Cz9wbhkZZ-4N25DHw" TargetMode="External" /><Relationship Id="rId16" Type="http://schemas.openxmlformats.org/officeDocument/2006/relationships/hyperlink" Target="https://podminky.urs.cz/item/CS_URS_2026_01/346244382" TargetMode="External" /><Relationship Id="rId17" Type="http://schemas.openxmlformats.org/officeDocument/2006/relationships/hyperlink" Target="https://vymery.bimplatforma.cz/version/192743_nkWPLDLOACYOA6CE3dzYbsPRIjlmgjgGDlRGIWYpuhJux1EDbLtxyr7Qz20iXn411QRwkMgN5ykdrKbycs0hDQ" TargetMode="External" /><Relationship Id="rId18" Type="http://schemas.openxmlformats.org/officeDocument/2006/relationships/hyperlink" Target="https://podminky.urs.cz/item/CS_URS_2026_01/612131101" TargetMode="External" /><Relationship Id="rId19" Type="http://schemas.openxmlformats.org/officeDocument/2006/relationships/hyperlink" Target="https://vymery.bimplatforma.cz/version/192743_fvuWu1ou9NLgPGbAITkd-3MBv771-xVTo330fWyqc4v6fOpw53PN9cH46wlgSbCh8iUuM0-Qwe8TYj2rZvB6qw" TargetMode="External" /><Relationship Id="rId20" Type="http://schemas.openxmlformats.org/officeDocument/2006/relationships/hyperlink" Target="https://podminky.urs.cz/item/CS_URS_2026_01/612311131" TargetMode="External" /><Relationship Id="rId21" Type="http://schemas.openxmlformats.org/officeDocument/2006/relationships/hyperlink" Target="https://vymery.bimplatforma.cz/version/192743_FoCUNswd97ujKcBWwt4TLkrmS-PHveEleTJ7AxoEgpZN8W370jGA0xT82lwZsNPjTBDHFP7_Y2UV9SmCjwn5CA" TargetMode="External" /><Relationship Id="rId22" Type="http://schemas.openxmlformats.org/officeDocument/2006/relationships/hyperlink" Target="https://podminky.urs.cz/item/CS_URS_2026_01/612321141" TargetMode="External" /><Relationship Id="rId23" Type="http://schemas.openxmlformats.org/officeDocument/2006/relationships/hyperlink" Target="https://vymery.bimplatforma.cz/version/192743_VrsKgKLSJsjqOnueRFJJiHjhUlek2YMpwJSFwzqKfx3AIWnXXQs0XQzbdypO37Iu6NybtH7lemOEorXlFmlG_w" TargetMode="External" /><Relationship Id="rId24" Type="http://schemas.openxmlformats.org/officeDocument/2006/relationships/hyperlink" Target="https://podminky.urs.cz/item/CS_URS_2026_01/612321191" TargetMode="External" /><Relationship Id="rId25" Type="http://schemas.openxmlformats.org/officeDocument/2006/relationships/hyperlink" Target="https://vymery.bimplatforma.cz/version/192743_m0mxbZEFD1E1njHk55FuFaIRev9dXl5sEXzJom-LyicVPJ_xHkaUzOtMx3E5jBxwfd47PcH6uxdK5iKb6SBR4A" TargetMode="External" /><Relationship Id="rId26" Type="http://schemas.openxmlformats.org/officeDocument/2006/relationships/hyperlink" Target="https://podminky.urs.cz/item/CS_URS_2026_01/622131101" TargetMode="External" /><Relationship Id="rId27" Type="http://schemas.openxmlformats.org/officeDocument/2006/relationships/hyperlink" Target="https://vymery.bimplatforma.cz/version/192743_ikDAY0lHgSwVZOUZOiuvYRo8IYC6gvaEiFzCVjUK9uW0fSuKDQMhKtrBKXFnIn2h36oo3HJ2CTpdGduIBeiZ0A" TargetMode="External" /><Relationship Id="rId28" Type="http://schemas.openxmlformats.org/officeDocument/2006/relationships/hyperlink" Target="https://podminky.urs.cz/item/CS_URS_2026_01/622142012" TargetMode="External" /><Relationship Id="rId29" Type="http://schemas.openxmlformats.org/officeDocument/2006/relationships/hyperlink" Target="https://vymery.bimplatforma.cz/version/192743_0e3XDmx4no16iWiwLswu0W_r_BIwXtQplRMZ1l3O_Rl20RwZ7YBSwE7PwPGkT_bhBlCld-flgRQDREjt-8UJMg" TargetMode="External" /><Relationship Id="rId30" Type="http://schemas.openxmlformats.org/officeDocument/2006/relationships/hyperlink" Target="https://podminky.urs.cz/item/CS_URS_2026_01/622151001" TargetMode="External" /><Relationship Id="rId31" Type="http://schemas.openxmlformats.org/officeDocument/2006/relationships/hyperlink" Target="https://vymery.bimplatforma.cz/version/192743_ikDAY0lHgSwVZOUZOiuvYRo8IYC6gvaEiFzCVjUK9uW0fSuKDQMhKtrBKXFnIn2h36oo3HJ2CTpdGduIBeiZ0A" TargetMode="External" /><Relationship Id="rId32" Type="http://schemas.openxmlformats.org/officeDocument/2006/relationships/hyperlink" Target="https://podminky.urs.cz/item/CS_URS_2026_01/622321121" TargetMode="External" /><Relationship Id="rId33" Type="http://schemas.openxmlformats.org/officeDocument/2006/relationships/hyperlink" Target="https://vymery.bimplatforma.cz/version/192743_ikDAY0lHgSwVZOUZOiuvYRo8IYC6gvaEiFzCVjUK9uW0fSuKDQMhKtrBKXFnIn2h36oo3HJ2CTpdGduIBeiZ0A" TargetMode="External" /><Relationship Id="rId34" Type="http://schemas.openxmlformats.org/officeDocument/2006/relationships/hyperlink" Target="https://podminky.urs.cz/item/CS_URS_2026_01/622511012" TargetMode="External" /><Relationship Id="rId35" Type="http://schemas.openxmlformats.org/officeDocument/2006/relationships/hyperlink" Target="https://vymery.bimplatforma.cz/version/192743_uozcNd29C6XFyN9jfUeujd0GauQ4rXcxy8DGrnVOPJOtoykvkU9C2xp6DxCu6MyCjUFknQMV_0XwNxWiY7a3_A" TargetMode="External" /><Relationship Id="rId36" Type="http://schemas.openxmlformats.org/officeDocument/2006/relationships/hyperlink" Target="https://podminky.urs.cz/item/CS_URS_2026_01/622511112" TargetMode="External" /><Relationship Id="rId37" Type="http://schemas.openxmlformats.org/officeDocument/2006/relationships/hyperlink" Target="https://vymery.bimplatforma.cz/version/192743_q33Y2Yk-rBtoyPJqdEwG5oMNXAMGEOrpO2lZWhrjkL83xccWz-NseEIZAslX24KzyKJ9SV3e6Cv8j7SlA14Y8g" TargetMode="External" /><Relationship Id="rId38" Type="http://schemas.openxmlformats.org/officeDocument/2006/relationships/hyperlink" Target="https://podminky.urs.cz/item/CS_URS_2026_01/637121111" TargetMode="External" /><Relationship Id="rId39" Type="http://schemas.openxmlformats.org/officeDocument/2006/relationships/hyperlink" Target="https://vymery.bimplatforma.cz/version/192743_jbwRsXBlqHxbDd7vD8Cg0n-RdvUMoat69ZziOlKObeTJa9MLsLyRnEDrBAOWRnr9mLxRNdsYl1kwWLweiedYLw" TargetMode="External" /><Relationship Id="rId40" Type="http://schemas.openxmlformats.org/officeDocument/2006/relationships/hyperlink" Target="https://vymery.bimplatforma.cz/version/192743_Qbq2igrSpNPnNOYLuGhr5_R0YCGAXoxiUaaGHosv_XNBm0hKpk8W-CdL2MWxeoW-iE5K8x4XtBzBClRumYVm8w" TargetMode="External" /><Relationship Id="rId41" Type="http://schemas.openxmlformats.org/officeDocument/2006/relationships/hyperlink" Target="https://vymery.bimplatforma.cz/version/192743_Kc6ppA2J56poIYAFOKCG_3lWC9QdyQm6Jorhb-h9hQ9qrz9DbQwiKDWBLB6Mydx-X_AXV59zgPzjj7oPmyBy3w" TargetMode="External" /><Relationship Id="rId42" Type="http://schemas.openxmlformats.org/officeDocument/2006/relationships/hyperlink" Target="https://podminky.urs.cz/item/CS_URS_2026_01/916231213" TargetMode="External" /><Relationship Id="rId43" Type="http://schemas.openxmlformats.org/officeDocument/2006/relationships/hyperlink" Target="https://vymery.bimplatforma.cz/version/192743_6W7g6t2xyFfdtoWgYp4uJHCXOyingWVHi6yyCmsLCXQyebfygqEAPtGgz1_PCV3rXRK_epcC2eV8b3iuafI1sA" TargetMode="External" /><Relationship Id="rId44" Type="http://schemas.openxmlformats.org/officeDocument/2006/relationships/hyperlink" Target="https://podminky.urs.cz/item/CS_URS_2026_01/941211311" TargetMode="External" /><Relationship Id="rId45" Type="http://schemas.openxmlformats.org/officeDocument/2006/relationships/hyperlink" Target="https://podminky.urs.cz/item/CS_URS_2026_01/941211111" TargetMode="External" /><Relationship Id="rId46" Type="http://schemas.openxmlformats.org/officeDocument/2006/relationships/hyperlink" Target="https://podminky.urs.cz/item/CS_URS_2026_01/941211211" TargetMode="External" /><Relationship Id="rId47" Type="http://schemas.openxmlformats.org/officeDocument/2006/relationships/hyperlink" Target="https://podminky.urs.cz/item/CS_URS_2026_01/941211811" TargetMode="External" /><Relationship Id="rId48" Type="http://schemas.openxmlformats.org/officeDocument/2006/relationships/hyperlink" Target="https://podminky.urs.cz/item/CS_URS_2026_01/949101112" TargetMode="External" /><Relationship Id="rId49" Type="http://schemas.openxmlformats.org/officeDocument/2006/relationships/hyperlink" Target="https://vymery.bimplatforma.cz/version/192743_cnGyIgqhQUFd_1aI6alj-eD9kZYH08UscyUYEKJE8JETOiTvyOZi9zc6_OzJQS--cBRqJbgGSUYfboAAVGFVLA" TargetMode="External" /><Relationship Id="rId50" Type="http://schemas.openxmlformats.org/officeDocument/2006/relationships/hyperlink" Target="https://podminky.urs.cz/item/CS_URS_2026_01/952901221" TargetMode="External" /><Relationship Id="rId51" Type="http://schemas.openxmlformats.org/officeDocument/2006/relationships/hyperlink" Target="https://vymery.bimplatforma.cz/version/192743_voPpam0oVt54TWxs04AL1zn4fxGNE3bemLJHhlNTnxWOSWw1VH0DtFhD3Q-UmwzaEO14oqQ4Ar3K2l8d_A_k9Q" TargetMode="External" /><Relationship Id="rId52" Type="http://schemas.openxmlformats.org/officeDocument/2006/relationships/hyperlink" Target="https://podminky.urs.cz/item/CS_URS_2026_01/952902151" TargetMode="External" /><Relationship Id="rId53" Type="http://schemas.openxmlformats.org/officeDocument/2006/relationships/hyperlink" Target="https://podminky.urs.cz/item/CS_URS_2026_01/962032631" TargetMode="External" /><Relationship Id="rId54" Type="http://schemas.openxmlformats.org/officeDocument/2006/relationships/hyperlink" Target="https://vymery.bimplatforma.cz/version/192743_9krmKgspUebwP4rMILe0_PZWQMe-zXiPBXnZ3P-dHhw7MDzoj0U9jhrCh12twsloB5VtNMaEvTkm1_dSLY8mug" TargetMode="External" /><Relationship Id="rId55" Type="http://schemas.openxmlformats.org/officeDocument/2006/relationships/hyperlink" Target="https://podminky.urs.cz/item/CS_URS_2026_01/978013191" TargetMode="External" /><Relationship Id="rId56" Type="http://schemas.openxmlformats.org/officeDocument/2006/relationships/hyperlink" Target="https://vymery.bimplatforma.cz/version/192743_nNbjFL8WD9FYXcMhAyKAtWbHF3k8VRSYMHB0Tb9sv-jmCwoYMI-ZByz-qgAf-dWm01ePGHZQ1ccx8T6hKM84wA" TargetMode="External" /><Relationship Id="rId57" Type="http://schemas.openxmlformats.org/officeDocument/2006/relationships/hyperlink" Target="https://podminky.urs.cz/item/CS_URS_2026_01/978015391" TargetMode="External" /><Relationship Id="rId58" Type="http://schemas.openxmlformats.org/officeDocument/2006/relationships/hyperlink" Target="https://vymery.bimplatforma.cz/version/192743_Bh-6crT0Yd2mQ4HKtQKKrHXAlKKGmb2etjaVfVY6JY2Wrd5Y65jVcgx8GloG3RaZAXU5IVCtV4O4zeiEX8a94g" TargetMode="External" /><Relationship Id="rId59" Type="http://schemas.openxmlformats.org/officeDocument/2006/relationships/hyperlink" Target="https://podminky.urs.cz/item/CS_URS_2026_01/985131111" TargetMode="External" /><Relationship Id="rId60" Type="http://schemas.openxmlformats.org/officeDocument/2006/relationships/hyperlink" Target="https://vymery.bimplatforma.cz/version/192743_JFnOt7IdwYNqYJvNo-okvhKXcuzCxDY317XOHQt0jMIVGy8a8z9ACkQRoA_9Twpxu6Uia0seyhZIAB-MpmYsKA" TargetMode="External" /><Relationship Id="rId61" Type="http://schemas.openxmlformats.org/officeDocument/2006/relationships/hyperlink" Target="https://podminky.urs.cz/item/CS_URS_2026_01/985141111" TargetMode="External" /><Relationship Id="rId62" Type="http://schemas.openxmlformats.org/officeDocument/2006/relationships/hyperlink" Target="https://podminky.urs.cz/item/CS_URS_2026_01/985421151" TargetMode="External" /><Relationship Id="rId63" Type="http://schemas.openxmlformats.org/officeDocument/2006/relationships/hyperlink" Target="https://podminky.urs.cz/item/CS_URS_2026_01/985622115" TargetMode="External" /><Relationship Id="rId64" Type="http://schemas.openxmlformats.org/officeDocument/2006/relationships/hyperlink" Target="https://vymery.bimplatforma.cz/version/192743_tah4SOnqNFMwp0o-tNk39gLqY7LarNR5_DwytZVrgEyXNsCIl1yOHBciDr66GESVqzIZaywNGllaraJWyE1AgQ" TargetMode="External" /><Relationship Id="rId65" Type="http://schemas.openxmlformats.org/officeDocument/2006/relationships/hyperlink" Target="https://podminky.urs.cz/item/CS_URS_2026_01/985622221" TargetMode="External" /><Relationship Id="rId66" Type="http://schemas.openxmlformats.org/officeDocument/2006/relationships/hyperlink" Target="https://vymery.bimplatforma.cz/version/192743_tah4SOnqNFMwp0o-tNk39gLqY7LarNR5_DwytZVrgEyXNsCIl1yOHBciDr66GESVqzIZaywNGllaraJWyE1AgQ" TargetMode="External" /><Relationship Id="rId67" Type="http://schemas.openxmlformats.org/officeDocument/2006/relationships/hyperlink" Target="https://podminky.urs.cz/item/CS_URS_2026_01/985622411" TargetMode="External" /><Relationship Id="rId68" Type="http://schemas.openxmlformats.org/officeDocument/2006/relationships/hyperlink" Target="https://podminky.urs.cz/item/CS_URS_2026_01/993111111" TargetMode="External" /><Relationship Id="rId69" Type="http://schemas.openxmlformats.org/officeDocument/2006/relationships/hyperlink" Target="https://podminky.urs.cz/item/CS_URS_2026_01/993111119" TargetMode="External" /><Relationship Id="rId70" Type="http://schemas.openxmlformats.org/officeDocument/2006/relationships/hyperlink" Target="https://podminky.urs.cz/item/CS_URS_2026_01/997013501" TargetMode="External" /><Relationship Id="rId71" Type="http://schemas.openxmlformats.org/officeDocument/2006/relationships/hyperlink" Target="https://podminky.urs.cz/item/CS_URS_2026_01/997013509" TargetMode="External" /><Relationship Id="rId72" Type="http://schemas.openxmlformats.org/officeDocument/2006/relationships/hyperlink" Target="https://podminky.urs.cz/item/CS_URS_2026_01/997013871" TargetMode="External" /><Relationship Id="rId73" Type="http://schemas.openxmlformats.org/officeDocument/2006/relationships/hyperlink" Target="https://podminky.urs.cz/item/CS_URS_2026_01/998018002" TargetMode="External" /><Relationship Id="rId74" Type="http://schemas.openxmlformats.org/officeDocument/2006/relationships/hyperlink" Target="https://podminky.urs.cz/item/CS_URS_2026_01/741311823" TargetMode="External" /><Relationship Id="rId75" Type="http://schemas.openxmlformats.org/officeDocument/2006/relationships/hyperlink" Target="https://podminky.urs.cz/item/CS_URS_2026_01/764002842" TargetMode="External" /><Relationship Id="rId76" Type="http://schemas.openxmlformats.org/officeDocument/2006/relationships/hyperlink" Target="https://podminky.urs.cz/item/CS_URS_2026_01/764204105" TargetMode="External" /><Relationship Id="rId77" Type="http://schemas.openxmlformats.org/officeDocument/2006/relationships/hyperlink" Target="https://podminky.urs.cz/item/CS_URS_2026_01/783314101" TargetMode="External" /><Relationship Id="rId78" Type="http://schemas.openxmlformats.org/officeDocument/2006/relationships/hyperlink" Target="https://vymery.bimplatforma.cz/version/192743_zOJlroJOr26R_gwxBjdlG_gwzxKJpYzghYP9L6G_AwfIRnlvNIUzgG5Y-5Npw3IBkvMQas7sU3vChBpfNMhz_A" TargetMode="External" /><Relationship Id="rId79" Type="http://schemas.openxmlformats.org/officeDocument/2006/relationships/hyperlink" Target="https://podminky.urs.cz/item/CS_URS_2026_01/784181125" TargetMode="External" /><Relationship Id="rId80" Type="http://schemas.openxmlformats.org/officeDocument/2006/relationships/hyperlink" Target="https://vymery.bimplatforma.cz/version/192743_KV5lChoVPzTlopR7TeOC0HkhyBj_9e6e8w20JeXXQKsgWdoVCfBe6sg7NzCB_C0exk2L7o8m4LQEswKq7ehqfg" TargetMode="External" /><Relationship Id="rId81" Type="http://schemas.openxmlformats.org/officeDocument/2006/relationships/hyperlink" Target="https://podminky.urs.cz/item/CS_URS_2026_01/784211105" TargetMode="External" /><Relationship Id="rId82" Type="http://schemas.openxmlformats.org/officeDocument/2006/relationships/hyperlink" Target="https://vymery.bimplatforma.cz/version/192743_KV5lChoVPzTlopR7TeOC0HkhyBj_9e6e8w20JeXXQKsgWdoVCfBe6sg7NzCB_C0exk2L7o8m4LQEswKq7ehqfg" TargetMode="External" /><Relationship Id="rId8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192743_Bh-6crT0Yd2mQ4HKtQKKrHXAlKKGmb2etjaVfVY6JY2Wrd5Y65jVcgx8GloG3RaZAXU5IVCtV4O4zeiEX8a94g" TargetMode="External" /><Relationship Id="rId2" Type="http://schemas.openxmlformats.org/officeDocument/2006/relationships/hyperlink" Target="https://vymery.bimplatforma.cz/version/192743_FlVWI1voIno7uffyK7Cv_tz9IStbXJ-CdBwx3bP2NIrKIR376PiuAu14z05CWnU2A4loObQFoK5SrdL2bNAZ3A" TargetMode="External" /><Relationship Id="rId3" Type="http://schemas.openxmlformats.org/officeDocument/2006/relationships/hyperlink" Target="https://vymery.bimplatforma.cz/version/192743_oS3ZRkZrtrNbAp7L2thQYslZ8m7toZVbLXo2F_udCxnxSOovC92Q3XHvgZl8Wul2B4aB9-4QWJF53MFamvWyKw" TargetMode="External" /><Relationship Id="rId4" Type="http://schemas.openxmlformats.org/officeDocument/2006/relationships/hyperlink" Target="https://vymery.bimplatforma.cz/version/192743_ptWxsgrrpmcfiZKpfdw-ojKyogeHkWY2pJL-4zlwFQH9fRdckz1yKzR8LO9QrQl_bzjX1Cz9wbhkZZ-4N25DHw" TargetMode="External" /><Relationship Id="rId5" Type="http://schemas.openxmlformats.org/officeDocument/2006/relationships/hyperlink" Target="https://vymery.bimplatforma.cz/version/192743_6W7g6t2xyFfdtoWgYp4uJHCXOyingWVHi6yyCmsLCXQyebfygqEAPtGgz1_PCV3rXRK_epcC2eV8b3iuafI1sA" TargetMode="External" /><Relationship Id="rId6" Type="http://schemas.openxmlformats.org/officeDocument/2006/relationships/hyperlink" Target="https://vymery.bimplatforma.cz/version/192743_jbwRsXBlqHxbDd7vD8Cg0n-RdvUMoat69ZziOlKObeTJa9MLsLyRnEDrBAOWRnr9mLxRNdsYl1kwWLweiedYLw" TargetMode="External" /><Relationship Id="rId7" Type="http://schemas.openxmlformats.org/officeDocument/2006/relationships/hyperlink" Target="https://vymery.bimplatforma.cz/version/192743_6wc1TdNYDtscYpBDtP49hvj0YQc3F5VEu7wmJIO_XjwLl9JW25V-BCdSpLABSbhUn6LC-U6mDN2wOBvmUKLTyA" TargetMode="External" /><Relationship Id="rId8" Type="http://schemas.openxmlformats.org/officeDocument/2006/relationships/hyperlink" Target="https://vymery.bimplatforma.cz/version/192743_zKU1FcJb8rg1lE_QwPptdzt_6EMe_8AsWr8_3ASD1heiu36VhmdfzExNXftLYefNcLSDxu7HIkZKAsSyCRmsAA" TargetMode="External" /><Relationship Id="rId9" Type="http://schemas.openxmlformats.org/officeDocument/2006/relationships/hyperlink" Target="https://vymery.bimplatforma.cz/version/192743_0e3XDmx4no16iWiwLswu0W_r_BIwXtQplRMZ1l3O_Rl20RwZ7YBSwE7PwPGkT_bhBlCld-flgRQDREjt-8UJMg" TargetMode="External" /><Relationship Id="rId10" Type="http://schemas.openxmlformats.org/officeDocument/2006/relationships/hyperlink" Target="https://vymery.bimplatforma.cz/version/192743_ikDAY0lHgSwVZOUZOiuvYRo8IYC6gvaEiFzCVjUK9uW0fSuKDQMhKtrBKXFnIn2h36oo3HJ2CTpdGduIBeiZ0A" TargetMode="External" /><Relationship Id="rId11" Type="http://schemas.openxmlformats.org/officeDocument/2006/relationships/hyperlink" Target="https://vymery.bimplatforma.cz/version/192743_q33Y2Yk-rBtoyPJqdEwG5oMNXAMGEOrpO2lZWhrjkL83xccWz-NseEIZAslX24KzyKJ9SV3e6Cv8j7SlA14Y8g" TargetMode="External" /><Relationship Id="rId12" Type="http://schemas.openxmlformats.org/officeDocument/2006/relationships/hyperlink" Target="https://vymery.bimplatforma.cz/version/192743_uozcNd29C6XFyN9jfUeujd0GauQ4rXcxy8DGrnVOPJOtoykvkU9C2xp6DxCu6MyCjUFknQMV_0XwNxWiY7a3_A" TargetMode="External" /><Relationship Id="rId13" Type="http://schemas.openxmlformats.org/officeDocument/2006/relationships/hyperlink" Target="https://vymery.bimplatforma.cz/version/192743_nkWPLDLOACYOA6CE3dzYbsPRIjlmgjgGDlRGIWYpuhJux1EDbLtxyr7Qz20iXn411QRwkMgN5ykdrKbycs0hDQ" TargetMode="External" /><Relationship Id="rId14" Type="http://schemas.openxmlformats.org/officeDocument/2006/relationships/hyperlink" Target="https://vymery.bimplatforma.cz/version/192743_Qbq2igrSpNPnNOYLuGhr5_R0YCGAXoxiUaaGHosv_XNBm0hKpk8W-CdL2MWxeoW-iE5K8x4XtBzBClRumYVm8w" TargetMode="External" /><Relationship Id="rId15" Type="http://schemas.openxmlformats.org/officeDocument/2006/relationships/hyperlink" Target="https://vymery.bimplatforma.cz/version/192743_Kc6ppA2J56poIYAFOKCG_3lWC9QdyQm6Jorhb-h9hQ9qrz9DbQwiKDWBLB6Mydx-X_AXV59zgPzjj7oPmyBy3w" TargetMode="External" /><Relationship Id="rId16" Type="http://schemas.openxmlformats.org/officeDocument/2006/relationships/hyperlink" Target="https://vymery.bimplatforma.cz/version/192743_JFnOt7IdwYNqYJvNo-okvhKXcuzCxDY317XOHQt0jMIVGy8a8z9ACkQRoA_9Twpxu6Uia0seyhZIAB-MpmYsKA" TargetMode="External" /><Relationship Id="rId17" Type="http://schemas.openxmlformats.org/officeDocument/2006/relationships/hyperlink" Target="https://vymery.bimplatforma.cz/version/192743_zOJlroJOr26R_gwxBjdlG_gwzxKJpYzghYP9L6G_AwfIRnlvNIUzgG5Y-5Npw3IBkvMQas7sU3vChBpfNMhz_A" TargetMode="External" /><Relationship Id="rId18" Type="http://schemas.openxmlformats.org/officeDocument/2006/relationships/hyperlink" Target="https://vymery.bimplatforma.cz/version/192743_nNbjFL8WD9FYXcMhAyKAtWbHF3k8VRSYMHB0Tb9sv-jmCwoYMI-ZByz-qgAf-dWm01ePGHZQ1ccx8T6hKM84wA" TargetMode="External" /><Relationship Id="rId19" Type="http://schemas.openxmlformats.org/officeDocument/2006/relationships/hyperlink" Target="https://vymery.bimplatforma.cz/version/192743_fvuWu1ou9NLgPGbAITkd-3MBv771-xVTo330fWyqc4v6fOpw53PN9cH46wlgSbCh8iUuM0-Qwe8TYj2rZvB6qw" TargetMode="External" /><Relationship Id="rId20" Type="http://schemas.openxmlformats.org/officeDocument/2006/relationships/hyperlink" Target="https://vymery.bimplatforma.cz/version/192743_VrsKgKLSJsjqOnueRFJJiHjhUlek2YMpwJSFwzqKfx3AIWnXXQs0XQzbdypO37Iu6NybtH7lemOEorXlFmlG_w" TargetMode="External" /><Relationship Id="rId21" Type="http://schemas.openxmlformats.org/officeDocument/2006/relationships/hyperlink" Target="https://vymery.bimplatforma.cz/version/192743_m0mxbZEFD1E1njHk55FuFaIRev9dXl5sEXzJom-LyicVPJ_xHkaUzOtMx3E5jBxwfd47PcH6uxdK5iKb6SBR4A" TargetMode="External" /><Relationship Id="rId22" Type="http://schemas.openxmlformats.org/officeDocument/2006/relationships/hyperlink" Target="https://vymery.bimplatforma.cz/version/192743_FoCUNswd97ujKcBWwt4TLkrmS-PHveEleTJ7AxoEgpZN8W370jGA0xT82lwZsNPjTBDHFP7_Y2UV9SmCjwn5CA" TargetMode="External" /><Relationship Id="rId23" Type="http://schemas.openxmlformats.org/officeDocument/2006/relationships/hyperlink" Target="https://vymery.bimplatforma.cz/version/192743_KV5lChoVPzTlopR7TeOC0HkhyBj_9e6e8w20JeXXQKsgWdoVCfBe6sg7NzCB_C0exk2L7o8m4LQEswKq7ehqfg" TargetMode="External" /><Relationship Id="rId24" Type="http://schemas.openxmlformats.org/officeDocument/2006/relationships/hyperlink" Target="https://vymery.bimplatforma.cz/version/192743_cnGyIgqhQUFd_1aI6alj-eD9kZYH08UscyUYEKJE8JETOiTvyOZi9zc6_OzJQS--cBRqJbgGSUYfboAAVGFVLA" TargetMode="External" /><Relationship Id="rId25" Type="http://schemas.openxmlformats.org/officeDocument/2006/relationships/hyperlink" Target="https://vymery.bimplatforma.cz/version/192743_tah4SOnqNFMwp0o-tNk39gLqY7LarNR5_DwytZVrgEyXNsCIl1yOHBciDr66GESVqzIZaywNGllaraJWyE1AgQ" TargetMode="External" /><Relationship Id="rId26" Type="http://schemas.openxmlformats.org/officeDocument/2006/relationships/hyperlink" Target="https://vymery.bimplatforma.cz/version/192743_voPpam0oVt54TWxs04AL1zn4fxGNE3bemLJHhlNTnxWOSWw1VH0DtFhD3Q-UmwzaEO14oqQ4Ar3K2l8d_A_k9Q" TargetMode="External" /><Relationship Id="rId27" Type="http://schemas.openxmlformats.org/officeDocument/2006/relationships/hyperlink" Target="https://vymery.bimplatforma.cz/version/192743_9krmKgspUebwP4rMILe0_PZWQMe-zXiPBXnZ3P-dHhw7MDzoj0U9jhrCh12twsloB5VtNMaEvTkm1_dSLY8mug" TargetMode="External" /><Relationship Id="rId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71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2025_03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Středisko Kostomlaty - oprava zděných částí garáží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Kostomlaty nad Labem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16. 1. 2026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Povodí Labe s.p., závod Roudnice nad Labem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Ing.arch. Jiří Dvořák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Viktor Vegricht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71</v>
      </c>
      <c r="BT54" s="110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24.75" customHeight="1">
      <c r="A55" s="111" t="s">
        <v>75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'2025_03 - Středisko Kosto...'!J28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76</v>
      </c>
      <c r="AR55" s="118"/>
      <c r="AS55" s="119">
        <v>0</v>
      </c>
      <c r="AT55" s="120">
        <f>ROUND(SUM(AV55:AW55),2)</f>
        <v>0</v>
      </c>
      <c r="AU55" s="121">
        <f>'2025_03 - Středisko Kosto...'!P86</f>
        <v>0</v>
      </c>
      <c r="AV55" s="120">
        <f>'2025_03 - Středisko Kosto...'!J31</f>
        <v>0</v>
      </c>
      <c r="AW55" s="120">
        <f>'2025_03 - Středisko Kosto...'!J32</f>
        <v>0</v>
      </c>
      <c r="AX55" s="120">
        <f>'2025_03 - Středisko Kosto...'!J33</f>
        <v>0</v>
      </c>
      <c r="AY55" s="120">
        <f>'2025_03 - Středisko Kosto...'!J34</f>
        <v>0</v>
      </c>
      <c r="AZ55" s="120">
        <f>'2025_03 - Středisko Kosto...'!F31</f>
        <v>0</v>
      </c>
      <c r="BA55" s="120">
        <f>'2025_03 - Středisko Kosto...'!F32</f>
        <v>0</v>
      </c>
      <c r="BB55" s="120">
        <f>'2025_03 - Středisko Kosto...'!F33</f>
        <v>0</v>
      </c>
      <c r="BC55" s="120">
        <f>'2025_03 - Středisko Kosto...'!F34</f>
        <v>0</v>
      </c>
      <c r="BD55" s="122">
        <f>'2025_03 - Středisko Kosto...'!F35</f>
        <v>0</v>
      </c>
      <c r="BE55" s="7"/>
      <c r="BT55" s="123" t="s">
        <v>77</v>
      </c>
      <c r="BU55" s="123" t="s">
        <v>78</v>
      </c>
      <c r="BV55" s="123" t="s">
        <v>73</v>
      </c>
      <c r="BW55" s="123" t="s">
        <v>5</v>
      </c>
      <c r="BX55" s="123" t="s">
        <v>74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Uj0D+doc04AoGWePV4273cTnT6hLbp978iSHBGVZ6DMtvTwnIvH9Wykwx+ZeFiQeEYQPYzv2WhijKBkmhOxGuQ==" hashValue="8NmIRR3ZPDzqcaTU5B0a6fcsVorPrtIVYlE50YUVMg6znrXjIgyf8MzK5B0sw0DQd1FSrtyKx4F691qWq4agu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_03 - Středisko Kos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  <c r="AZ2" s="124" t="s">
        <v>79</v>
      </c>
      <c r="BA2" s="124" t="s">
        <v>80</v>
      </c>
      <c r="BB2" s="124" t="s">
        <v>19</v>
      </c>
      <c r="BC2" s="124" t="s">
        <v>81</v>
      </c>
      <c r="BD2" s="124" t="s">
        <v>82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83</v>
      </c>
      <c r="AZ3" s="124" t="s">
        <v>84</v>
      </c>
      <c r="BA3" s="124" t="s">
        <v>85</v>
      </c>
      <c r="BB3" s="124" t="s">
        <v>19</v>
      </c>
      <c r="BC3" s="124" t="s">
        <v>86</v>
      </c>
      <c r="BD3" s="124" t="s">
        <v>82</v>
      </c>
    </row>
    <row r="4" s="1" customFormat="1" ht="24.96" customHeight="1">
      <c r="B4" s="21"/>
      <c r="D4" s="127" t="s">
        <v>87</v>
      </c>
      <c r="L4" s="21"/>
      <c r="M4" s="128" t="s">
        <v>10</v>
      </c>
      <c r="AT4" s="18" t="s">
        <v>4</v>
      </c>
      <c r="AZ4" s="124" t="s">
        <v>88</v>
      </c>
      <c r="BA4" s="124" t="s">
        <v>89</v>
      </c>
      <c r="BB4" s="124" t="s">
        <v>19</v>
      </c>
      <c r="BC4" s="124" t="s">
        <v>90</v>
      </c>
      <c r="BD4" s="124" t="s">
        <v>82</v>
      </c>
    </row>
    <row r="5" s="1" customFormat="1" ht="6.96" customHeight="1">
      <c r="B5" s="21"/>
      <c r="L5" s="21"/>
      <c r="AZ5" s="124" t="s">
        <v>91</v>
      </c>
      <c r="BA5" s="124" t="s">
        <v>92</v>
      </c>
      <c r="BB5" s="124" t="s">
        <v>19</v>
      </c>
      <c r="BC5" s="124" t="s">
        <v>93</v>
      </c>
      <c r="BD5" s="124" t="s">
        <v>82</v>
      </c>
    </row>
    <row r="6" s="2" customFormat="1" ht="12" customHeight="1">
      <c r="A6" s="39"/>
      <c r="B6" s="45"/>
      <c r="C6" s="39"/>
      <c r="D6" s="129" t="s">
        <v>16</v>
      </c>
      <c r="E6" s="39"/>
      <c r="F6" s="39"/>
      <c r="G6" s="39"/>
      <c r="H6" s="39"/>
      <c r="I6" s="39"/>
      <c r="J6" s="39"/>
      <c r="K6" s="39"/>
      <c r="L6" s="130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Z6" s="124" t="s">
        <v>94</v>
      </c>
      <c r="BA6" s="124" t="s">
        <v>95</v>
      </c>
      <c r="BB6" s="124" t="s">
        <v>19</v>
      </c>
      <c r="BC6" s="124" t="s">
        <v>96</v>
      </c>
      <c r="BD6" s="124" t="s">
        <v>82</v>
      </c>
    </row>
    <row r="7" s="2" customFormat="1" ht="16.5" customHeight="1">
      <c r="A7" s="39"/>
      <c r="B7" s="45"/>
      <c r="C7" s="39"/>
      <c r="D7" s="39"/>
      <c r="E7" s="131" t="s">
        <v>17</v>
      </c>
      <c r="F7" s="39"/>
      <c r="G7" s="39"/>
      <c r="H7" s="39"/>
      <c r="I7" s="39"/>
      <c r="J7" s="39"/>
      <c r="K7" s="39"/>
      <c r="L7" s="130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Z7" s="124" t="s">
        <v>97</v>
      </c>
      <c r="BA7" s="124" t="s">
        <v>98</v>
      </c>
      <c r="BB7" s="124" t="s">
        <v>19</v>
      </c>
      <c r="BC7" s="124" t="s">
        <v>99</v>
      </c>
      <c r="BD7" s="124" t="s">
        <v>82</v>
      </c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3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24" t="s">
        <v>100</v>
      </c>
      <c r="BA8" s="124" t="s">
        <v>101</v>
      </c>
      <c r="BB8" s="124" t="s">
        <v>19</v>
      </c>
      <c r="BC8" s="124" t="s">
        <v>102</v>
      </c>
      <c r="BD8" s="124" t="s">
        <v>82</v>
      </c>
    </row>
    <row r="9" s="2" customFormat="1" ht="12" customHeight="1">
      <c r="A9" s="39"/>
      <c r="B9" s="45"/>
      <c r="C9" s="39"/>
      <c r="D9" s="129" t="s">
        <v>18</v>
      </c>
      <c r="E9" s="39"/>
      <c r="F9" s="132" t="s">
        <v>19</v>
      </c>
      <c r="G9" s="39"/>
      <c r="H9" s="39"/>
      <c r="I9" s="129" t="s">
        <v>20</v>
      </c>
      <c r="J9" s="132" t="s">
        <v>19</v>
      </c>
      <c r="K9" s="39"/>
      <c r="L9" s="13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24" t="s">
        <v>103</v>
      </c>
      <c r="BA9" s="124" t="s">
        <v>104</v>
      </c>
      <c r="BB9" s="124" t="s">
        <v>19</v>
      </c>
      <c r="BC9" s="124" t="s">
        <v>105</v>
      </c>
      <c r="BD9" s="124" t="s">
        <v>82</v>
      </c>
    </row>
    <row r="10" s="2" customFormat="1" ht="12" customHeight="1">
      <c r="A10" s="39"/>
      <c r="B10" s="45"/>
      <c r="C10" s="39"/>
      <c r="D10" s="129" t="s">
        <v>21</v>
      </c>
      <c r="E10" s="39"/>
      <c r="F10" s="132" t="s">
        <v>22</v>
      </c>
      <c r="G10" s="39"/>
      <c r="H10" s="39"/>
      <c r="I10" s="129" t="s">
        <v>23</v>
      </c>
      <c r="J10" s="133" t="str">
        <f>'Rekapitulace stavby'!AN8</f>
        <v>16. 1. 2026</v>
      </c>
      <c r="K10" s="39"/>
      <c r="L10" s="13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24" t="s">
        <v>106</v>
      </c>
      <c r="BA10" s="124" t="s">
        <v>107</v>
      </c>
      <c r="BB10" s="124" t="s">
        <v>19</v>
      </c>
      <c r="BC10" s="124" t="s">
        <v>108</v>
      </c>
      <c r="BD10" s="124" t="s">
        <v>82</v>
      </c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3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24" t="s">
        <v>109</v>
      </c>
      <c r="BA11" s="124" t="s">
        <v>110</v>
      </c>
      <c r="BB11" s="124" t="s">
        <v>19</v>
      </c>
      <c r="BC11" s="124" t="s">
        <v>81</v>
      </c>
      <c r="BD11" s="124" t="s">
        <v>82</v>
      </c>
    </row>
    <row r="12" s="2" customFormat="1" ht="12" customHeight="1">
      <c r="A12" s="39"/>
      <c r="B12" s="45"/>
      <c r="C12" s="39"/>
      <c r="D12" s="129" t="s">
        <v>25</v>
      </c>
      <c r="E12" s="39"/>
      <c r="F12" s="39"/>
      <c r="G12" s="39"/>
      <c r="H12" s="39"/>
      <c r="I12" s="129" t="s">
        <v>26</v>
      </c>
      <c r="J12" s="132" t="s">
        <v>19</v>
      </c>
      <c r="K12" s="39"/>
      <c r="L12" s="13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24" t="s">
        <v>111</v>
      </c>
      <c r="BA12" s="124" t="s">
        <v>112</v>
      </c>
      <c r="BB12" s="124" t="s">
        <v>19</v>
      </c>
      <c r="BC12" s="124" t="s">
        <v>113</v>
      </c>
      <c r="BD12" s="124" t="s">
        <v>82</v>
      </c>
    </row>
    <row r="13" s="2" customFormat="1" ht="18" customHeight="1">
      <c r="A13" s="39"/>
      <c r="B13" s="45"/>
      <c r="C13" s="39"/>
      <c r="D13" s="39"/>
      <c r="E13" s="132" t="s">
        <v>27</v>
      </c>
      <c r="F13" s="39"/>
      <c r="G13" s="39"/>
      <c r="H13" s="39"/>
      <c r="I13" s="129" t="s">
        <v>28</v>
      </c>
      <c r="J13" s="132" t="s">
        <v>19</v>
      </c>
      <c r="K13" s="39"/>
      <c r="L13" s="13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24" t="s">
        <v>114</v>
      </c>
      <c r="BA13" s="124" t="s">
        <v>115</v>
      </c>
      <c r="BB13" s="124" t="s">
        <v>19</v>
      </c>
      <c r="BC13" s="124" t="s">
        <v>116</v>
      </c>
      <c r="BD13" s="124" t="s">
        <v>82</v>
      </c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3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24" t="s">
        <v>117</v>
      </c>
      <c r="BA14" s="124" t="s">
        <v>118</v>
      </c>
      <c r="BB14" s="124" t="s">
        <v>19</v>
      </c>
      <c r="BC14" s="124" t="s">
        <v>119</v>
      </c>
      <c r="BD14" s="124" t="s">
        <v>82</v>
      </c>
    </row>
    <row r="15" s="2" customFormat="1" ht="12" customHeight="1">
      <c r="A15" s="39"/>
      <c r="B15" s="45"/>
      <c r="C15" s="39"/>
      <c r="D15" s="129" t="s">
        <v>29</v>
      </c>
      <c r="E15" s="39"/>
      <c r="F15" s="39"/>
      <c r="G15" s="39"/>
      <c r="H15" s="39"/>
      <c r="I15" s="129" t="s">
        <v>26</v>
      </c>
      <c r="J15" s="34" t="str">
        <f>'Rekapitulace stavby'!AN13</f>
        <v>Vyplň údaj</v>
      </c>
      <c r="K15" s="39"/>
      <c r="L15" s="13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24" t="s">
        <v>120</v>
      </c>
      <c r="BA15" s="124" t="s">
        <v>121</v>
      </c>
      <c r="BB15" s="124" t="s">
        <v>19</v>
      </c>
      <c r="BC15" s="124" t="s">
        <v>122</v>
      </c>
      <c r="BD15" s="124" t="s">
        <v>82</v>
      </c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2"/>
      <c r="G16" s="132"/>
      <c r="H16" s="132"/>
      <c r="I16" s="129" t="s">
        <v>28</v>
      </c>
      <c r="J16" s="34" t="str">
        <f>'Rekapitulace stavby'!AN14</f>
        <v>Vyplň údaj</v>
      </c>
      <c r="K16" s="39"/>
      <c r="L16" s="13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24" t="s">
        <v>123</v>
      </c>
      <c r="BA16" s="124" t="s">
        <v>124</v>
      </c>
      <c r="BB16" s="124" t="s">
        <v>19</v>
      </c>
      <c r="BC16" s="124" t="s">
        <v>122</v>
      </c>
      <c r="BD16" s="124" t="s">
        <v>82</v>
      </c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3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24" t="s">
        <v>125</v>
      </c>
      <c r="BA17" s="124" t="s">
        <v>126</v>
      </c>
      <c r="BB17" s="124" t="s">
        <v>19</v>
      </c>
      <c r="BC17" s="124" t="s">
        <v>81</v>
      </c>
      <c r="BD17" s="124" t="s">
        <v>82</v>
      </c>
    </row>
    <row r="18" s="2" customFormat="1" ht="12" customHeight="1">
      <c r="A18" s="39"/>
      <c r="B18" s="45"/>
      <c r="C18" s="39"/>
      <c r="D18" s="129" t="s">
        <v>31</v>
      </c>
      <c r="E18" s="39"/>
      <c r="F18" s="39"/>
      <c r="G18" s="39"/>
      <c r="H18" s="39"/>
      <c r="I18" s="129" t="s">
        <v>26</v>
      </c>
      <c r="J18" s="132" t="s">
        <v>19</v>
      </c>
      <c r="K18" s="39"/>
      <c r="L18" s="13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24" t="s">
        <v>127</v>
      </c>
      <c r="BA18" s="124" t="s">
        <v>128</v>
      </c>
      <c r="BB18" s="124" t="s">
        <v>19</v>
      </c>
      <c r="BC18" s="124" t="s">
        <v>129</v>
      </c>
      <c r="BD18" s="124" t="s">
        <v>82</v>
      </c>
    </row>
    <row r="19" s="2" customFormat="1" ht="18" customHeight="1">
      <c r="A19" s="39"/>
      <c r="B19" s="45"/>
      <c r="C19" s="39"/>
      <c r="D19" s="39"/>
      <c r="E19" s="132" t="s">
        <v>32</v>
      </c>
      <c r="F19" s="39"/>
      <c r="G19" s="39"/>
      <c r="H19" s="39"/>
      <c r="I19" s="129" t="s">
        <v>28</v>
      </c>
      <c r="J19" s="132" t="s">
        <v>19</v>
      </c>
      <c r="K19" s="39"/>
      <c r="L19" s="13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24" t="s">
        <v>130</v>
      </c>
      <c r="BA19" s="124" t="s">
        <v>131</v>
      </c>
      <c r="BB19" s="124" t="s">
        <v>19</v>
      </c>
      <c r="BC19" s="124" t="s">
        <v>132</v>
      </c>
      <c r="BD19" s="124" t="s">
        <v>82</v>
      </c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3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24" t="s">
        <v>133</v>
      </c>
      <c r="BA20" s="124" t="s">
        <v>134</v>
      </c>
      <c r="BB20" s="124" t="s">
        <v>19</v>
      </c>
      <c r="BC20" s="124" t="s">
        <v>132</v>
      </c>
      <c r="BD20" s="124" t="s">
        <v>82</v>
      </c>
    </row>
    <row r="21" s="2" customFormat="1" ht="12" customHeight="1">
      <c r="A21" s="39"/>
      <c r="B21" s="45"/>
      <c r="C21" s="39"/>
      <c r="D21" s="129" t="s">
        <v>34</v>
      </c>
      <c r="E21" s="39"/>
      <c r="F21" s="39"/>
      <c r="G21" s="39"/>
      <c r="H21" s="39"/>
      <c r="I21" s="129" t="s">
        <v>26</v>
      </c>
      <c r="J21" s="132" t="s">
        <v>19</v>
      </c>
      <c r="K21" s="39"/>
      <c r="L21" s="13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24" t="s">
        <v>135</v>
      </c>
      <c r="BA21" s="124" t="s">
        <v>136</v>
      </c>
      <c r="BB21" s="124" t="s">
        <v>19</v>
      </c>
      <c r="BC21" s="124" t="s">
        <v>132</v>
      </c>
      <c r="BD21" s="124" t="s">
        <v>82</v>
      </c>
    </row>
    <row r="22" s="2" customFormat="1" ht="18" customHeight="1">
      <c r="A22" s="39"/>
      <c r="B22" s="45"/>
      <c r="C22" s="39"/>
      <c r="D22" s="39"/>
      <c r="E22" s="132" t="s">
        <v>35</v>
      </c>
      <c r="F22" s="39"/>
      <c r="G22" s="39"/>
      <c r="H22" s="39"/>
      <c r="I22" s="129" t="s">
        <v>28</v>
      </c>
      <c r="J22" s="132" t="s">
        <v>19</v>
      </c>
      <c r="K22" s="39"/>
      <c r="L22" s="13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124" t="s">
        <v>137</v>
      </c>
      <c r="BA22" s="124" t="s">
        <v>138</v>
      </c>
      <c r="BB22" s="124" t="s">
        <v>19</v>
      </c>
      <c r="BC22" s="124" t="s">
        <v>132</v>
      </c>
      <c r="BD22" s="124" t="s">
        <v>82</v>
      </c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3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124" t="s">
        <v>139</v>
      </c>
      <c r="BA23" s="124" t="s">
        <v>140</v>
      </c>
      <c r="BB23" s="124" t="s">
        <v>19</v>
      </c>
      <c r="BC23" s="124" t="s">
        <v>141</v>
      </c>
      <c r="BD23" s="124" t="s">
        <v>82</v>
      </c>
    </row>
    <row r="24" s="2" customFormat="1" ht="12" customHeight="1">
      <c r="A24" s="39"/>
      <c r="B24" s="45"/>
      <c r="C24" s="39"/>
      <c r="D24" s="129" t="s">
        <v>36</v>
      </c>
      <c r="E24" s="39"/>
      <c r="F24" s="39"/>
      <c r="G24" s="39"/>
      <c r="H24" s="39"/>
      <c r="I24" s="39"/>
      <c r="J24" s="39"/>
      <c r="K24" s="39"/>
      <c r="L24" s="13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124" t="s">
        <v>142</v>
      </c>
      <c r="BA24" s="124" t="s">
        <v>143</v>
      </c>
      <c r="BB24" s="124" t="s">
        <v>19</v>
      </c>
      <c r="BC24" s="124" t="s">
        <v>144</v>
      </c>
      <c r="BD24" s="124" t="s">
        <v>82</v>
      </c>
    </row>
    <row r="25" s="8" customFormat="1" ht="95.25" customHeight="1">
      <c r="A25" s="134"/>
      <c r="B25" s="135"/>
      <c r="C25" s="134"/>
      <c r="D25" s="134"/>
      <c r="E25" s="136" t="s">
        <v>145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Z25" s="138" t="s">
        <v>146</v>
      </c>
      <c r="BA25" s="138" t="s">
        <v>147</v>
      </c>
      <c r="BB25" s="138" t="s">
        <v>19</v>
      </c>
      <c r="BC25" s="138" t="s">
        <v>148</v>
      </c>
      <c r="BD25" s="138" t="s">
        <v>82</v>
      </c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3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124" t="s">
        <v>149</v>
      </c>
      <c r="BA26" s="124" t="s">
        <v>150</v>
      </c>
      <c r="BB26" s="124" t="s">
        <v>19</v>
      </c>
      <c r="BC26" s="124" t="s">
        <v>151</v>
      </c>
      <c r="BD26" s="124" t="s">
        <v>82</v>
      </c>
    </row>
    <row r="27" s="2" customFormat="1" ht="6.96" customHeight="1">
      <c r="A27" s="39"/>
      <c r="B27" s="45"/>
      <c r="C27" s="39"/>
      <c r="D27" s="139"/>
      <c r="E27" s="139"/>
      <c r="F27" s="139"/>
      <c r="G27" s="139"/>
      <c r="H27" s="139"/>
      <c r="I27" s="139"/>
      <c r="J27" s="139"/>
      <c r="K27" s="139"/>
      <c r="L27" s="13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Z27" s="124" t="s">
        <v>152</v>
      </c>
      <c r="BA27" s="124" t="s">
        <v>153</v>
      </c>
      <c r="BB27" s="124" t="s">
        <v>19</v>
      </c>
      <c r="BC27" s="124" t="s">
        <v>154</v>
      </c>
      <c r="BD27" s="124" t="s">
        <v>82</v>
      </c>
    </row>
    <row r="28" s="2" customFormat="1" ht="25.44" customHeight="1">
      <c r="A28" s="39"/>
      <c r="B28" s="45"/>
      <c r="C28" s="39"/>
      <c r="D28" s="140" t="s">
        <v>38</v>
      </c>
      <c r="E28" s="39"/>
      <c r="F28" s="39"/>
      <c r="G28" s="39"/>
      <c r="H28" s="39"/>
      <c r="I28" s="39"/>
      <c r="J28" s="141">
        <f>ROUND(J86, 2)</f>
        <v>0</v>
      </c>
      <c r="K28" s="39"/>
      <c r="L28" s="13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124" t="s">
        <v>155</v>
      </c>
      <c r="BA28" s="124" t="s">
        <v>156</v>
      </c>
      <c r="BB28" s="124" t="s">
        <v>19</v>
      </c>
      <c r="BC28" s="124" t="s">
        <v>157</v>
      </c>
      <c r="BD28" s="124" t="s">
        <v>82</v>
      </c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2" t="s">
        <v>40</v>
      </c>
      <c r="G30" s="39"/>
      <c r="H30" s="39"/>
      <c r="I30" s="142" t="s">
        <v>39</v>
      </c>
      <c r="J30" s="142" t="s">
        <v>41</v>
      </c>
      <c r="K30" s="39"/>
      <c r="L30" s="13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3" t="s">
        <v>42</v>
      </c>
      <c r="E31" s="129" t="s">
        <v>43</v>
      </c>
      <c r="F31" s="144">
        <f>ROUND((SUM(BE86:BE327)),  2)</f>
        <v>0</v>
      </c>
      <c r="G31" s="39"/>
      <c r="H31" s="39"/>
      <c r="I31" s="145">
        <v>0.20999999999999999</v>
      </c>
      <c r="J31" s="144">
        <f>ROUND(((SUM(BE86:BE327))*I31),  2)</f>
        <v>0</v>
      </c>
      <c r="K31" s="39"/>
      <c r="L31" s="13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9" t="s">
        <v>44</v>
      </c>
      <c r="F32" s="144">
        <f>ROUND((SUM(BF86:BF327)),  2)</f>
        <v>0</v>
      </c>
      <c r="G32" s="39"/>
      <c r="H32" s="39"/>
      <c r="I32" s="145">
        <v>0.12</v>
      </c>
      <c r="J32" s="144">
        <f>ROUND(((SUM(BF86:BF327))*I32),  2)</f>
        <v>0</v>
      </c>
      <c r="K32" s="39"/>
      <c r="L32" s="13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9" t="s">
        <v>45</v>
      </c>
      <c r="F33" s="144">
        <f>ROUND((SUM(BG86:BG327)),  2)</f>
        <v>0</v>
      </c>
      <c r="G33" s="39"/>
      <c r="H33" s="39"/>
      <c r="I33" s="145">
        <v>0.20999999999999999</v>
      </c>
      <c r="J33" s="144">
        <f>0</f>
        <v>0</v>
      </c>
      <c r="K33" s="39"/>
      <c r="L33" s="13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9" t="s">
        <v>46</v>
      </c>
      <c r="F34" s="144">
        <f>ROUND((SUM(BH86:BH327)),  2)</f>
        <v>0</v>
      </c>
      <c r="G34" s="39"/>
      <c r="H34" s="39"/>
      <c r="I34" s="145">
        <v>0.12</v>
      </c>
      <c r="J34" s="144">
        <f>0</f>
        <v>0</v>
      </c>
      <c r="K34" s="39"/>
      <c r="L34" s="13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47</v>
      </c>
      <c r="F35" s="144">
        <f>ROUND((SUM(BI86:BI327)),  2)</f>
        <v>0</v>
      </c>
      <c r="G35" s="39"/>
      <c r="H35" s="39"/>
      <c r="I35" s="145">
        <v>0</v>
      </c>
      <c r="J35" s="144">
        <f>0</f>
        <v>0</v>
      </c>
      <c r="K35" s="39"/>
      <c r="L35" s="13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3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6"/>
      <c r="D37" s="147" t="s">
        <v>48</v>
      </c>
      <c r="E37" s="148"/>
      <c r="F37" s="148"/>
      <c r="G37" s="149" t="s">
        <v>49</v>
      </c>
      <c r="H37" s="150" t="s">
        <v>50</v>
      </c>
      <c r="I37" s="148"/>
      <c r="J37" s="151">
        <f>SUM(J28:J35)</f>
        <v>0</v>
      </c>
      <c r="K37" s="152"/>
      <c r="L37" s="13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3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3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158</v>
      </c>
      <c r="D43" s="41"/>
      <c r="E43" s="41"/>
      <c r="F43" s="41"/>
      <c r="G43" s="41"/>
      <c r="H43" s="41"/>
      <c r="I43" s="41"/>
      <c r="J43" s="41"/>
      <c r="K43" s="41"/>
      <c r="L43" s="13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3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3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Středisko Kostomlaty - oprava zděných částí garáží</v>
      </c>
      <c r="F46" s="41"/>
      <c r="G46" s="41"/>
      <c r="H46" s="41"/>
      <c r="I46" s="41"/>
      <c r="J46" s="41"/>
      <c r="K46" s="41"/>
      <c r="L46" s="130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30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>Kostomlaty nad Labem</v>
      </c>
      <c r="G48" s="41"/>
      <c r="H48" s="41"/>
      <c r="I48" s="33" t="s">
        <v>23</v>
      </c>
      <c r="J48" s="73" t="str">
        <f>IF(J10="","",J10)</f>
        <v>16. 1. 2026</v>
      </c>
      <c r="K48" s="41"/>
      <c r="L48" s="130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30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25</v>
      </c>
      <c r="D50" s="41"/>
      <c r="E50" s="41"/>
      <c r="F50" s="28" t="str">
        <f>E13</f>
        <v>Povodí Labe s.p., závod Roudnice nad Labem</v>
      </c>
      <c r="G50" s="41"/>
      <c r="H50" s="41"/>
      <c r="I50" s="33" t="s">
        <v>31</v>
      </c>
      <c r="J50" s="37" t="str">
        <f>E19</f>
        <v>Ing.arch. Jiří Dvořák</v>
      </c>
      <c r="K50" s="41"/>
      <c r="L50" s="13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29</v>
      </c>
      <c r="D51" s="41"/>
      <c r="E51" s="41"/>
      <c r="F51" s="28" t="str">
        <f>IF(E16="","",E16)</f>
        <v>Vyplň údaj</v>
      </c>
      <c r="G51" s="41"/>
      <c r="H51" s="41"/>
      <c r="I51" s="33" t="s">
        <v>34</v>
      </c>
      <c r="J51" s="37" t="str">
        <f>E22</f>
        <v>Viktor Vegricht</v>
      </c>
      <c r="K51" s="41"/>
      <c r="L51" s="13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3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7" t="s">
        <v>159</v>
      </c>
      <c r="D53" s="158"/>
      <c r="E53" s="158"/>
      <c r="F53" s="158"/>
      <c r="G53" s="158"/>
      <c r="H53" s="158"/>
      <c r="I53" s="158"/>
      <c r="J53" s="159" t="s">
        <v>160</v>
      </c>
      <c r="K53" s="158"/>
      <c r="L53" s="130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3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60" t="s">
        <v>70</v>
      </c>
      <c r="D55" s="41"/>
      <c r="E55" s="41"/>
      <c r="F55" s="41"/>
      <c r="G55" s="41"/>
      <c r="H55" s="41"/>
      <c r="I55" s="41"/>
      <c r="J55" s="103">
        <f>J86</f>
        <v>0</v>
      </c>
      <c r="K55" s="41"/>
      <c r="L55" s="130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161</v>
      </c>
    </row>
    <row r="56" s="9" customFormat="1" ht="24.96" customHeight="1">
      <c r="A56" s="9"/>
      <c r="B56" s="161"/>
      <c r="C56" s="162"/>
      <c r="D56" s="163" t="s">
        <v>162</v>
      </c>
      <c r="E56" s="164"/>
      <c r="F56" s="164"/>
      <c r="G56" s="164"/>
      <c r="H56" s="164"/>
      <c r="I56" s="164"/>
      <c r="J56" s="165">
        <f>J87</f>
        <v>0</v>
      </c>
      <c r="K56" s="162"/>
      <c r="L56" s="16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7"/>
      <c r="C57" s="168"/>
      <c r="D57" s="169" t="s">
        <v>163</v>
      </c>
      <c r="E57" s="170"/>
      <c r="F57" s="170"/>
      <c r="G57" s="170"/>
      <c r="H57" s="170"/>
      <c r="I57" s="170"/>
      <c r="J57" s="171">
        <f>J88</f>
        <v>0</v>
      </c>
      <c r="K57" s="168"/>
      <c r="L57" s="172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7"/>
      <c r="C58" s="168"/>
      <c r="D58" s="169" t="s">
        <v>164</v>
      </c>
      <c r="E58" s="170"/>
      <c r="F58" s="170"/>
      <c r="G58" s="170"/>
      <c r="H58" s="170"/>
      <c r="I58" s="170"/>
      <c r="J58" s="171">
        <f>J110</f>
        <v>0</v>
      </c>
      <c r="K58" s="168"/>
      <c r="L58" s="172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7"/>
      <c r="C59" s="168"/>
      <c r="D59" s="169" t="s">
        <v>165</v>
      </c>
      <c r="E59" s="170"/>
      <c r="F59" s="170"/>
      <c r="G59" s="170"/>
      <c r="H59" s="170"/>
      <c r="I59" s="170"/>
      <c r="J59" s="171">
        <f>J132</f>
        <v>0</v>
      </c>
      <c r="K59" s="168"/>
      <c r="L59" s="172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7"/>
      <c r="C60" s="168"/>
      <c r="D60" s="169" t="s">
        <v>166</v>
      </c>
      <c r="E60" s="170"/>
      <c r="F60" s="170"/>
      <c r="G60" s="170"/>
      <c r="H60" s="170"/>
      <c r="I60" s="170"/>
      <c r="J60" s="171">
        <f>J138</f>
        <v>0</v>
      </c>
      <c r="K60" s="168"/>
      <c r="L60" s="172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7"/>
      <c r="C61" s="168"/>
      <c r="D61" s="169" t="s">
        <v>167</v>
      </c>
      <c r="E61" s="170"/>
      <c r="F61" s="170"/>
      <c r="G61" s="170"/>
      <c r="H61" s="170"/>
      <c r="I61" s="170"/>
      <c r="J61" s="171">
        <f>J210</f>
        <v>0</v>
      </c>
      <c r="K61" s="168"/>
      <c r="L61" s="17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7"/>
      <c r="C62" s="168"/>
      <c r="D62" s="169" t="s">
        <v>168</v>
      </c>
      <c r="E62" s="170"/>
      <c r="F62" s="170"/>
      <c r="G62" s="170"/>
      <c r="H62" s="170"/>
      <c r="I62" s="170"/>
      <c r="J62" s="171">
        <f>J285</f>
        <v>0</v>
      </c>
      <c r="K62" s="168"/>
      <c r="L62" s="17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7"/>
      <c r="C63" s="168"/>
      <c r="D63" s="169" t="s">
        <v>169</v>
      </c>
      <c r="E63" s="170"/>
      <c r="F63" s="170"/>
      <c r="G63" s="170"/>
      <c r="H63" s="170"/>
      <c r="I63" s="170"/>
      <c r="J63" s="171">
        <f>J294</f>
        <v>0</v>
      </c>
      <c r="K63" s="168"/>
      <c r="L63" s="17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1"/>
      <c r="C64" s="162"/>
      <c r="D64" s="163" t="s">
        <v>170</v>
      </c>
      <c r="E64" s="164"/>
      <c r="F64" s="164"/>
      <c r="G64" s="164"/>
      <c r="H64" s="164"/>
      <c r="I64" s="164"/>
      <c r="J64" s="165">
        <f>J297</f>
        <v>0</v>
      </c>
      <c r="K64" s="162"/>
      <c r="L64" s="16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67"/>
      <c r="C65" s="168"/>
      <c r="D65" s="169" t="s">
        <v>171</v>
      </c>
      <c r="E65" s="170"/>
      <c r="F65" s="170"/>
      <c r="G65" s="170"/>
      <c r="H65" s="170"/>
      <c r="I65" s="170"/>
      <c r="J65" s="171">
        <f>J298</f>
        <v>0</v>
      </c>
      <c r="K65" s="168"/>
      <c r="L65" s="17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7"/>
      <c r="C66" s="168"/>
      <c r="D66" s="169" t="s">
        <v>172</v>
      </c>
      <c r="E66" s="170"/>
      <c r="F66" s="170"/>
      <c r="G66" s="170"/>
      <c r="H66" s="170"/>
      <c r="I66" s="170"/>
      <c r="J66" s="171">
        <f>J303</f>
        <v>0</v>
      </c>
      <c r="K66" s="168"/>
      <c r="L66" s="17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7"/>
      <c r="C67" s="168"/>
      <c r="D67" s="169" t="s">
        <v>173</v>
      </c>
      <c r="E67" s="170"/>
      <c r="F67" s="170"/>
      <c r="G67" s="170"/>
      <c r="H67" s="170"/>
      <c r="I67" s="170"/>
      <c r="J67" s="171">
        <f>J311</f>
        <v>0</v>
      </c>
      <c r="K67" s="168"/>
      <c r="L67" s="17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7"/>
      <c r="C68" s="168"/>
      <c r="D68" s="169" t="s">
        <v>174</v>
      </c>
      <c r="E68" s="170"/>
      <c r="F68" s="170"/>
      <c r="G68" s="170"/>
      <c r="H68" s="170"/>
      <c r="I68" s="170"/>
      <c r="J68" s="171">
        <f>J317</f>
        <v>0</v>
      </c>
      <c r="K68" s="168"/>
      <c r="L68" s="17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0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0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0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175</v>
      </c>
      <c r="D75" s="41"/>
      <c r="E75" s="41"/>
      <c r="F75" s="41"/>
      <c r="G75" s="41"/>
      <c r="H75" s="41"/>
      <c r="I75" s="41"/>
      <c r="J75" s="41"/>
      <c r="K75" s="41"/>
      <c r="L75" s="130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E7</f>
        <v>Středisko Kostomlaty - oprava zděných částí garáží</v>
      </c>
      <c r="F78" s="41"/>
      <c r="G78" s="41"/>
      <c r="H78" s="41"/>
      <c r="I78" s="41"/>
      <c r="J78" s="41"/>
      <c r="K78" s="41"/>
      <c r="L78" s="130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0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F10</f>
        <v>Kostomlaty nad Labem</v>
      </c>
      <c r="G80" s="41"/>
      <c r="H80" s="41"/>
      <c r="I80" s="33" t="s">
        <v>23</v>
      </c>
      <c r="J80" s="73" t="str">
        <f>IF(J10="","",J10)</f>
        <v>16. 1. 2026</v>
      </c>
      <c r="K80" s="41"/>
      <c r="L80" s="130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E13</f>
        <v>Povodí Labe s.p., závod Roudnice nad Labem</v>
      </c>
      <c r="G82" s="41"/>
      <c r="H82" s="41"/>
      <c r="I82" s="33" t="s">
        <v>31</v>
      </c>
      <c r="J82" s="37" t="str">
        <f>E19</f>
        <v>Ing.arch. Jiří Dvořák</v>
      </c>
      <c r="K82" s="41"/>
      <c r="L82" s="13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29</v>
      </c>
      <c r="D83" s="41"/>
      <c r="E83" s="41"/>
      <c r="F83" s="28" t="str">
        <f>IF(E16="","",E16)</f>
        <v>Vyplň údaj</v>
      </c>
      <c r="G83" s="41"/>
      <c r="H83" s="41"/>
      <c r="I83" s="33" t="s">
        <v>34</v>
      </c>
      <c r="J83" s="37" t="str">
        <f>E22</f>
        <v>Viktor Vegricht</v>
      </c>
      <c r="K83" s="41"/>
      <c r="L83" s="13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3"/>
      <c r="B85" s="174"/>
      <c r="C85" s="175" t="s">
        <v>176</v>
      </c>
      <c r="D85" s="176" t="s">
        <v>57</v>
      </c>
      <c r="E85" s="176" t="s">
        <v>53</v>
      </c>
      <c r="F85" s="176" t="s">
        <v>54</v>
      </c>
      <c r="G85" s="176" t="s">
        <v>177</v>
      </c>
      <c r="H85" s="176" t="s">
        <v>178</v>
      </c>
      <c r="I85" s="176" t="s">
        <v>179</v>
      </c>
      <c r="J85" s="176" t="s">
        <v>160</v>
      </c>
      <c r="K85" s="177" t="s">
        <v>180</v>
      </c>
      <c r="L85" s="178"/>
      <c r="M85" s="93" t="s">
        <v>19</v>
      </c>
      <c r="N85" s="94" t="s">
        <v>42</v>
      </c>
      <c r="O85" s="94" t="s">
        <v>181</v>
      </c>
      <c r="P85" s="94" t="s">
        <v>182</v>
      </c>
      <c r="Q85" s="94" t="s">
        <v>183</v>
      </c>
      <c r="R85" s="94" t="s">
        <v>184</v>
      </c>
      <c r="S85" s="94" t="s">
        <v>185</v>
      </c>
      <c r="T85" s="95" t="s">
        <v>186</v>
      </c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</row>
    <row r="86" s="2" customFormat="1" ht="22.8" customHeight="1">
      <c r="A86" s="39"/>
      <c r="B86" s="40"/>
      <c r="C86" s="100" t="s">
        <v>187</v>
      </c>
      <c r="D86" s="41"/>
      <c r="E86" s="41"/>
      <c r="F86" s="41"/>
      <c r="G86" s="41"/>
      <c r="H86" s="41"/>
      <c r="I86" s="41"/>
      <c r="J86" s="179">
        <f>BK86</f>
        <v>0</v>
      </c>
      <c r="K86" s="41"/>
      <c r="L86" s="45"/>
      <c r="M86" s="96"/>
      <c r="N86" s="180"/>
      <c r="O86" s="97"/>
      <c r="P86" s="181">
        <f>P87+P297</f>
        <v>0</v>
      </c>
      <c r="Q86" s="97"/>
      <c r="R86" s="181">
        <f>R87+R297</f>
        <v>33.26789832</v>
      </c>
      <c r="S86" s="97"/>
      <c r="T86" s="182">
        <f>T87+T297</f>
        <v>16.787563349999999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71</v>
      </c>
      <c r="AU86" s="18" t="s">
        <v>161</v>
      </c>
      <c r="BK86" s="183">
        <f>BK87+BK297</f>
        <v>0</v>
      </c>
    </row>
    <row r="87" s="12" customFormat="1" ht="25.92" customHeight="1">
      <c r="A87" s="12"/>
      <c r="B87" s="184"/>
      <c r="C87" s="185"/>
      <c r="D87" s="186" t="s">
        <v>71</v>
      </c>
      <c r="E87" s="187" t="s">
        <v>188</v>
      </c>
      <c r="F87" s="187" t="s">
        <v>189</v>
      </c>
      <c r="G87" s="185"/>
      <c r="H87" s="185"/>
      <c r="I87" s="188"/>
      <c r="J87" s="189">
        <f>BK87</f>
        <v>0</v>
      </c>
      <c r="K87" s="185"/>
      <c r="L87" s="190"/>
      <c r="M87" s="191"/>
      <c r="N87" s="192"/>
      <c r="O87" s="192"/>
      <c r="P87" s="193">
        <f>P88+P110+P132+P138+P210+P285+P294</f>
        <v>0</v>
      </c>
      <c r="Q87" s="192"/>
      <c r="R87" s="193">
        <f>R88+R110+R132+R138+R210+R285+R294</f>
        <v>33.162344480000002</v>
      </c>
      <c r="S87" s="192"/>
      <c r="T87" s="194">
        <f>T88+T110+T132+T138+T210+T285+T294</f>
        <v>16.660611749999998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5" t="s">
        <v>77</v>
      </c>
      <c r="AT87" s="196" t="s">
        <v>71</v>
      </c>
      <c r="AU87" s="196" t="s">
        <v>72</v>
      </c>
      <c r="AY87" s="195" t="s">
        <v>190</v>
      </c>
      <c r="BK87" s="197">
        <f>BK88+BK110+BK132+BK138+BK210+BK285+BK294</f>
        <v>0</v>
      </c>
    </row>
    <row r="88" s="12" customFormat="1" ht="22.8" customHeight="1">
      <c r="A88" s="12"/>
      <c r="B88" s="184"/>
      <c r="C88" s="185"/>
      <c r="D88" s="186" t="s">
        <v>71</v>
      </c>
      <c r="E88" s="198" t="s">
        <v>77</v>
      </c>
      <c r="F88" s="198" t="s">
        <v>191</v>
      </c>
      <c r="G88" s="185"/>
      <c r="H88" s="185"/>
      <c r="I88" s="188"/>
      <c r="J88" s="199">
        <f>BK88</f>
        <v>0</v>
      </c>
      <c r="K88" s="185"/>
      <c r="L88" s="190"/>
      <c r="M88" s="191"/>
      <c r="N88" s="192"/>
      <c r="O88" s="192"/>
      <c r="P88" s="193">
        <f>SUM(P89:P109)</f>
        <v>0</v>
      </c>
      <c r="Q88" s="192"/>
      <c r="R88" s="193">
        <f>SUM(R89:R109)</f>
        <v>0</v>
      </c>
      <c r="S88" s="192"/>
      <c r="T88" s="194">
        <f>SUM(T89:T109)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5" t="s">
        <v>77</v>
      </c>
      <c r="AT88" s="196" t="s">
        <v>71</v>
      </c>
      <c r="AU88" s="196" t="s">
        <v>77</v>
      </c>
      <c r="AY88" s="195" t="s">
        <v>190</v>
      </c>
      <c r="BK88" s="197">
        <f>SUM(BK89:BK109)</f>
        <v>0</v>
      </c>
    </row>
    <row r="89" s="2" customFormat="1" ht="44.25" customHeight="1">
      <c r="A89" s="39"/>
      <c r="B89" s="40"/>
      <c r="C89" s="200" t="s">
        <v>77</v>
      </c>
      <c r="D89" s="200" t="s">
        <v>192</v>
      </c>
      <c r="E89" s="201" t="s">
        <v>193</v>
      </c>
      <c r="F89" s="202" t="s">
        <v>194</v>
      </c>
      <c r="G89" s="203" t="s">
        <v>195</v>
      </c>
      <c r="H89" s="204">
        <v>23.036000000000001</v>
      </c>
      <c r="I89" s="205"/>
      <c r="J89" s="206">
        <f>ROUND(I89*H89,2)</f>
        <v>0</v>
      </c>
      <c r="K89" s="202" t="s">
        <v>196</v>
      </c>
      <c r="L89" s="45"/>
      <c r="M89" s="207" t="s">
        <v>19</v>
      </c>
      <c r="N89" s="208" t="s">
        <v>43</v>
      </c>
      <c r="O89" s="85"/>
      <c r="P89" s="209">
        <f>O89*H89</f>
        <v>0</v>
      </c>
      <c r="Q89" s="209">
        <v>0</v>
      </c>
      <c r="R89" s="209">
        <f>Q89*H89</f>
        <v>0</v>
      </c>
      <c r="S89" s="209">
        <v>0</v>
      </c>
      <c r="T89" s="210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1" t="s">
        <v>197</v>
      </c>
      <c r="AT89" s="211" t="s">
        <v>192</v>
      </c>
      <c r="AU89" s="211" t="s">
        <v>83</v>
      </c>
      <c r="AY89" s="18" t="s">
        <v>190</v>
      </c>
      <c r="BE89" s="212">
        <f>IF(N89="základní",J89,0)</f>
        <v>0</v>
      </c>
      <c r="BF89" s="212">
        <f>IF(N89="snížená",J89,0)</f>
        <v>0</v>
      </c>
      <c r="BG89" s="212">
        <f>IF(N89="zákl. přenesená",J89,0)</f>
        <v>0</v>
      </c>
      <c r="BH89" s="212">
        <f>IF(N89="sníž. přenesená",J89,0)</f>
        <v>0</v>
      </c>
      <c r="BI89" s="212">
        <f>IF(N89="nulová",J89,0)</f>
        <v>0</v>
      </c>
      <c r="BJ89" s="18" t="s">
        <v>77</v>
      </c>
      <c r="BK89" s="212">
        <f>ROUND(I89*H89,2)</f>
        <v>0</v>
      </c>
      <c r="BL89" s="18" t="s">
        <v>197</v>
      </c>
      <c r="BM89" s="211" t="s">
        <v>198</v>
      </c>
    </row>
    <row r="90" s="2" customFormat="1">
      <c r="A90" s="39"/>
      <c r="B90" s="40"/>
      <c r="C90" s="41"/>
      <c r="D90" s="213" t="s">
        <v>199</v>
      </c>
      <c r="E90" s="41"/>
      <c r="F90" s="214" t="s">
        <v>200</v>
      </c>
      <c r="G90" s="41"/>
      <c r="H90" s="41"/>
      <c r="I90" s="215"/>
      <c r="J90" s="41"/>
      <c r="K90" s="41"/>
      <c r="L90" s="45"/>
      <c r="M90" s="216"/>
      <c r="N90" s="217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199</v>
      </c>
      <c r="AU90" s="18" t="s">
        <v>83</v>
      </c>
    </row>
    <row r="91" s="13" customFormat="1">
      <c r="A91" s="13"/>
      <c r="B91" s="218"/>
      <c r="C91" s="219"/>
      <c r="D91" s="220" t="s">
        <v>201</v>
      </c>
      <c r="E91" s="221" t="s">
        <v>19</v>
      </c>
      <c r="F91" s="222" t="s">
        <v>202</v>
      </c>
      <c r="G91" s="219"/>
      <c r="H91" s="221" t="s">
        <v>19</v>
      </c>
      <c r="I91" s="223"/>
      <c r="J91" s="219"/>
      <c r="K91" s="219"/>
      <c r="L91" s="224"/>
      <c r="M91" s="225"/>
      <c r="N91" s="226"/>
      <c r="O91" s="226"/>
      <c r="P91" s="226"/>
      <c r="Q91" s="226"/>
      <c r="R91" s="226"/>
      <c r="S91" s="226"/>
      <c r="T91" s="22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8" t="s">
        <v>201</v>
      </c>
      <c r="AU91" s="228" t="s">
        <v>83</v>
      </c>
      <c r="AV91" s="13" t="s">
        <v>77</v>
      </c>
      <c r="AW91" s="13" t="s">
        <v>33</v>
      </c>
      <c r="AX91" s="13" t="s">
        <v>72</v>
      </c>
      <c r="AY91" s="228" t="s">
        <v>190</v>
      </c>
    </row>
    <row r="92" s="13" customFormat="1">
      <c r="A92" s="13"/>
      <c r="B92" s="218"/>
      <c r="C92" s="219"/>
      <c r="D92" s="220" t="s">
        <v>201</v>
      </c>
      <c r="E92" s="221" t="s">
        <v>19</v>
      </c>
      <c r="F92" s="222" t="s">
        <v>203</v>
      </c>
      <c r="G92" s="219"/>
      <c r="H92" s="221" t="s">
        <v>19</v>
      </c>
      <c r="I92" s="223"/>
      <c r="J92" s="219"/>
      <c r="K92" s="219"/>
      <c r="L92" s="224"/>
      <c r="M92" s="225"/>
      <c r="N92" s="226"/>
      <c r="O92" s="226"/>
      <c r="P92" s="226"/>
      <c r="Q92" s="226"/>
      <c r="R92" s="226"/>
      <c r="S92" s="226"/>
      <c r="T92" s="227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28" t="s">
        <v>201</v>
      </c>
      <c r="AU92" s="228" t="s">
        <v>83</v>
      </c>
      <c r="AV92" s="13" t="s">
        <v>77</v>
      </c>
      <c r="AW92" s="13" t="s">
        <v>33</v>
      </c>
      <c r="AX92" s="13" t="s">
        <v>72</v>
      </c>
      <c r="AY92" s="228" t="s">
        <v>190</v>
      </c>
    </row>
    <row r="93" s="13" customFormat="1">
      <c r="A93" s="13"/>
      <c r="B93" s="218"/>
      <c r="C93" s="219"/>
      <c r="D93" s="220" t="s">
        <v>201</v>
      </c>
      <c r="E93" s="221" t="s">
        <v>19</v>
      </c>
      <c r="F93" s="222" t="s">
        <v>204</v>
      </c>
      <c r="G93" s="219"/>
      <c r="H93" s="221" t="s">
        <v>19</v>
      </c>
      <c r="I93" s="223"/>
      <c r="J93" s="219"/>
      <c r="K93" s="219"/>
      <c r="L93" s="224"/>
      <c r="M93" s="225"/>
      <c r="N93" s="226"/>
      <c r="O93" s="226"/>
      <c r="P93" s="226"/>
      <c r="Q93" s="226"/>
      <c r="R93" s="226"/>
      <c r="S93" s="226"/>
      <c r="T93" s="22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28" t="s">
        <v>201</v>
      </c>
      <c r="AU93" s="228" t="s">
        <v>83</v>
      </c>
      <c r="AV93" s="13" t="s">
        <v>77</v>
      </c>
      <c r="AW93" s="13" t="s">
        <v>33</v>
      </c>
      <c r="AX93" s="13" t="s">
        <v>72</v>
      </c>
      <c r="AY93" s="228" t="s">
        <v>190</v>
      </c>
    </row>
    <row r="94" s="14" customFormat="1">
      <c r="A94" s="14"/>
      <c r="B94" s="229"/>
      <c r="C94" s="230"/>
      <c r="D94" s="220" t="s">
        <v>201</v>
      </c>
      <c r="E94" s="231" t="s">
        <v>19</v>
      </c>
      <c r="F94" s="232" t="s">
        <v>100</v>
      </c>
      <c r="G94" s="230"/>
      <c r="H94" s="233">
        <v>23.036000000000001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39" t="s">
        <v>201</v>
      </c>
      <c r="AU94" s="239" t="s">
        <v>83</v>
      </c>
      <c r="AV94" s="14" t="s">
        <v>83</v>
      </c>
      <c r="AW94" s="14" t="s">
        <v>33</v>
      </c>
      <c r="AX94" s="14" t="s">
        <v>77</v>
      </c>
      <c r="AY94" s="239" t="s">
        <v>190</v>
      </c>
    </row>
    <row r="95" s="2" customFormat="1" ht="62.7" customHeight="1">
      <c r="A95" s="39"/>
      <c r="B95" s="40"/>
      <c r="C95" s="200" t="s">
        <v>83</v>
      </c>
      <c r="D95" s="200" t="s">
        <v>192</v>
      </c>
      <c r="E95" s="201" t="s">
        <v>205</v>
      </c>
      <c r="F95" s="202" t="s">
        <v>206</v>
      </c>
      <c r="G95" s="203" t="s">
        <v>195</v>
      </c>
      <c r="H95" s="204">
        <v>6.2089999999999996</v>
      </c>
      <c r="I95" s="205"/>
      <c r="J95" s="206">
        <f>ROUND(I95*H95,2)</f>
        <v>0</v>
      </c>
      <c r="K95" s="202" t="s">
        <v>196</v>
      </c>
      <c r="L95" s="45"/>
      <c r="M95" s="207" t="s">
        <v>19</v>
      </c>
      <c r="N95" s="208" t="s">
        <v>43</v>
      </c>
      <c r="O95" s="85"/>
      <c r="P95" s="209">
        <f>O95*H95</f>
        <v>0</v>
      </c>
      <c r="Q95" s="209">
        <v>0</v>
      </c>
      <c r="R95" s="209">
        <f>Q95*H95</f>
        <v>0</v>
      </c>
      <c r="S95" s="209">
        <v>0</v>
      </c>
      <c r="T95" s="210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1" t="s">
        <v>197</v>
      </c>
      <c r="AT95" s="211" t="s">
        <v>192</v>
      </c>
      <c r="AU95" s="211" t="s">
        <v>83</v>
      </c>
      <c r="AY95" s="18" t="s">
        <v>190</v>
      </c>
      <c r="BE95" s="212">
        <f>IF(N95="základní",J95,0)</f>
        <v>0</v>
      </c>
      <c r="BF95" s="212">
        <f>IF(N95="snížená",J95,0)</f>
        <v>0</v>
      </c>
      <c r="BG95" s="212">
        <f>IF(N95="zákl. přenesená",J95,0)</f>
        <v>0</v>
      </c>
      <c r="BH95" s="212">
        <f>IF(N95="sníž. přenesená",J95,0)</f>
        <v>0</v>
      </c>
      <c r="BI95" s="212">
        <f>IF(N95="nulová",J95,0)</f>
        <v>0</v>
      </c>
      <c r="BJ95" s="18" t="s">
        <v>77</v>
      </c>
      <c r="BK95" s="212">
        <f>ROUND(I95*H95,2)</f>
        <v>0</v>
      </c>
      <c r="BL95" s="18" t="s">
        <v>197</v>
      </c>
      <c r="BM95" s="211" t="s">
        <v>207</v>
      </c>
    </row>
    <row r="96" s="2" customFormat="1">
      <c r="A96" s="39"/>
      <c r="B96" s="40"/>
      <c r="C96" s="41"/>
      <c r="D96" s="213" t="s">
        <v>199</v>
      </c>
      <c r="E96" s="41"/>
      <c r="F96" s="214" t="s">
        <v>208</v>
      </c>
      <c r="G96" s="41"/>
      <c r="H96" s="41"/>
      <c r="I96" s="215"/>
      <c r="J96" s="41"/>
      <c r="K96" s="41"/>
      <c r="L96" s="45"/>
      <c r="M96" s="216"/>
      <c r="N96" s="217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199</v>
      </c>
      <c r="AU96" s="18" t="s">
        <v>83</v>
      </c>
    </row>
    <row r="97" s="14" customFormat="1">
      <c r="A97" s="14"/>
      <c r="B97" s="229"/>
      <c r="C97" s="230"/>
      <c r="D97" s="220" t="s">
        <v>201</v>
      </c>
      <c r="E97" s="240" t="s">
        <v>19</v>
      </c>
      <c r="F97" s="231" t="s">
        <v>209</v>
      </c>
      <c r="G97" s="230"/>
      <c r="H97" s="233">
        <v>6.2089999999999996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39" t="s">
        <v>201</v>
      </c>
      <c r="AU97" s="239" t="s">
        <v>83</v>
      </c>
      <c r="AV97" s="14" t="s">
        <v>83</v>
      </c>
      <c r="AW97" s="14" t="s">
        <v>33</v>
      </c>
      <c r="AX97" s="14" t="s">
        <v>77</v>
      </c>
      <c r="AY97" s="239" t="s">
        <v>190</v>
      </c>
    </row>
    <row r="98" s="2" customFormat="1" ht="66.75" customHeight="1">
      <c r="A98" s="39"/>
      <c r="B98" s="40"/>
      <c r="C98" s="200" t="s">
        <v>82</v>
      </c>
      <c r="D98" s="200" t="s">
        <v>192</v>
      </c>
      <c r="E98" s="201" t="s">
        <v>210</v>
      </c>
      <c r="F98" s="202" t="s">
        <v>211</v>
      </c>
      <c r="G98" s="203" t="s">
        <v>195</v>
      </c>
      <c r="H98" s="204">
        <v>62.090000000000003</v>
      </c>
      <c r="I98" s="205"/>
      <c r="J98" s="206">
        <f>ROUND(I98*H98,2)</f>
        <v>0</v>
      </c>
      <c r="K98" s="202" t="s">
        <v>196</v>
      </c>
      <c r="L98" s="45"/>
      <c r="M98" s="207" t="s">
        <v>19</v>
      </c>
      <c r="N98" s="208" t="s">
        <v>43</v>
      </c>
      <c r="O98" s="85"/>
      <c r="P98" s="209">
        <f>O98*H98</f>
        <v>0</v>
      </c>
      <c r="Q98" s="209">
        <v>0</v>
      </c>
      <c r="R98" s="209">
        <f>Q98*H98</f>
        <v>0</v>
      </c>
      <c r="S98" s="209">
        <v>0</v>
      </c>
      <c r="T98" s="210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1" t="s">
        <v>197</v>
      </c>
      <c r="AT98" s="211" t="s">
        <v>192</v>
      </c>
      <c r="AU98" s="211" t="s">
        <v>83</v>
      </c>
      <c r="AY98" s="18" t="s">
        <v>190</v>
      </c>
      <c r="BE98" s="212">
        <f>IF(N98="základní",J98,0)</f>
        <v>0</v>
      </c>
      <c r="BF98" s="212">
        <f>IF(N98="snížená",J98,0)</f>
        <v>0</v>
      </c>
      <c r="BG98" s="212">
        <f>IF(N98="zákl. přenesená",J98,0)</f>
        <v>0</v>
      </c>
      <c r="BH98" s="212">
        <f>IF(N98="sníž. přenesená",J98,0)</f>
        <v>0</v>
      </c>
      <c r="BI98" s="212">
        <f>IF(N98="nulová",J98,0)</f>
        <v>0</v>
      </c>
      <c r="BJ98" s="18" t="s">
        <v>77</v>
      </c>
      <c r="BK98" s="212">
        <f>ROUND(I98*H98,2)</f>
        <v>0</v>
      </c>
      <c r="BL98" s="18" t="s">
        <v>197</v>
      </c>
      <c r="BM98" s="211" t="s">
        <v>212</v>
      </c>
    </row>
    <row r="99" s="2" customFormat="1">
      <c r="A99" s="39"/>
      <c r="B99" s="40"/>
      <c r="C99" s="41"/>
      <c r="D99" s="213" t="s">
        <v>199</v>
      </c>
      <c r="E99" s="41"/>
      <c r="F99" s="214" t="s">
        <v>213</v>
      </c>
      <c r="G99" s="41"/>
      <c r="H99" s="41"/>
      <c r="I99" s="215"/>
      <c r="J99" s="41"/>
      <c r="K99" s="41"/>
      <c r="L99" s="45"/>
      <c r="M99" s="216"/>
      <c r="N99" s="217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199</v>
      </c>
      <c r="AU99" s="18" t="s">
        <v>83</v>
      </c>
    </row>
    <row r="100" s="2" customFormat="1">
      <c r="A100" s="39"/>
      <c r="B100" s="40"/>
      <c r="C100" s="41"/>
      <c r="D100" s="220" t="s">
        <v>214</v>
      </c>
      <c r="E100" s="41"/>
      <c r="F100" s="241" t="s">
        <v>215</v>
      </c>
      <c r="G100" s="41"/>
      <c r="H100" s="41"/>
      <c r="I100" s="215"/>
      <c r="J100" s="41"/>
      <c r="K100" s="41"/>
      <c r="L100" s="45"/>
      <c r="M100" s="216"/>
      <c r="N100" s="217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214</v>
      </c>
      <c r="AU100" s="18" t="s">
        <v>83</v>
      </c>
    </row>
    <row r="101" s="14" customFormat="1">
      <c r="A101" s="14"/>
      <c r="B101" s="229"/>
      <c r="C101" s="230"/>
      <c r="D101" s="220" t="s">
        <v>201</v>
      </c>
      <c r="E101" s="230"/>
      <c r="F101" s="231" t="s">
        <v>216</v>
      </c>
      <c r="G101" s="230"/>
      <c r="H101" s="233">
        <v>62.090000000000003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9" t="s">
        <v>201</v>
      </c>
      <c r="AU101" s="239" t="s">
        <v>83</v>
      </c>
      <c r="AV101" s="14" t="s">
        <v>83</v>
      </c>
      <c r="AW101" s="14" t="s">
        <v>4</v>
      </c>
      <c r="AX101" s="14" t="s">
        <v>77</v>
      </c>
      <c r="AY101" s="239" t="s">
        <v>190</v>
      </c>
    </row>
    <row r="102" s="2" customFormat="1" ht="37.8" customHeight="1">
      <c r="A102" s="39"/>
      <c r="B102" s="40"/>
      <c r="C102" s="200" t="s">
        <v>197</v>
      </c>
      <c r="D102" s="200" t="s">
        <v>192</v>
      </c>
      <c r="E102" s="201" t="s">
        <v>217</v>
      </c>
      <c r="F102" s="202" t="s">
        <v>218</v>
      </c>
      <c r="G102" s="203" t="s">
        <v>219</v>
      </c>
      <c r="H102" s="204">
        <v>11.176</v>
      </c>
      <c r="I102" s="205"/>
      <c r="J102" s="206">
        <f>ROUND(I102*H102,2)</f>
        <v>0</v>
      </c>
      <c r="K102" s="202" t="s">
        <v>196</v>
      </c>
      <c r="L102" s="45"/>
      <c r="M102" s="207" t="s">
        <v>19</v>
      </c>
      <c r="N102" s="208" t="s">
        <v>43</v>
      </c>
      <c r="O102" s="85"/>
      <c r="P102" s="209">
        <f>O102*H102</f>
        <v>0</v>
      </c>
      <c r="Q102" s="209">
        <v>0</v>
      </c>
      <c r="R102" s="209">
        <f>Q102*H102</f>
        <v>0</v>
      </c>
      <c r="S102" s="209">
        <v>0</v>
      </c>
      <c r="T102" s="210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1" t="s">
        <v>197</v>
      </c>
      <c r="AT102" s="211" t="s">
        <v>192</v>
      </c>
      <c r="AU102" s="211" t="s">
        <v>83</v>
      </c>
      <c r="AY102" s="18" t="s">
        <v>190</v>
      </c>
      <c r="BE102" s="212">
        <f>IF(N102="základní",J102,0)</f>
        <v>0</v>
      </c>
      <c r="BF102" s="212">
        <f>IF(N102="snížená",J102,0)</f>
        <v>0</v>
      </c>
      <c r="BG102" s="212">
        <f>IF(N102="zákl. přenesená",J102,0)</f>
        <v>0</v>
      </c>
      <c r="BH102" s="212">
        <f>IF(N102="sníž. přenesená",J102,0)</f>
        <v>0</v>
      </c>
      <c r="BI102" s="212">
        <f>IF(N102="nulová",J102,0)</f>
        <v>0</v>
      </c>
      <c r="BJ102" s="18" t="s">
        <v>77</v>
      </c>
      <c r="BK102" s="212">
        <f>ROUND(I102*H102,2)</f>
        <v>0</v>
      </c>
      <c r="BL102" s="18" t="s">
        <v>197</v>
      </c>
      <c r="BM102" s="211" t="s">
        <v>220</v>
      </c>
    </row>
    <row r="103" s="2" customFormat="1">
      <c r="A103" s="39"/>
      <c r="B103" s="40"/>
      <c r="C103" s="41"/>
      <c r="D103" s="213" t="s">
        <v>199</v>
      </c>
      <c r="E103" s="41"/>
      <c r="F103" s="214" t="s">
        <v>221</v>
      </c>
      <c r="G103" s="41"/>
      <c r="H103" s="41"/>
      <c r="I103" s="215"/>
      <c r="J103" s="41"/>
      <c r="K103" s="41"/>
      <c r="L103" s="45"/>
      <c r="M103" s="216"/>
      <c r="N103" s="217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199</v>
      </c>
      <c r="AU103" s="18" t="s">
        <v>83</v>
      </c>
    </row>
    <row r="104" s="14" customFormat="1">
      <c r="A104" s="14"/>
      <c r="B104" s="229"/>
      <c r="C104" s="230"/>
      <c r="D104" s="220" t="s">
        <v>201</v>
      </c>
      <c r="E104" s="230"/>
      <c r="F104" s="231" t="s">
        <v>222</v>
      </c>
      <c r="G104" s="230"/>
      <c r="H104" s="233">
        <v>11.176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9" t="s">
        <v>201</v>
      </c>
      <c r="AU104" s="239" t="s">
        <v>83</v>
      </c>
      <c r="AV104" s="14" t="s">
        <v>83</v>
      </c>
      <c r="AW104" s="14" t="s">
        <v>4</v>
      </c>
      <c r="AX104" s="14" t="s">
        <v>77</v>
      </c>
      <c r="AY104" s="239" t="s">
        <v>190</v>
      </c>
    </row>
    <row r="105" s="2" customFormat="1" ht="44.25" customHeight="1">
      <c r="A105" s="39"/>
      <c r="B105" s="40"/>
      <c r="C105" s="200" t="s">
        <v>223</v>
      </c>
      <c r="D105" s="200" t="s">
        <v>192</v>
      </c>
      <c r="E105" s="201" t="s">
        <v>224</v>
      </c>
      <c r="F105" s="202" t="s">
        <v>225</v>
      </c>
      <c r="G105" s="203" t="s">
        <v>195</v>
      </c>
      <c r="H105" s="204">
        <v>16.827000000000002</v>
      </c>
      <c r="I105" s="205"/>
      <c r="J105" s="206">
        <f>ROUND(I105*H105,2)</f>
        <v>0</v>
      </c>
      <c r="K105" s="202" t="s">
        <v>196</v>
      </c>
      <c r="L105" s="45"/>
      <c r="M105" s="207" t="s">
        <v>19</v>
      </c>
      <c r="N105" s="208" t="s">
        <v>43</v>
      </c>
      <c r="O105" s="85"/>
      <c r="P105" s="209">
        <f>O105*H105</f>
        <v>0</v>
      </c>
      <c r="Q105" s="209">
        <v>0</v>
      </c>
      <c r="R105" s="209">
        <f>Q105*H105</f>
        <v>0</v>
      </c>
      <c r="S105" s="209">
        <v>0</v>
      </c>
      <c r="T105" s="210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1" t="s">
        <v>197</v>
      </c>
      <c r="AT105" s="211" t="s">
        <v>192</v>
      </c>
      <c r="AU105" s="211" t="s">
        <v>83</v>
      </c>
      <c r="AY105" s="18" t="s">
        <v>190</v>
      </c>
      <c r="BE105" s="212">
        <f>IF(N105="základní",J105,0)</f>
        <v>0</v>
      </c>
      <c r="BF105" s="212">
        <f>IF(N105="snížená",J105,0)</f>
        <v>0</v>
      </c>
      <c r="BG105" s="212">
        <f>IF(N105="zákl. přenesená",J105,0)</f>
        <v>0</v>
      </c>
      <c r="BH105" s="212">
        <f>IF(N105="sníž. přenesená",J105,0)</f>
        <v>0</v>
      </c>
      <c r="BI105" s="212">
        <f>IF(N105="nulová",J105,0)</f>
        <v>0</v>
      </c>
      <c r="BJ105" s="18" t="s">
        <v>77</v>
      </c>
      <c r="BK105" s="212">
        <f>ROUND(I105*H105,2)</f>
        <v>0</v>
      </c>
      <c r="BL105" s="18" t="s">
        <v>197</v>
      </c>
      <c r="BM105" s="211" t="s">
        <v>226</v>
      </c>
    </row>
    <row r="106" s="2" customFormat="1">
      <c r="A106" s="39"/>
      <c r="B106" s="40"/>
      <c r="C106" s="41"/>
      <c r="D106" s="213" t="s">
        <v>199</v>
      </c>
      <c r="E106" s="41"/>
      <c r="F106" s="214" t="s">
        <v>227</v>
      </c>
      <c r="G106" s="41"/>
      <c r="H106" s="41"/>
      <c r="I106" s="215"/>
      <c r="J106" s="41"/>
      <c r="K106" s="41"/>
      <c r="L106" s="45"/>
      <c r="M106" s="216"/>
      <c r="N106" s="217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199</v>
      </c>
      <c r="AU106" s="18" t="s">
        <v>83</v>
      </c>
    </row>
    <row r="107" s="13" customFormat="1">
      <c r="A107" s="13"/>
      <c r="B107" s="218"/>
      <c r="C107" s="219"/>
      <c r="D107" s="220" t="s">
        <v>201</v>
      </c>
      <c r="E107" s="221" t="s">
        <v>19</v>
      </c>
      <c r="F107" s="222" t="s">
        <v>202</v>
      </c>
      <c r="G107" s="219"/>
      <c r="H107" s="221" t="s">
        <v>19</v>
      </c>
      <c r="I107" s="223"/>
      <c r="J107" s="219"/>
      <c r="K107" s="219"/>
      <c r="L107" s="224"/>
      <c r="M107" s="225"/>
      <c r="N107" s="226"/>
      <c r="O107" s="226"/>
      <c r="P107" s="226"/>
      <c r="Q107" s="226"/>
      <c r="R107" s="226"/>
      <c r="S107" s="226"/>
      <c r="T107" s="22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8" t="s">
        <v>201</v>
      </c>
      <c r="AU107" s="228" t="s">
        <v>83</v>
      </c>
      <c r="AV107" s="13" t="s">
        <v>77</v>
      </c>
      <c r="AW107" s="13" t="s">
        <v>33</v>
      </c>
      <c r="AX107" s="13" t="s">
        <v>72</v>
      </c>
      <c r="AY107" s="228" t="s">
        <v>190</v>
      </c>
    </row>
    <row r="108" s="13" customFormat="1">
      <c r="A108" s="13"/>
      <c r="B108" s="218"/>
      <c r="C108" s="219"/>
      <c r="D108" s="220" t="s">
        <v>201</v>
      </c>
      <c r="E108" s="221" t="s">
        <v>19</v>
      </c>
      <c r="F108" s="222" t="s">
        <v>228</v>
      </c>
      <c r="G108" s="219"/>
      <c r="H108" s="221" t="s">
        <v>19</v>
      </c>
      <c r="I108" s="223"/>
      <c r="J108" s="219"/>
      <c r="K108" s="219"/>
      <c r="L108" s="224"/>
      <c r="M108" s="225"/>
      <c r="N108" s="226"/>
      <c r="O108" s="226"/>
      <c r="P108" s="226"/>
      <c r="Q108" s="226"/>
      <c r="R108" s="226"/>
      <c r="S108" s="226"/>
      <c r="T108" s="22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8" t="s">
        <v>201</v>
      </c>
      <c r="AU108" s="228" t="s">
        <v>83</v>
      </c>
      <c r="AV108" s="13" t="s">
        <v>77</v>
      </c>
      <c r="AW108" s="13" t="s">
        <v>33</v>
      </c>
      <c r="AX108" s="13" t="s">
        <v>72</v>
      </c>
      <c r="AY108" s="228" t="s">
        <v>190</v>
      </c>
    </row>
    <row r="109" s="14" customFormat="1">
      <c r="A109" s="14"/>
      <c r="B109" s="229"/>
      <c r="C109" s="230"/>
      <c r="D109" s="220" t="s">
        <v>201</v>
      </c>
      <c r="E109" s="231" t="s">
        <v>19</v>
      </c>
      <c r="F109" s="232" t="s">
        <v>103</v>
      </c>
      <c r="G109" s="230"/>
      <c r="H109" s="233">
        <v>16.827000000000002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9" t="s">
        <v>201</v>
      </c>
      <c r="AU109" s="239" t="s">
        <v>83</v>
      </c>
      <c r="AV109" s="14" t="s">
        <v>83</v>
      </c>
      <c r="AW109" s="14" t="s">
        <v>33</v>
      </c>
      <c r="AX109" s="14" t="s">
        <v>77</v>
      </c>
      <c r="AY109" s="239" t="s">
        <v>190</v>
      </c>
    </row>
    <row r="110" s="12" customFormat="1" ht="22.8" customHeight="1">
      <c r="A110" s="12"/>
      <c r="B110" s="184"/>
      <c r="C110" s="185"/>
      <c r="D110" s="186" t="s">
        <v>71</v>
      </c>
      <c r="E110" s="198" t="s">
        <v>83</v>
      </c>
      <c r="F110" s="198" t="s">
        <v>229</v>
      </c>
      <c r="G110" s="185"/>
      <c r="H110" s="185"/>
      <c r="I110" s="188"/>
      <c r="J110" s="199">
        <f>BK110</f>
        <v>0</v>
      </c>
      <c r="K110" s="185"/>
      <c r="L110" s="190"/>
      <c r="M110" s="191"/>
      <c r="N110" s="192"/>
      <c r="O110" s="192"/>
      <c r="P110" s="193">
        <f>SUM(P111:P131)</f>
        <v>0</v>
      </c>
      <c r="Q110" s="192"/>
      <c r="R110" s="193">
        <f>SUM(R111:R131)</f>
        <v>16.067959329999997</v>
      </c>
      <c r="S110" s="192"/>
      <c r="T110" s="194">
        <f>SUM(T111:T131)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5" t="s">
        <v>77</v>
      </c>
      <c r="AT110" s="196" t="s">
        <v>71</v>
      </c>
      <c r="AU110" s="196" t="s">
        <v>77</v>
      </c>
      <c r="AY110" s="195" t="s">
        <v>190</v>
      </c>
      <c r="BK110" s="197">
        <f>SUM(BK111:BK131)</f>
        <v>0</v>
      </c>
    </row>
    <row r="111" s="2" customFormat="1" ht="49.05" customHeight="1">
      <c r="A111" s="39"/>
      <c r="B111" s="40"/>
      <c r="C111" s="200" t="s">
        <v>230</v>
      </c>
      <c r="D111" s="200" t="s">
        <v>192</v>
      </c>
      <c r="E111" s="201" t="s">
        <v>231</v>
      </c>
      <c r="F111" s="202" t="s">
        <v>232</v>
      </c>
      <c r="G111" s="203" t="s">
        <v>195</v>
      </c>
      <c r="H111" s="204">
        <v>6.2089999999999996</v>
      </c>
      <c r="I111" s="205"/>
      <c r="J111" s="206">
        <f>ROUND(I111*H111,2)</f>
        <v>0</v>
      </c>
      <c r="K111" s="202" t="s">
        <v>196</v>
      </c>
      <c r="L111" s="45"/>
      <c r="M111" s="207" t="s">
        <v>19</v>
      </c>
      <c r="N111" s="208" t="s">
        <v>43</v>
      </c>
      <c r="O111" s="85"/>
      <c r="P111" s="209">
        <f>O111*H111</f>
        <v>0</v>
      </c>
      <c r="Q111" s="209">
        <v>2.5504500000000001</v>
      </c>
      <c r="R111" s="209">
        <f>Q111*H111</f>
        <v>15.835744049999999</v>
      </c>
      <c r="S111" s="209">
        <v>0</v>
      </c>
      <c r="T111" s="210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1" t="s">
        <v>197</v>
      </c>
      <c r="AT111" s="211" t="s">
        <v>192</v>
      </c>
      <c r="AU111" s="211" t="s">
        <v>83</v>
      </c>
      <c r="AY111" s="18" t="s">
        <v>190</v>
      </c>
      <c r="BE111" s="212">
        <f>IF(N111="základní",J111,0)</f>
        <v>0</v>
      </c>
      <c r="BF111" s="212">
        <f>IF(N111="snížená",J111,0)</f>
        <v>0</v>
      </c>
      <c r="BG111" s="212">
        <f>IF(N111="zákl. přenesená",J111,0)</f>
        <v>0</v>
      </c>
      <c r="BH111" s="212">
        <f>IF(N111="sníž. přenesená",J111,0)</f>
        <v>0</v>
      </c>
      <c r="BI111" s="212">
        <f>IF(N111="nulová",J111,0)</f>
        <v>0</v>
      </c>
      <c r="BJ111" s="18" t="s">
        <v>77</v>
      </c>
      <c r="BK111" s="212">
        <f>ROUND(I111*H111,2)</f>
        <v>0</v>
      </c>
      <c r="BL111" s="18" t="s">
        <v>197</v>
      </c>
      <c r="BM111" s="211" t="s">
        <v>233</v>
      </c>
    </row>
    <row r="112" s="2" customFormat="1">
      <c r="A112" s="39"/>
      <c r="B112" s="40"/>
      <c r="C112" s="41"/>
      <c r="D112" s="213" t="s">
        <v>199</v>
      </c>
      <c r="E112" s="41"/>
      <c r="F112" s="214" t="s">
        <v>234</v>
      </c>
      <c r="G112" s="41"/>
      <c r="H112" s="41"/>
      <c r="I112" s="215"/>
      <c r="J112" s="41"/>
      <c r="K112" s="41"/>
      <c r="L112" s="45"/>
      <c r="M112" s="216"/>
      <c r="N112" s="217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199</v>
      </c>
      <c r="AU112" s="18" t="s">
        <v>83</v>
      </c>
    </row>
    <row r="113" s="13" customFormat="1">
      <c r="A113" s="13"/>
      <c r="B113" s="218"/>
      <c r="C113" s="219"/>
      <c r="D113" s="220" t="s">
        <v>201</v>
      </c>
      <c r="E113" s="221" t="s">
        <v>19</v>
      </c>
      <c r="F113" s="222" t="s">
        <v>202</v>
      </c>
      <c r="G113" s="219"/>
      <c r="H113" s="221" t="s">
        <v>19</v>
      </c>
      <c r="I113" s="223"/>
      <c r="J113" s="219"/>
      <c r="K113" s="219"/>
      <c r="L113" s="224"/>
      <c r="M113" s="225"/>
      <c r="N113" s="226"/>
      <c r="O113" s="226"/>
      <c r="P113" s="226"/>
      <c r="Q113" s="226"/>
      <c r="R113" s="226"/>
      <c r="S113" s="226"/>
      <c r="T113" s="22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8" t="s">
        <v>201</v>
      </c>
      <c r="AU113" s="228" t="s">
        <v>83</v>
      </c>
      <c r="AV113" s="13" t="s">
        <v>77</v>
      </c>
      <c r="AW113" s="13" t="s">
        <v>33</v>
      </c>
      <c r="AX113" s="13" t="s">
        <v>72</v>
      </c>
      <c r="AY113" s="228" t="s">
        <v>190</v>
      </c>
    </row>
    <row r="114" s="13" customFormat="1">
      <c r="A114" s="13"/>
      <c r="B114" s="218"/>
      <c r="C114" s="219"/>
      <c r="D114" s="220" t="s">
        <v>201</v>
      </c>
      <c r="E114" s="221" t="s">
        <v>19</v>
      </c>
      <c r="F114" s="222" t="s">
        <v>235</v>
      </c>
      <c r="G114" s="219"/>
      <c r="H114" s="221" t="s">
        <v>19</v>
      </c>
      <c r="I114" s="223"/>
      <c r="J114" s="219"/>
      <c r="K114" s="219"/>
      <c r="L114" s="224"/>
      <c r="M114" s="225"/>
      <c r="N114" s="226"/>
      <c r="O114" s="226"/>
      <c r="P114" s="226"/>
      <c r="Q114" s="226"/>
      <c r="R114" s="226"/>
      <c r="S114" s="226"/>
      <c r="T114" s="22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8" t="s">
        <v>201</v>
      </c>
      <c r="AU114" s="228" t="s">
        <v>83</v>
      </c>
      <c r="AV114" s="13" t="s">
        <v>77</v>
      </c>
      <c r="AW114" s="13" t="s">
        <v>33</v>
      </c>
      <c r="AX114" s="13" t="s">
        <v>72</v>
      </c>
      <c r="AY114" s="228" t="s">
        <v>190</v>
      </c>
    </row>
    <row r="115" s="14" customFormat="1">
      <c r="A115" s="14"/>
      <c r="B115" s="229"/>
      <c r="C115" s="230"/>
      <c r="D115" s="220" t="s">
        <v>201</v>
      </c>
      <c r="E115" s="231" t="s">
        <v>19</v>
      </c>
      <c r="F115" s="232" t="s">
        <v>84</v>
      </c>
      <c r="G115" s="230"/>
      <c r="H115" s="233">
        <v>6.2089999999999996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9" t="s">
        <v>201</v>
      </c>
      <c r="AU115" s="239" t="s">
        <v>83</v>
      </c>
      <c r="AV115" s="14" t="s">
        <v>83</v>
      </c>
      <c r="AW115" s="14" t="s">
        <v>33</v>
      </c>
      <c r="AX115" s="14" t="s">
        <v>77</v>
      </c>
      <c r="AY115" s="239" t="s">
        <v>190</v>
      </c>
    </row>
    <row r="116" s="2" customFormat="1" ht="24.15" customHeight="1">
      <c r="A116" s="39"/>
      <c r="B116" s="40"/>
      <c r="C116" s="200" t="s">
        <v>236</v>
      </c>
      <c r="D116" s="200" t="s">
        <v>192</v>
      </c>
      <c r="E116" s="201" t="s">
        <v>237</v>
      </c>
      <c r="F116" s="202" t="s">
        <v>238</v>
      </c>
      <c r="G116" s="203" t="s">
        <v>239</v>
      </c>
      <c r="H116" s="204">
        <v>12.388999999999999</v>
      </c>
      <c r="I116" s="205"/>
      <c r="J116" s="206">
        <f>ROUND(I116*H116,2)</f>
        <v>0</v>
      </c>
      <c r="K116" s="202" t="s">
        <v>196</v>
      </c>
      <c r="L116" s="45"/>
      <c r="M116" s="207" t="s">
        <v>19</v>
      </c>
      <c r="N116" s="208" t="s">
        <v>43</v>
      </c>
      <c r="O116" s="85"/>
      <c r="P116" s="209">
        <f>O116*H116</f>
        <v>0</v>
      </c>
      <c r="Q116" s="209">
        <v>0.0077000000000000002</v>
      </c>
      <c r="R116" s="209">
        <f>Q116*H116</f>
        <v>0.095395300000000002</v>
      </c>
      <c r="S116" s="209">
        <v>0</v>
      </c>
      <c r="T116" s="210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1" t="s">
        <v>197</v>
      </c>
      <c r="AT116" s="211" t="s">
        <v>192</v>
      </c>
      <c r="AU116" s="211" t="s">
        <v>83</v>
      </c>
      <c r="AY116" s="18" t="s">
        <v>190</v>
      </c>
      <c r="BE116" s="212">
        <f>IF(N116="základní",J116,0)</f>
        <v>0</v>
      </c>
      <c r="BF116" s="212">
        <f>IF(N116="snížená",J116,0)</f>
        <v>0</v>
      </c>
      <c r="BG116" s="212">
        <f>IF(N116="zákl. přenesená",J116,0)</f>
        <v>0</v>
      </c>
      <c r="BH116" s="212">
        <f>IF(N116="sníž. přenesená",J116,0)</f>
        <v>0</v>
      </c>
      <c r="BI116" s="212">
        <f>IF(N116="nulová",J116,0)</f>
        <v>0</v>
      </c>
      <c r="BJ116" s="18" t="s">
        <v>77</v>
      </c>
      <c r="BK116" s="212">
        <f>ROUND(I116*H116,2)</f>
        <v>0</v>
      </c>
      <c r="BL116" s="18" t="s">
        <v>197</v>
      </c>
      <c r="BM116" s="211" t="s">
        <v>240</v>
      </c>
    </row>
    <row r="117" s="2" customFormat="1">
      <c r="A117" s="39"/>
      <c r="B117" s="40"/>
      <c r="C117" s="41"/>
      <c r="D117" s="213" t="s">
        <v>199</v>
      </c>
      <c r="E117" s="41"/>
      <c r="F117" s="214" t="s">
        <v>241</v>
      </c>
      <c r="G117" s="41"/>
      <c r="H117" s="41"/>
      <c r="I117" s="215"/>
      <c r="J117" s="41"/>
      <c r="K117" s="41"/>
      <c r="L117" s="45"/>
      <c r="M117" s="216"/>
      <c r="N117" s="217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199</v>
      </c>
      <c r="AU117" s="18" t="s">
        <v>83</v>
      </c>
    </row>
    <row r="118" s="13" customFormat="1">
      <c r="A118" s="13"/>
      <c r="B118" s="218"/>
      <c r="C118" s="219"/>
      <c r="D118" s="220" t="s">
        <v>201</v>
      </c>
      <c r="E118" s="221" t="s">
        <v>19</v>
      </c>
      <c r="F118" s="222" t="s">
        <v>202</v>
      </c>
      <c r="G118" s="219"/>
      <c r="H118" s="221" t="s">
        <v>19</v>
      </c>
      <c r="I118" s="223"/>
      <c r="J118" s="219"/>
      <c r="K118" s="219"/>
      <c r="L118" s="224"/>
      <c r="M118" s="225"/>
      <c r="N118" s="226"/>
      <c r="O118" s="226"/>
      <c r="P118" s="226"/>
      <c r="Q118" s="226"/>
      <c r="R118" s="226"/>
      <c r="S118" s="226"/>
      <c r="T118" s="22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8" t="s">
        <v>201</v>
      </c>
      <c r="AU118" s="228" t="s">
        <v>83</v>
      </c>
      <c r="AV118" s="13" t="s">
        <v>77</v>
      </c>
      <c r="AW118" s="13" t="s">
        <v>33</v>
      </c>
      <c r="AX118" s="13" t="s">
        <v>72</v>
      </c>
      <c r="AY118" s="228" t="s">
        <v>190</v>
      </c>
    </row>
    <row r="119" s="13" customFormat="1">
      <c r="A119" s="13"/>
      <c r="B119" s="218"/>
      <c r="C119" s="219"/>
      <c r="D119" s="220" t="s">
        <v>201</v>
      </c>
      <c r="E119" s="221" t="s">
        <v>19</v>
      </c>
      <c r="F119" s="222" t="s">
        <v>242</v>
      </c>
      <c r="G119" s="219"/>
      <c r="H119" s="221" t="s">
        <v>19</v>
      </c>
      <c r="I119" s="223"/>
      <c r="J119" s="219"/>
      <c r="K119" s="219"/>
      <c r="L119" s="224"/>
      <c r="M119" s="225"/>
      <c r="N119" s="226"/>
      <c r="O119" s="226"/>
      <c r="P119" s="226"/>
      <c r="Q119" s="226"/>
      <c r="R119" s="226"/>
      <c r="S119" s="226"/>
      <c r="T119" s="22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8" t="s">
        <v>201</v>
      </c>
      <c r="AU119" s="228" t="s">
        <v>83</v>
      </c>
      <c r="AV119" s="13" t="s">
        <v>77</v>
      </c>
      <c r="AW119" s="13" t="s">
        <v>33</v>
      </c>
      <c r="AX119" s="13" t="s">
        <v>72</v>
      </c>
      <c r="AY119" s="228" t="s">
        <v>190</v>
      </c>
    </row>
    <row r="120" s="14" customFormat="1">
      <c r="A120" s="14"/>
      <c r="B120" s="229"/>
      <c r="C120" s="230"/>
      <c r="D120" s="220" t="s">
        <v>201</v>
      </c>
      <c r="E120" s="231" t="s">
        <v>19</v>
      </c>
      <c r="F120" s="232" t="s">
        <v>88</v>
      </c>
      <c r="G120" s="230"/>
      <c r="H120" s="233">
        <v>12.388999999999999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39" t="s">
        <v>201</v>
      </c>
      <c r="AU120" s="239" t="s">
        <v>83</v>
      </c>
      <c r="AV120" s="14" t="s">
        <v>83</v>
      </c>
      <c r="AW120" s="14" t="s">
        <v>33</v>
      </c>
      <c r="AX120" s="14" t="s">
        <v>77</v>
      </c>
      <c r="AY120" s="239" t="s">
        <v>190</v>
      </c>
    </row>
    <row r="121" s="2" customFormat="1" ht="24.15" customHeight="1">
      <c r="A121" s="39"/>
      <c r="B121" s="40"/>
      <c r="C121" s="200" t="s">
        <v>243</v>
      </c>
      <c r="D121" s="200" t="s">
        <v>192</v>
      </c>
      <c r="E121" s="201" t="s">
        <v>244</v>
      </c>
      <c r="F121" s="202" t="s">
        <v>245</v>
      </c>
      <c r="G121" s="203" t="s">
        <v>239</v>
      </c>
      <c r="H121" s="204">
        <v>12.388999999999999</v>
      </c>
      <c r="I121" s="205"/>
      <c r="J121" s="206">
        <f>ROUND(I121*H121,2)</f>
        <v>0</v>
      </c>
      <c r="K121" s="202" t="s">
        <v>196</v>
      </c>
      <c r="L121" s="45"/>
      <c r="M121" s="207" t="s">
        <v>19</v>
      </c>
      <c r="N121" s="208" t="s">
        <v>43</v>
      </c>
      <c r="O121" s="85"/>
      <c r="P121" s="209">
        <f>O121*H121</f>
        <v>0</v>
      </c>
      <c r="Q121" s="209">
        <v>0</v>
      </c>
      <c r="R121" s="209">
        <f>Q121*H121</f>
        <v>0</v>
      </c>
      <c r="S121" s="209">
        <v>0</v>
      </c>
      <c r="T121" s="21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1" t="s">
        <v>197</v>
      </c>
      <c r="AT121" s="211" t="s">
        <v>192</v>
      </c>
      <c r="AU121" s="211" t="s">
        <v>83</v>
      </c>
      <c r="AY121" s="18" t="s">
        <v>190</v>
      </c>
      <c r="BE121" s="212">
        <f>IF(N121="základní",J121,0)</f>
        <v>0</v>
      </c>
      <c r="BF121" s="212">
        <f>IF(N121="snížená",J121,0)</f>
        <v>0</v>
      </c>
      <c r="BG121" s="212">
        <f>IF(N121="zákl. přenesená",J121,0)</f>
        <v>0</v>
      </c>
      <c r="BH121" s="212">
        <f>IF(N121="sníž. přenesená",J121,0)</f>
        <v>0</v>
      </c>
      <c r="BI121" s="212">
        <f>IF(N121="nulová",J121,0)</f>
        <v>0</v>
      </c>
      <c r="BJ121" s="18" t="s">
        <v>77</v>
      </c>
      <c r="BK121" s="212">
        <f>ROUND(I121*H121,2)</f>
        <v>0</v>
      </c>
      <c r="BL121" s="18" t="s">
        <v>197</v>
      </c>
      <c r="BM121" s="211" t="s">
        <v>246</v>
      </c>
    </row>
    <row r="122" s="2" customFormat="1">
      <c r="A122" s="39"/>
      <c r="B122" s="40"/>
      <c r="C122" s="41"/>
      <c r="D122" s="213" t="s">
        <v>199</v>
      </c>
      <c r="E122" s="41"/>
      <c r="F122" s="214" t="s">
        <v>247</v>
      </c>
      <c r="G122" s="41"/>
      <c r="H122" s="41"/>
      <c r="I122" s="215"/>
      <c r="J122" s="41"/>
      <c r="K122" s="41"/>
      <c r="L122" s="45"/>
      <c r="M122" s="216"/>
      <c r="N122" s="217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199</v>
      </c>
      <c r="AU122" s="18" t="s">
        <v>83</v>
      </c>
    </row>
    <row r="123" s="13" customFormat="1">
      <c r="A123" s="13"/>
      <c r="B123" s="218"/>
      <c r="C123" s="219"/>
      <c r="D123" s="220" t="s">
        <v>201</v>
      </c>
      <c r="E123" s="221" t="s">
        <v>19</v>
      </c>
      <c r="F123" s="222" t="s">
        <v>202</v>
      </c>
      <c r="G123" s="219"/>
      <c r="H123" s="221" t="s">
        <v>19</v>
      </c>
      <c r="I123" s="223"/>
      <c r="J123" s="219"/>
      <c r="K123" s="219"/>
      <c r="L123" s="224"/>
      <c r="M123" s="225"/>
      <c r="N123" s="226"/>
      <c r="O123" s="226"/>
      <c r="P123" s="226"/>
      <c r="Q123" s="226"/>
      <c r="R123" s="226"/>
      <c r="S123" s="226"/>
      <c r="T123" s="22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8" t="s">
        <v>201</v>
      </c>
      <c r="AU123" s="228" t="s">
        <v>83</v>
      </c>
      <c r="AV123" s="13" t="s">
        <v>77</v>
      </c>
      <c r="AW123" s="13" t="s">
        <v>33</v>
      </c>
      <c r="AX123" s="13" t="s">
        <v>72</v>
      </c>
      <c r="AY123" s="228" t="s">
        <v>190</v>
      </c>
    </row>
    <row r="124" s="13" customFormat="1">
      <c r="A124" s="13"/>
      <c r="B124" s="218"/>
      <c r="C124" s="219"/>
      <c r="D124" s="220" t="s">
        <v>201</v>
      </c>
      <c r="E124" s="221" t="s">
        <v>19</v>
      </c>
      <c r="F124" s="222" t="s">
        <v>242</v>
      </c>
      <c r="G124" s="219"/>
      <c r="H124" s="221" t="s">
        <v>19</v>
      </c>
      <c r="I124" s="223"/>
      <c r="J124" s="219"/>
      <c r="K124" s="219"/>
      <c r="L124" s="224"/>
      <c r="M124" s="225"/>
      <c r="N124" s="226"/>
      <c r="O124" s="226"/>
      <c r="P124" s="226"/>
      <c r="Q124" s="226"/>
      <c r="R124" s="226"/>
      <c r="S124" s="226"/>
      <c r="T124" s="22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8" t="s">
        <v>201</v>
      </c>
      <c r="AU124" s="228" t="s">
        <v>83</v>
      </c>
      <c r="AV124" s="13" t="s">
        <v>77</v>
      </c>
      <c r="AW124" s="13" t="s">
        <v>33</v>
      </c>
      <c r="AX124" s="13" t="s">
        <v>72</v>
      </c>
      <c r="AY124" s="228" t="s">
        <v>190</v>
      </c>
    </row>
    <row r="125" s="14" customFormat="1">
      <c r="A125" s="14"/>
      <c r="B125" s="229"/>
      <c r="C125" s="230"/>
      <c r="D125" s="220" t="s">
        <v>201</v>
      </c>
      <c r="E125" s="231" t="s">
        <v>19</v>
      </c>
      <c r="F125" s="232" t="s">
        <v>88</v>
      </c>
      <c r="G125" s="230"/>
      <c r="H125" s="233">
        <v>12.388999999999999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39" t="s">
        <v>201</v>
      </c>
      <c r="AU125" s="239" t="s">
        <v>83</v>
      </c>
      <c r="AV125" s="14" t="s">
        <v>83</v>
      </c>
      <c r="AW125" s="14" t="s">
        <v>33</v>
      </c>
      <c r="AX125" s="14" t="s">
        <v>77</v>
      </c>
      <c r="AY125" s="239" t="s">
        <v>190</v>
      </c>
    </row>
    <row r="126" s="2" customFormat="1" ht="24.15" customHeight="1">
      <c r="A126" s="39"/>
      <c r="B126" s="40"/>
      <c r="C126" s="200" t="s">
        <v>248</v>
      </c>
      <c r="D126" s="200" t="s">
        <v>192</v>
      </c>
      <c r="E126" s="201" t="s">
        <v>249</v>
      </c>
      <c r="F126" s="202" t="s">
        <v>250</v>
      </c>
      <c r="G126" s="203" t="s">
        <v>219</v>
      </c>
      <c r="H126" s="204">
        <v>0.129</v>
      </c>
      <c r="I126" s="205"/>
      <c r="J126" s="206">
        <f>ROUND(I126*H126,2)</f>
        <v>0</v>
      </c>
      <c r="K126" s="202" t="s">
        <v>196</v>
      </c>
      <c r="L126" s="45"/>
      <c r="M126" s="207" t="s">
        <v>19</v>
      </c>
      <c r="N126" s="208" t="s">
        <v>43</v>
      </c>
      <c r="O126" s="85"/>
      <c r="P126" s="209">
        <f>O126*H126</f>
        <v>0</v>
      </c>
      <c r="Q126" s="209">
        <v>1.0606199999999999</v>
      </c>
      <c r="R126" s="209">
        <f>Q126*H126</f>
        <v>0.13681997999999998</v>
      </c>
      <c r="S126" s="209">
        <v>0</v>
      </c>
      <c r="T126" s="21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1" t="s">
        <v>197</v>
      </c>
      <c r="AT126" s="211" t="s">
        <v>192</v>
      </c>
      <c r="AU126" s="211" t="s">
        <v>83</v>
      </c>
      <c r="AY126" s="18" t="s">
        <v>190</v>
      </c>
      <c r="BE126" s="212">
        <f>IF(N126="základní",J126,0)</f>
        <v>0</v>
      </c>
      <c r="BF126" s="212">
        <f>IF(N126="snížená",J126,0)</f>
        <v>0</v>
      </c>
      <c r="BG126" s="212">
        <f>IF(N126="zákl. přenesená",J126,0)</f>
        <v>0</v>
      </c>
      <c r="BH126" s="212">
        <f>IF(N126="sníž. přenesená",J126,0)</f>
        <v>0</v>
      </c>
      <c r="BI126" s="212">
        <f>IF(N126="nulová",J126,0)</f>
        <v>0</v>
      </c>
      <c r="BJ126" s="18" t="s">
        <v>77</v>
      </c>
      <c r="BK126" s="212">
        <f>ROUND(I126*H126,2)</f>
        <v>0</v>
      </c>
      <c r="BL126" s="18" t="s">
        <v>197</v>
      </c>
      <c r="BM126" s="211" t="s">
        <v>251</v>
      </c>
    </row>
    <row r="127" s="2" customFormat="1">
      <c r="A127" s="39"/>
      <c r="B127" s="40"/>
      <c r="C127" s="41"/>
      <c r="D127" s="213" t="s">
        <v>199</v>
      </c>
      <c r="E127" s="41"/>
      <c r="F127" s="214" t="s">
        <v>252</v>
      </c>
      <c r="G127" s="41"/>
      <c r="H127" s="41"/>
      <c r="I127" s="215"/>
      <c r="J127" s="41"/>
      <c r="K127" s="41"/>
      <c r="L127" s="45"/>
      <c r="M127" s="216"/>
      <c r="N127" s="217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199</v>
      </c>
      <c r="AU127" s="18" t="s">
        <v>83</v>
      </c>
    </row>
    <row r="128" s="13" customFormat="1">
      <c r="A128" s="13"/>
      <c r="B128" s="218"/>
      <c r="C128" s="219"/>
      <c r="D128" s="220" t="s">
        <v>201</v>
      </c>
      <c r="E128" s="221" t="s">
        <v>19</v>
      </c>
      <c r="F128" s="222" t="s">
        <v>202</v>
      </c>
      <c r="G128" s="219"/>
      <c r="H128" s="221" t="s">
        <v>19</v>
      </c>
      <c r="I128" s="223"/>
      <c r="J128" s="219"/>
      <c r="K128" s="219"/>
      <c r="L128" s="224"/>
      <c r="M128" s="225"/>
      <c r="N128" s="226"/>
      <c r="O128" s="226"/>
      <c r="P128" s="226"/>
      <c r="Q128" s="226"/>
      <c r="R128" s="226"/>
      <c r="S128" s="226"/>
      <c r="T128" s="22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8" t="s">
        <v>201</v>
      </c>
      <c r="AU128" s="228" t="s">
        <v>83</v>
      </c>
      <c r="AV128" s="13" t="s">
        <v>77</v>
      </c>
      <c r="AW128" s="13" t="s">
        <v>33</v>
      </c>
      <c r="AX128" s="13" t="s">
        <v>72</v>
      </c>
      <c r="AY128" s="228" t="s">
        <v>190</v>
      </c>
    </row>
    <row r="129" s="13" customFormat="1">
      <c r="A129" s="13"/>
      <c r="B129" s="218"/>
      <c r="C129" s="219"/>
      <c r="D129" s="220" t="s">
        <v>201</v>
      </c>
      <c r="E129" s="221" t="s">
        <v>19</v>
      </c>
      <c r="F129" s="222" t="s">
        <v>253</v>
      </c>
      <c r="G129" s="219"/>
      <c r="H129" s="221" t="s">
        <v>19</v>
      </c>
      <c r="I129" s="223"/>
      <c r="J129" s="219"/>
      <c r="K129" s="219"/>
      <c r="L129" s="224"/>
      <c r="M129" s="225"/>
      <c r="N129" s="226"/>
      <c r="O129" s="226"/>
      <c r="P129" s="226"/>
      <c r="Q129" s="226"/>
      <c r="R129" s="226"/>
      <c r="S129" s="226"/>
      <c r="T129" s="22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8" t="s">
        <v>201</v>
      </c>
      <c r="AU129" s="228" t="s">
        <v>83</v>
      </c>
      <c r="AV129" s="13" t="s">
        <v>77</v>
      </c>
      <c r="AW129" s="13" t="s">
        <v>33</v>
      </c>
      <c r="AX129" s="13" t="s">
        <v>72</v>
      </c>
      <c r="AY129" s="228" t="s">
        <v>190</v>
      </c>
    </row>
    <row r="130" s="14" customFormat="1">
      <c r="A130" s="14"/>
      <c r="B130" s="229"/>
      <c r="C130" s="230"/>
      <c r="D130" s="220" t="s">
        <v>201</v>
      </c>
      <c r="E130" s="231" t="s">
        <v>19</v>
      </c>
      <c r="F130" s="232" t="s">
        <v>91</v>
      </c>
      <c r="G130" s="230"/>
      <c r="H130" s="233">
        <v>0.112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39" t="s">
        <v>201</v>
      </c>
      <c r="AU130" s="239" t="s">
        <v>83</v>
      </c>
      <c r="AV130" s="14" t="s">
        <v>83</v>
      </c>
      <c r="AW130" s="14" t="s">
        <v>33</v>
      </c>
      <c r="AX130" s="14" t="s">
        <v>77</v>
      </c>
      <c r="AY130" s="239" t="s">
        <v>190</v>
      </c>
    </row>
    <row r="131" s="14" customFormat="1">
      <c r="A131" s="14"/>
      <c r="B131" s="229"/>
      <c r="C131" s="230"/>
      <c r="D131" s="220" t="s">
        <v>201</v>
      </c>
      <c r="E131" s="230"/>
      <c r="F131" s="231" t="s">
        <v>254</v>
      </c>
      <c r="G131" s="230"/>
      <c r="H131" s="233">
        <v>0.129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39" t="s">
        <v>201</v>
      </c>
      <c r="AU131" s="239" t="s">
        <v>83</v>
      </c>
      <c r="AV131" s="14" t="s">
        <v>83</v>
      </c>
      <c r="AW131" s="14" t="s">
        <v>4</v>
      </c>
      <c r="AX131" s="14" t="s">
        <v>77</v>
      </c>
      <c r="AY131" s="239" t="s">
        <v>190</v>
      </c>
    </row>
    <row r="132" s="12" customFormat="1" ht="22.8" customHeight="1">
      <c r="A132" s="12"/>
      <c r="B132" s="184"/>
      <c r="C132" s="185"/>
      <c r="D132" s="186" t="s">
        <v>71</v>
      </c>
      <c r="E132" s="198" t="s">
        <v>82</v>
      </c>
      <c r="F132" s="198" t="s">
        <v>255</v>
      </c>
      <c r="G132" s="185"/>
      <c r="H132" s="185"/>
      <c r="I132" s="188"/>
      <c r="J132" s="199">
        <f>BK132</f>
        <v>0</v>
      </c>
      <c r="K132" s="185"/>
      <c r="L132" s="190"/>
      <c r="M132" s="191"/>
      <c r="N132" s="192"/>
      <c r="O132" s="192"/>
      <c r="P132" s="193">
        <f>SUM(P133:P137)</f>
        <v>0</v>
      </c>
      <c r="Q132" s="192"/>
      <c r="R132" s="193">
        <f>SUM(R133:R137)</f>
        <v>1.2820734</v>
      </c>
      <c r="S132" s="192"/>
      <c r="T132" s="194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5" t="s">
        <v>77</v>
      </c>
      <c r="AT132" s="196" t="s">
        <v>71</v>
      </c>
      <c r="AU132" s="196" t="s">
        <v>77</v>
      </c>
      <c r="AY132" s="195" t="s">
        <v>190</v>
      </c>
      <c r="BK132" s="197">
        <f>SUM(BK133:BK137)</f>
        <v>0</v>
      </c>
    </row>
    <row r="133" s="2" customFormat="1" ht="37.8" customHeight="1">
      <c r="A133" s="39"/>
      <c r="B133" s="40"/>
      <c r="C133" s="200" t="s">
        <v>256</v>
      </c>
      <c r="D133" s="200" t="s">
        <v>192</v>
      </c>
      <c r="E133" s="201" t="s">
        <v>257</v>
      </c>
      <c r="F133" s="202" t="s">
        <v>258</v>
      </c>
      <c r="G133" s="203" t="s">
        <v>239</v>
      </c>
      <c r="H133" s="204">
        <v>7.3979999999999997</v>
      </c>
      <c r="I133" s="205"/>
      <c r="J133" s="206">
        <f>ROUND(I133*H133,2)</f>
        <v>0</v>
      </c>
      <c r="K133" s="202" t="s">
        <v>196</v>
      </c>
      <c r="L133" s="45"/>
      <c r="M133" s="207" t="s">
        <v>19</v>
      </c>
      <c r="N133" s="208" t="s">
        <v>43</v>
      </c>
      <c r="O133" s="85"/>
      <c r="P133" s="209">
        <f>O133*H133</f>
        <v>0</v>
      </c>
      <c r="Q133" s="209">
        <v>0.17330000000000001</v>
      </c>
      <c r="R133" s="209">
        <f>Q133*H133</f>
        <v>1.2820734</v>
      </c>
      <c r="S133" s="209">
        <v>0</v>
      </c>
      <c r="T133" s="21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1" t="s">
        <v>197</v>
      </c>
      <c r="AT133" s="211" t="s">
        <v>192</v>
      </c>
      <c r="AU133" s="211" t="s">
        <v>83</v>
      </c>
      <c r="AY133" s="18" t="s">
        <v>190</v>
      </c>
      <c r="BE133" s="212">
        <f>IF(N133="základní",J133,0)</f>
        <v>0</v>
      </c>
      <c r="BF133" s="212">
        <f>IF(N133="snížená",J133,0)</f>
        <v>0</v>
      </c>
      <c r="BG133" s="212">
        <f>IF(N133="zákl. přenesená",J133,0)</f>
        <v>0</v>
      </c>
      <c r="BH133" s="212">
        <f>IF(N133="sníž. přenesená",J133,0)</f>
        <v>0</v>
      </c>
      <c r="BI133" s="212">
        <f>IF(N133="nulová",J133,0)</f>
        <v>0</v>
      </c>
      <c r="BJ133" s="18" t="s">
        <v>77</v>
      </c>
      <c r="BK133" s="212">
        <f>ROUND(I133*H133,2)</f>
        <v>0</v>
      </c>
      <c r="BL133" s="18" t="s">
        <v>197</v>
      </c>
      <c r="BM133" s="211" t="s">
        <v>259</v>
      </c>
    </row>
    <row r="134" s="2" customFormat="1">
      <c r="A134" s="39"/>
      <c r="B134" s="40"/>
      <c r="C134" s="41"/>
      <c r="D134" s="213" t="s">
        <v>199</v>
      </c>
      <c r="E134" s="41"/>
      <c r="F134" s="214" t="s">
        <v>260</v>
      </c>
      <c r="G134" s="41"/>
      <c r="H134" s="41"/>
      <c r="I134" s="215"/>
      <c r="J134" s="41"/>
      <c r="K134" s="41"/>
      <c r="L134" s="45"/>
      <c r="M134" s="216"/>
      <c r="N134" s="217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199</v>
      </c>
      <c r="AU134" s="18" t="s">
        <v>83</v>
      </c>
    </row>
    <row r="135" s="13" customFormat="1">
      <c r="A135" s="13"/>
      <c r="B135" s="218"/>
      <c r="C135" s="219"/>
      <c r="D135" s="220" t="s">
        <v>201</v>
      </c>
      <c r="E135" s="221" t="s">
        <v>19</v>
      </c>
      <c r="F135" s="222" t="s">
        <v>202</v>
      </c>
      <c r="G135" s="219"/>
      <c r="H135" s="221" t="s">
        <v>19</v>
      </c>
      <c r="I135" s="223"/>
      <c r="J135" s="219"/>
      <c r="K135" s="219"/>
      <c r="L135" s="224"/>
      <c r="M135" s="225"/>
      <c r="N135" s="226"/>
      <c r="O135" s="226"/>
      <c r="P135" s="226"/>
      <c r="Q135" s="226"/>
      <c r="R135" s="226"/>
      <c r="S135" s="226"/>
      <c r="T135" s="22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8" t="s">
        <v>201</v>
      </c>
      <c r="AU135" s="228" t="s">
        <v>83</v>
      </c>
      <c r="AV135" s="13" t="s">
        <v>77</v>
      </c>
      <c r="AW135" s="13" t="s">
        <v>33</v>
      </c>
      <c r="AX135" s="13" t="s">
        <v>72</v>
      </c>
      <c r="AY135" s="228" t="s">
        <v>190</v>
      </c>
    </row>
    <row r="136" s="13" customFormat="1">
      <c r="A136" s="13"/>
      <c r="B136" s="218"/>
      <c r="C136" s="219"/>
      <c r="D136" s="220" t="s">
        <v>201</v>
      </c>
      <c r="E136" s="221" t="s">
        <v>19</v>
      </c>
      <c r="F136" s="222" t="s">
        <v>261</v>
      </c>
      <c r="G136" s="219"/>
      <c r="H136" s="221" t="s">
        <v>19</v>
      </c>
      <c r="I136" s="223"/>
      <c r="J136" s="219"/>
      <c r="K136" s="219"/>
      <c r="L136" s="224"/>
      <c r="M136" s="225"/>
      <c r="N136" s="226"/>
      <c r="O136" s="226"/>
      <c r="P136" s="226"/>
      <c r="Q136" s="226"/>
      <c r="R136" s="226"/>
      <c r="S136" s="226"/>
      <c r="T136" s="22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8" t="s">
        <v>201</v>
      </c>
      <c r="AU136" s="228" t="s">
        <v>83</v>
      </c>
      <c r="AV136" s="13" t="s">
        <v>77</v>
      </c>
      <c r="AW136" s="13" t="s">
        <v>33</v>
      </c>
      <c r="AX136" s="13" t="s">
        <v>72</v>
      </c>
      <c r="AY136" s="228" t="s">
        <v>190</v>
      </c>
    </row>
    <row r="137" s="14" customFormat="1">
      <c r="A137" s="14"/>
      <c r="B137" s="229"/>
      <c r="C137" s="230"/>
      <c r="D137" s="220" t="s">
        <v>201</v>
      </c>
      <c r="E137" s="231" t="s">
        <v>19</v>
      </c>
      <c r="F137" s="232" t="s">
        <v>117</v>
      </c>
      <c r="G137" s="230"/>
      <c r="H137" s="233">
        <v>7.3979999999999997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39" t="s">
        <v>201</v>
      </c>
      <c r="AU137" s="239" t="s">
        <v>83</v>
      </c>
      <c r="AV137" s="14" t="s">
        <v>83</v>
      </c>
      <c r="AW137" s="14" t="s">
        <v>33</v>
      </c>
      <c r="AX137" s="14" t="s">
        <v>77</v>
      </c>
      <c r="AY137" s="239" t="s">
        <v>190</v>
      </c>
    </row>
    <row r="138" s="12" customFormat="1" ht="22.8" customHeight="1">
      <c r="A138" s="12"/>
      <c r="B138" s="184"/>
      <c r="C138" s="185"/>
      <c r="D138" s="186" t="s">
        <v>71</v>
      </c>
      <c r="E138" s="198" t="s">
        <v>230</v>
      </c>
      <c r="F138" s="198" t="s">
        <v>262</v>
      </c>
      <c r="G138" s="185"/>
      <c r="H138" s="185"/>
      <c r="I138" s="188"/>
      <c r="J138" s="199">
        <f>BK138</f>
        <v>0</v>
      </c>
      <c r="K138" s="185"/>
      <c r="L138" s="190"/>
      <c r="M138" s="191"/>
      <c r="N138" s="192"/>
      <c r="O138" s="192"/>
      <c r="P138" s="193">
        <f>SUM(P139:P209)</f>
        <v>0</v>
      </c>
      <c r="Q138" s="192"/>
      <c r="R138" s="193">
        <f>SUM(R139:R209)</f>
        <v>10.580341089999999</v>
      </c>
      <c r="S138" s="192"/>
      <c r="T138" s="194">
        <f>SUM(T139:T209)</f>
        <v>0.18201075000000003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5" t="s">
        <v>77</v>
      </c>
      <c r="AT138" s="196" t="s">
        <v>71</v>
      </c>
      <c r="AU138" s="196" t="s">
        <v>77</v>
      </c>
      <c r="AY138" s="195" t="s">
        <v>190</v>
      </c>
      <c r="BK138" s="197">
        <f>SUM(BK139:BK209)</f>
        <v>0</v>
      </c>
    </row>
    <row r="139" s="2" customFormat="1" ht="33" customHeight="1">
      <c r="A139" s="39"/>
      <c r="B139" s="40"/>
      <c r="C139" s="200" t="s">
        <v>263</v>
      </c>
      <c r="D139" s="200" t="s">
        <v>192</v>
      </c>
      <c r="E139" s="201" t="s">
        <v>264</v>
      </c>
      <c r="F139" s="202" t="s">
        <v>265</v>
      </c>
      <c r="G139" s="203" t="s">
        <v>239</v>
      </c>
      <c r="H139" s="204">
        <v>94.355999999999995</v>
      </c>
      <c r="I139" s="205"/>
      <c r="J139" s="206">
        <f>ROUND(I139*H139,2)</f>
        <v>0</v>
      </c>
      <c r="K139" s="202" t="s">
        <v>196</v>
      </c>
      <c r="L139" s="45"/>
      <c r="M139" s="207" t="s">
        <v>19</v>
      </c>
      <c r="N139" s="208" t="s">
        <v>43</v>
      </c>
      <c r="O139" s="85"/>
      <c r="P139" s="209">
        <f>O139*H139</f>
        <v>0</v>
      </c>
      <c r="Q139" s="209">
        <v>0.0073499999999999998</v>
      </c>
      <c r="R139" s="209">
        <f>Q139*H139</f>
        <v>0.69351659999999993</v>
      </c>
      <c r="S139" s="209">
        <v>0</v>
      </c>
      <c r="T139" s="21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1" t="s">
        <v>197</v>
      </c>
      <c r="AT139" s="211" t="s">
        <v>192</v>
      </c>
      <c r="AU139" s="211" t="s">
        <v>83</v>
      </c>
      <c r="AY139" s="18" t="s">
        <v>190</v>
      </c>
      <c r="BE139" s="212">
        <f>IF(N139="základní",J139,0)</f>
        <v>0</v>
      </c>
      <c r="BF139" s="212">
        <f>IF(N139="snížená",J139,0)</f>
        <v>0</v>
      </c>
      <c r="BG139" s="212">
        <f>IF(N139="zákl. přenesená",J139,0)</f>
        <v>0</v>
      </c>
      <c r="BH139" s="212">
        <f>IF(N139="sníž. přenesená",J139,0)</f>
        <v>0</v>
      </c>
      <c r="BI139" s="212">
        <f>IF(N139="nulová",J139,0)</f>
        <v>0</v>
      </c>
      <c r="BJ139" s="18" t="s">
        <v>77</v>
      </c>
      <c r="BK139" s="212">
        <f>ROUND(I139*H139,2)</f>
        <v>0</v>
      </c>
      <c r="BL139" s="18" t="s">
        <v>197</v>
      </c>
      <c r="BM139" s="211" t="s">
        <v>266</v>
      </c>
    </row>
    <row r="140" s="2" customFormat="1">
      <c r="A140" s="39"/>
      <c r="B140" s="40"/>
      <c r="C140" s="41"/>
      <c r="D140" s="213" t="s">
        <v>199</v>
      </c>
      <c r="E140" s="41"/>
      <c r="F140" s="214" t="s">
        <v>267</v>
      </c>
      <c r="G140" s="41"/>
      <c r="H140" s="41"/>
      <c r="I140" s="215"/>
      <c r="J140" s="41"/>
      <c r="K140" s="41"/>
      <c r="L140" s="45"/>
      <c r="M140" s="216"/>
      <c r="N140" s="217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199</v>
      </c>
      <c r="AU140" s="18" t="s">
        <v>83</v>
      </c>
    </row>
    <row r="141" s="13" customFormat="1">
      <c r="A141" s="13"/>
      <c r="B141" s="218"/>
      <c r="C141" s="219"/>
      <c r="D141" s="220" t="s">
        <v>201</v>
      </c>
      <c r="E141" s="221" t="s">
        <v>19</v>
      </c>
      <c r="F141" s="222" t="s">
        <v>202</v>
      </c>
      <c r="G141" s="219"/>
      <c r="H141" s="221" t="s">
        <v>19</v>
      </c>
      <c r="I141" s="223"/>
      <c r="J141" s="219"/>
      <c r="K141" s="219"/>
      <c r="L141" s="224"/>
      <c r="M141" s="225"/>
      <c r="N141" s="226"/>
      <c r="O141" s="226"/>
      <c r="P141" s="226"/>
      <c r="Q141" s="226"/>
      <c r="R141" s="226"/>
      <c r="S141" s="226"/>
      <c r="T141" s="22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8" t="s">
        <v>201</v>
      </c>
      <c r="AU141" s="228" t="s">
        <v>83</v>
      </c>
      <c r="AV141" s="13" t="s">
        <v>77</v>
      </c>
      <c r="AW141" s="13" t="s">
        <v>33</v>
      </c>
      <c r="AX141" s="13" t="s">
        <v>72</v>
      </c>
      <c r="AY141" s="228" t="s">
        <v>190</v>
      </c>
    </row>
    <row r="142" s="13" customFormat="1">
      <c r="A142" s="13"/>
      <c r="B142" s="218"/>
      <c r="C142" s="219"/>
      <c r="D142" s="220" t="s">
        <v>201</v>
      </c>
      <c r="E142" s="221" t="s">
        <v>19</v>
      </c>
      <c r="F142" s="222" t="s">
        <v>268</v>
      </c>
      <c r="G142" s="219"/>
      <c r="H142" s="221" t="s">
        <v>19</v>
      </c>
      <c r="I142" s="223"/>
      <c r="J142" s="219"/>
      <c r="K142" s="219"/>
      <c r="L142" s="224"/>
      <c r="M142" s="225"/>
      <c r="N142" s="226"/>
      <c r="O142" s="226"/>
      <c r="P142" s="226"/>
      <c r="Q142" s="226"/>
      <c r="R142" s="226"/>
      <c r="S142" s="226"/>
      <c r="T142" s="22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8" t="s">
        <v>201</v>
      </c>
      <c r="AU142" s="228" t="s">
        <v>83</v>
      </c>
      <c r="AV142" s="13" t="s">
        <v>77</v>
      </c>
      <c r="AW142" s="13" t="s">
        <v>33</v>
      </c>
      <c r="AX142" s="13" t="s">
        <v>72</v>
      </c>
      <c r="AY142" s="228" t="s">
        <v>190</v>
      </c>
    </row>
    <row r="143" s="14" customFormat="1">
      <c r="A143" s="14"/>
      <c r="B143" s="229"/>
      <c r="C143" s="230"/>
      <c r="D143" s="220" t="s">
        <v>201</v>
      </c>
      <c r="E143" s="231" t="s">
        <v>19</v>
      </c>
      <c r="F143" s="232" t="s">
        <v>133</v>
      </c>
      <c r="G143" s="230"/>
      <c r="H143" s="233">
        <v>94.355999999999995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9" t="s">
        <v>201</v>
      </c>
      <c r="AU143" s="239" t="s">
        <v>83</v>
      </c>
      <c r="AV143" s="14" t="s">
        <v>83</v>
      </c>
      <c r="AW143" s="14" t="s">
        <v>33</v>
      </c>
      <c r="AX143" s="14" t="s">
        <v>77</v>
      </c>
      <c r="AY143" s="239" t="s">
        <v>190</v>
      </c>
    </row>
    <row r="144" s="2" customFormat="1" ht="24.15" customHeight="1">
      <c r="A144" s="39"/>
      <c r="B144" s="40"/>
      <c r="C144" s="200" t="s">
        <v>8</v>
      </c>
      <c r="D144" s="200" t="s">
        <v>192</v>
      </c>
      <c r="E144" s="201" t="s">
        <v>269</v>
      </c>
      <c r="F144" s="202" t="s">
        <v>270</v>
      </c>
      <c r="G144" s="203" t="s">
        <v>239</v>
      </c>
      <c r="H144" s="204">
        <v>115.776</v>
      </c>
      <c r="I144" s="205"/>
      <c r="J144" s="206">
        <f>ROUND(I144*H144,2)</f>
        <v>0</v>
      </c>
      <c r="K144" s="202" t="s">
        <v>196</v>
      </c>
      <c r="L144" s="45"/>
      <c r="M144" s="207" t="s">
        <v>19</v>
      </c>
      <c r="N144" s="208" t="s">
        <v>43</v>
      </c>
      <c r="O144" s="85"/>
      <c r="P144" s="209">
        <f>O144*H144</f>
        <v>0</v>
      </c>
      <c r="Q144" s="209">
        <v>0.0040000000000000001</v>
      </c>
      <c r="R144" s="209">
        <f>Q144*H144</f>
        <v>0.46310400000000002</v>
      </c>
      <c r="S144" s="209">
        <v>0</v>
      </c>
      <c r="T144" s="21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1" t="s">
        <v>197</v>
      </c>
      <c r="AT144" s="211" t="s">
        <v>192</v>
      </c>
      <c r="AU144" s="211" t="s">
        <v>83</v>
      </c>
      <c r="AY144" s="18" t="s">
        <v>190</v>
      </c>
      <c r="BE144" s="212">
        <f>IF(N144="základní",J144,0)</f>
        <v>0</v>
      </c>
      <c r="BF144" s="212">
        <f>IF(N144="snížená",J144,0)</f>
        <v>0</v>
      </c>
      <c r="BG144" s="212">
        <f>IF(N144="zákl. přenesená",J144,0)</f>
        <v>0</v>
      </c>
      <c r="BH144" s="212">
        <f>IF(N144="sníž. přenesená",J144,0)</f>
        <v>0</v>
      </c>
      <c r="BI144" s="212">
        <f>IF(N144="nulová",J144,0)</f>
        <v>0</v>
      </c>
      <c r="BJ144" s="18" t="s">
        <v>77</v>
      </c>
      <c r="BK144" s="212">
        <f>ROUND(I144*H144,2)</f>
        <v>0</v>
      </c>
      <c r="BL144" s="18" t="s">
        <v>197</v>
      </c>
      <c r="BM144" s="211" t="s">
        <v>271</v>
      </c>
    </row>
    <row r="145" s="2" customFormat="1">
      <c r="A145" s="39"/>
      <c r="B145" s="40"/>
      <c r="C145" s="41"/>
      <c r="D145" s="213" t="s">
        <v>199</v>
      </c>
      <c r="E145" s="41"/>
      <c r="F145" s="214" t="s">
        <v>272</v>
      </c>
      <c r="G145" s="41"/>
      <c r="H145" s="41"/>
      <c r="I145" s="215"/>
      <c r="J145" s="41"/>
      <c r="K145" s="41"/>
      <c r="L145" s="45"/>
      <c r="M145" s="216"/>
      <c r="N145" s="217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199</v>
      </c>
      <c r="AU145" s="18" t="s">
        <v>83</v>
      </c>
    </row>
    <row r="146" s="13" customFormat="1">
      <c r="A146" s="13"/>
      <c r="B146" s="218"/>
      <c r="C146" s="219"/>
      <c r="D146" s="220" t="s">
        <v>201</v>
      </c>
      <c r="E146" s="221" t="s">
        <v>19</v>
      </c>
      <c r="F146" s="222" t="s">
        <v>202</v>
      </c>
      <c r="G146" s="219"/>
      <c r="H146" s="221" t="s">
        <v>19</v>
      </c>
      <c r="I146" s="223"/>
      <c r="J146" s="219"/>
      <c r="K146" s="219"/>
      <c r="L146" s="224"/>
      <c r="M146" s="225"/>
      <c r="N146" s="226"/>
      <c r="O146" s="226"/>
      <c r="P146" s="226"/>
      <c r="Q146" s="226"/>
      <c r="R146" s="226"/>
      <c r="S146" s="226"/>
      <c r="T146" s="22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8" t="s">
        <v>201</v>
      </c>
      <c r="AU146" s="228" t="s">
        <v>83</v>
      </c>
      <c r="AV146" s="13" t="s">
        <v>77</v>
      </c>
      <c r="AW146" s="13" t="s">
        <v>33</v>
      </c>
      <c r="AX146" s="13" t="s">
        <v>72</v>
      </c>
      <c r="AY146" s="228" t="s">
        <v>190</v>
      </c>
    </row>
    <row r="147" s="13" customFormat="1">
      <c r="A147" s="13"/>
      <c r="B147" s="218"/>
      <c r="C147" s="219"/>
      <c r="D147" s="220" t="s">
        <v>201</v>
      </c>
      <c r="E147" s="221" t="s">
        <v>19</v>
      </c>
      <c r="F147" s="222" t="s">
        <v>273</v>
      </c>
      <c r="G147" s="219"/>
      <c r="H147" s="221" t="s">
        <v>19</v>
      </c>
      <c r="I147" s="223"/>
      <c r="J147" s="219"/>
      <c r="K147" s="219"/>
      <c r="L147" s="224"/>
      <c r="M147" s="225"/>
      <c r="N147" s="226"/>
      <c r="O147" s="226"/>
      <c r="P147" s="226"/>
      <c r="Q147" s="226"/>
      <c r="R147" s="226"/>
      <c r="S147" s="226"/>
      <c r="T147" s="22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8" t="s">
        <v>201</v>
      </c>
      <c r="AU147" s="228" t="s">
        <v>83</v>
      </c>
      <c r="AV147" s="13" t="s">
        <v>77</v>
      </c>
      <c r="AW147" s="13" t="s">
        <v>33</v>
      </c>
      <c r="AX147" s="13" t="s">
        <v>72</v>
      </c>
      <c r="AY147" s="228" t="s">
        <v>190</v>
      </c>
    </row>
    <row r="148" s="14" customFormat="1">
      <c r="A148" s="14"/>
      <c r="B148" s="229"/>
      <c r="C148" s="230"/>
      <c r="D148" s="220" t="s">
        <v>201</v>
      </c>
      <c r="E148" s="231" t="s">
        <v>19</v>
      </c>
      <c r="F148" s="232" t="s">
        <v>139</v>
      </c>
      <c r="G148" s="230"/>
      <c r="H148" s="233">
        <v>115.776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9" t="s">
        <v>201</v>
      </c>
      <c r="AU148" s="239" t="s">
        <v>83</v>
      </c>
      <c r="AV148" s="14" t="s">
        <v>83</v>
      </c>
      <c r="AW148" s="14" t="s">
        <v>33</v>
      </c>
      <c r="AX148" s="14" t="s">
        <v>77</v>
      </c>
      <c r="AY148" s="239" t="s">
        <v>190</v>
      </c>
    </row>
    <row r="149" s="2" customFormat="1" ht="44.25" customHeight="1">
      <c r="A149" s="39"/>
      <c r="B149" s="40"/>
      <c r="C149" s="200" t="s">
        <v>274</v>
      </c>
      <c r="D149" s="200" t="s">
        <v>192</v>
      </c>
      <c r="E149" s="201" t="s">
        <v>275</v>
      </c>
      <c r="F149" s="202" t="s">
        <v>276</v>
      </c>
      <c r="G149" s="203" t="s">
        <v>239</v>
      </c>
      <c r="H149" s="204">
        <v>94.355999999999995</v>
      </c>
      <c r="I149" s="205"/>
      <c r="J149" s="206">
        <f>ROUND(I149*H149,2)</f>
        <v>0</v>
      </c>
      <c r="K149" s="202" t="s">
        <v>196</v>
      </c>
      <c r="L149" s="45"/>
      <c r="M149" s="207" t="s">
        <v>19</v>
      </c>
      <c r="N149" s="208" t="s">
        <v>43</v>
      </c>
      <c r="O149" s="85"/>
      <c r="P149" s="209">
        <f>O149*H149</f>
        <v>0</v>
      </c>
      <c r="Q149" s="209">
        <v>0.018380000000000001</v>
      </c>
      <c r="R149" s="209">
        <f>Q149*H149</f>
        <v>1.73426328</v>
      </c>
      <c r="S149" s="209">
        <v>0</v>
      </c>
      <c r="T149" s="21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1" t="s">
        <v>197</v>
      </c>
      <c r="AT149" s="211" t="s">
        <v>192</v>
      </c>
      <c r="AU149" s="211" t="s">
        <v>83</v>
      </c>
      <c r="AY149" s="18" t="s">
        <v>190</v>
      </c>
      <c r="BE149" s="212">
        <f>IF(N149="základní",J149,0)</f>
        <v>0</v>
      </c>
      <c r="BF149" s="212">
        <f>IF(N149="snížená",J149,0)</f>
        <v>0</v>
      </c>
      <c r="BG149" s="212">
        <f>IF(N149="zákl. přenesená",J149,0)</f>
        <v>0</v>
      </c>
      <c r="BH149" s="212">
        <f>IF(N149="sníž. přenesená",J149,0)</f>
        <v>0</v>
      </c>
      <c r="BI149" s="212">
        <f>IF(N149="nulová",J149,0)</f>
        <v>0</v>
      </c>
      <c r="BJ149" s="18" t="s">
        <v>77</v>
      </c>
      <c r="BK149" s="212">
        <f>ROUND(I149*H149,2)</f>
        <v>0</v>
      </c>
      <c r="BL149" s="18" t="s">
        <v>197</v>
      </c>
      <c r="BM149" s="211" t="s">
        <v>277</v>
      </c>
    </row>
    <row r="150" s="2" customFormat="1">
      <c r="A150" s="39"/>
      <c r="B150" s="40"/>
      <c r="C150" s="41"/>
      <c r="D150" s="213" t="s">
        <v>199</v>
      </c>
      <c r="E150" s="41"/>
      <c r="F150" s="214" t="s">
        <v>278</v>
      </c>
      <c r="G150" s="41"/>
      <c r="H150" s="41"/>
      <c r="I150" s="215"/>
      <c r="J150" s="41"/>
      <c r="K150" s="41"/>
      <c r="L150" s="45"/>
      <c r="M150" s="216"/>
      <c r="N150" s="217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199</v>
      </c>
      <c r="AU150" s="18" t="s">
        <v>83</v>
      </c>
    </row>
    <row r="151" s="13" customFormat="1">
      <c r="A151" s="13"/>
      <c r="B151" s="218"/>
      <c r="C151" s="219"/>
      <c r="D151" s="220" t="s">
        <v>201</v>
      </c>
      <c r="E151" s="221" t="s">
        <v>19</v>
      </c>
      <c r="F151" s="222" t="s">
        <v>202</v>
      </c>
      <c r="G151" s="219"/>
      <c r="H151" s="221" t="s">
        <v>19</v>
      </c>
      <c r="I151" s="223"/>
      <c r="J151" s="219"/>
      <c r="K151" s="219"/>
      <c r="L151" s="224"/>
      <c r="M151" s="225"/>
      <c r="N151" s="226"/>
      <c r="O151" s="226"/>
      <c r="P151" s="226"/>
      <c r="Q151" s="226"/>
      <c r="R151" s="226"/>
      <c r="S151" s="226"/>
      <c r="T151" s="22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8" t="s">
        <v>201</v>
      </c>
      <c r="AU151" s="228" t="s">
        <v>83</v>
      </c>
      <c r="AV151" s="13" t="s">
        <v>77</v>
      </c>
      <c r="AW151" s="13" t="s">
        <v>33</v>
      </c>
      <c r="AX151" s="13" t="s">
        <v>72</v>
      </c>
      <c r="AY151" s="228" t="s">
        <v>190</v>
      </c>
    </row>
    <row r="152" s="13" customFormat="1">
      <c r="A152" s="13"/>
      <c r="B152" s="218"/>
      <c r="C152" s="219"/>
      <c r="D152" s="220" t="s">
        <v>201</v>
      </c>
      <c r="E152" s="221" t="s">
        <v>19</v>
      </c>
      <c r="F152" s="222" t="s">
        <v>268</v>
      </c>
      <c r="G152" s="219"/>
      <c r="H152" s="221" t="s">
        <v>19</v>
      </c>
      <c r="I152" s="223"/>
      <c r="J152" s="219"/>
      <c r="K152" s="219"/>
      <c r="L152" s="224"/>
      <c r="M152" s="225"/>
      <c r="N152" s="226"/>
      <c r="O152" s="226"/>
      <c r="P152" s="226"/>
      <c r="Q152" s="226"/>
      <c r="R152" s="226"/>
      <c r="S152" s="226"/>
      <c r="T152" s="22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8" t="s">
        <v>201</v>
      </c>
      <c r="AU152" s="228" t="s">
        <v>83</v>
      </c>
      <c r="AV152" s="13" t="s">
        <v>77</v>
      </c>
      <c r="AW152" s="13" t="s">
        <v>33</v>
      </c>
      <c r="AX152" s="13" t="s">
        <v>72</v>
      </c>
      <c r="AY152" s="228" t="s">
        <v>190</v>
      </c>
    </row>
    <row r="153" s="14" customFormat="1">
      <c r="A153" s="14"/>
      <c r="B153" s="229"/>
      <c r="C153" s="230"/>
      <c r="D153" s="220" t="s">
        <v>201</v>
      </c>
      <c r="E153" s="231" t="s">
        <v>19</v>
      </c>
      <c r="F153" s="232" t="s">
        <v>135</v>
      </c>
      <c r="G153" s="230"/>
      <c r="H153" s="233">
        <v>94.355999999999995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9" t="s">
        <v>201</v>
      </c>
      <c r="AU153" s="239" t="s">
        <v>83</v>
      </c>
      <c r="AV153" s="14" t="s">
        <v>83</v>
      </c>
      <c r="AW153" s="14" t="s">
        <v>33</v>
      </c>
      <c r="AX153" s="14" t="s">
        <v>77</v>
      </c>
      <c r="AY153" s="239" t="s">
        <v>190</v>
      </c>
    </row>
    <row r="154" s="2" customFormat="1" ht="44.25" customHeight="1">
      <c r="A154" s="39"/>
      <c r="B154" s="40"/>
      <c r="C154" s="200" t="s">
        <v>279</v>
      </c>
      <c r="D154" s="200" t="s">
        <v>192</v>
      </c>
      <c r="E154" s="201" t="s">
        <v>280</v>
      </c>
      <c r="F154" s="202" t="s">
        <v>281</v>
      </c>
      <c r="G154" s="203" t="s">
        <v>239</v>
      </c>
      <c r="H154" s="204">
        <v>94.355999999999995</v>
      </c>
      <c r="I154" s="205"/>
      <c r="J154" s="206">
        <f>ROUND(I154*H154,2)</f>
        <v>0</v>
      </c>
      <c r="K154" s="202" t="s">
        <v>196</v>
      </c>
      <c r="L154" s="45"/>
      <c r="M154" s="207" t="s">
        <v>19</v>
      </c>
      <c r="N154" s="208" t="s">
        <v>43</v>
      </c>
      <c r="O154" s="85"/>
      <c r="P154" s="209">
        <f>O154*H154</f>
        <v>0</v>
      </c>
      <c r="Q154" s="209">
        <v>0.0079000000000000008</v>
      </c>
      <c r="R154" s="209">
        <f>Q154*H154</f>
        <v>0.74541239999999998</v>
      </c>
      <c r="S154" s="209">
        <v>0</v>
      </c>
      <c r="T154" s="21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1" t="s">
        <v>197</v>
      </c>
      <c r="AT154" s="211" t="s">
        <v>192</v>
      </c>
      <c r="AU154" s="211" t="s">
        <v>83</v>
      </c>
      <c r="AY154" s="18" t="s">
        <v>190</v>
      </c>
      <c r="BE154" s="212">
        <f>IF(N154="základní",J154,0)</f>
        <v>0</v>
      </c>
      <c r="BF154" s="212">
        <f>IF(N154="snížená",J154,0)</f>
        <v>0</v>
      </c>
      <c r="BG154" s="212">
        <f>IF(N154="zákl. přenesená",J154,0)</f>
        <v>0</v>
      </c>
      <c r="BH154" s="212">
        <f>IF(N154="sníž. přenesená",J154,0)</f>
        <v>0</v>
      </c>
      <c r="BI154" s="212">
        <f>IF(N154="nulová",J154,0)</f>
        <v>0</v>
      </c>
      <c r="BJ154" s="18" t="s">
        <v>77</v>
      </c>
      <c r="BK154" s="212">
        <f>ROUND(I154*H154,2)</f>
        <v>0</v>
      </c>
      <c r="BL154" s="18" t="s">
        <v>197</v>
      </c>
      <c r="BM154" s="211" t="s">
        <v>282</v>
      </c>
    </row>
    <row r="155" s="2" customFormat="1">
      <c r="A155" s="39"/>
      <c r="B155" s="40"/>
      <c r="C155" s="41"/>
      <c r="D155" s="213" t="s">
        <v>199</v>
      </c>
      <c r="E155" s="41"/>
      <c r="F155" s="214" t="s">
        <v>283</v>
      </c>
      <c r="G155" s="41"/>
      <c r="H155" s="41"/>
      <c r="I155" s="215"/>
      <c r="J155" s="41"/>
      <c r="K155" s="41"/>
      <c r="L155" s="45"/>
      <c r="M155" s="216"/>
      <c r="N155" s="217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199</v>
      </c>
      <c r="AU155" s="18" t="s">
        <v>83</v>
      </c>
    </row>
    <row r="156" s="13" customFormat="1">
      <c r="A156" s="13"/>
      <c r="B156" s="218"/>
      <c r="C156" s="219"/>
      <c r="D156" s="220" t="s">
        <v>201</v>
      </c>
      <c r="E156" s="221" t="s">
        <v>19</v>
      </c>
      <c r="F156" s="222" t="s">
        <v>202</v>
      </c>
      <c r="G156" s="219"/>
      <c r="H156" s="221" t="s">
        <v>19</v>
      </c>
      <c r="I156" s="223"/>
      <c r="J156" s="219"/>
      <c r="K156" s="219"/>
      <c r="L156" s="224"/>
      <c r="M156" s="225"/>
      <c r="N156" s="226"/>
      <c r="O156" s="226"/>
      <c r="P156" s="226"/>
      <c r="Q156" s="226"/>
      <c r="R156" s="226"/>
      <c r="S156" s="226"/>
      <c r="T156" s="22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28" t="s">
        <v>201</v>
      </c>
      <c r="AU156" s="228" t="s">
        <v>83</v>
      </c>
      <c r="AV156" s="13" t="s">
        <v>77</v>
      </c>
      <c r="AW156" s="13" t="s">
        <v>33</v>
      </c>
      <c r="AX156" s="13" t="s">
        <v>72</v>
      </c>
      <c r="AY156" s="228" t="s">
        <v>190</v>
      </c>
    </row>
    <row r="157" s="13" customFormat="1">
      <c r="A157" s="13"/>
      <c r="B157" s="218"/>
      <c r="C157" s="219"/>
      <c r="D157" s="220" t="s">
        <v>201</v>
      </c>
      <c r="E157" s="221" t="s">
        <v>19</v>
      </c>
      <c r="F157" s="222" t="s">
        <v>268</v>
      </c>
      <c r="G157" s="219"/>
      <c r="H157" s="221" t="s">
        <v>19</v>
      </c>
      <c r="I157" s="223"/>
      <c r="J157" s="219"/>
      <c r="K157" s="219"/>
      <c r="L157" s="224"/>
      <c r="M157" s="225"/>
      <c r="N157" s="226"/>
      <c r="O157" s="226"/>
      <c r="P157" s="226"/>
      <c r="Q157" s="226"/>
      <c r="R157" s="226"/>
      <c r="S157" s="226"/>
      <c r="T157" s="22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8" t="s">
        <v>201</v>
      </c>
      <c r="AU157" s="228" t="s">
        <v>83</v>
      </c>
      <c r="AV157" s="13" t="s">
        <v>77</v>
      </c>
      <c r="AW157" s="13" t="s">
        <v>33</v>
      </c>
      <c r="AX157" s="13" t="s">
        <v>72</v>
      </c>
      <c r="AY157" s="228" t="s">
        <v>190</v>
      </c>
    </row>
    <row r="158" s="14" customFormat="1">
      <c r="A158" s="14"/>
      <c r="B158" s="229"/>
      <c r="C158" s="230"/>
      <c r="D158" s="220" t="s">
        <v>201</v>
      </c>
      <c r="E158" s="231" t="s">
        <v>19</v>
      </c>
      <c r="F158" s="232" t="s">
        <v>137</v>
      </c>
      <c r="G158" s="230"/>
      <c r="H158" s="233">
        <v>94.355999999999995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39" t="s">
        <v>201</v>
      </c>
      <c r="AU158" s="239" t="s">
        <v>83</v>
      </c>
      <c r="AV158" s="14" t="s">
        <v>83</v>
      </c>
      <c r="AW158" s="14" t="s">
        <v>33</v>
      </c>
      <c r="AX158" s="14" t="s">
        <v>77</v>
      </c>
      <c r="AY158" s="239" t="s">
        <v>190</v>
      </c>
    </row>
    <row r="159" s="2" customFormat="1" ht="33" customHeight="1">
      <c r="A159" s="39"/>
      <c r="B159" s="40"/>
      <c r="C159" s="200" t="s">
        <v>284</v>
      </c>
      <c r="D159" s="200" t="s">
        <v>192</v>
      </c>
      <c r="E159" s="201" t="s">
        <v>285</v>
      </c>
      <c r="F159" s="202" t="s">
        <v>286</v>
      </c>
      <c r="G159" s="203" t="s">
        <v>239</v>
      </c>
      <c r="H159" s="204">
        <v>180.345</v>
      </c>
      <c r="I159" s="205"/>
      <c r="J159" s="206">
        <f>ROUND(I159*H159,2)</f>
        <v>0</v>
      </c>
      <c r="K159" s="202" t="s">
        <v>196</v>
      </c>
      <c r="L159" s="45"/>
      <c r="M159" s="207" t="s">
        <v>19</v>
      </c>
      <c r="N159" s="208" t="s">
        <v>43</v>
      </c>
      <c r="O159" s="85"/>
      <c r="P159" s="209">
        <f>O159*H159</f>
        <v>0</v>
      </c>
      <c r="Q159" s="209">
        <v>0.0073499999999999998</v>
      </c>
      <c r="R159" s="209">
        <f>Q159*H159</f>
        <v>1.32553575</v>
      </c>
      <c r="S159" s="209">
        <v>0</v>
      </c>
      <c r="T159" s="21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1" t="s">
        <v>197</v>
      </c>
      <c r="AT159" s="211" t="s">
        <v>192</v>
      </c>
      <c r="AU159" s="211" t="s">
        <v>83</v>
      </c>
      <c r="AY159" s="18" t="s">
        <v>190</v>
      </c>
      <c r="BE159" s="212">
        <f>IF(N159="základní",J159,0)</f>
        <v>0</v>
      </c>
      <c r="BF159" s="212">
        <f>IF(N159="snížená",J159,0)</f>
        <v>0</v>
      </c>
      <c r="BG159" s="212">
        <f>IF(N159="zákl. přenesená",J159,0)</f>
        <v>0</v>
      </c>
      <c r="BH159" s="212">
        <f>IF(N159="sníž. přenesená",J159,0)</f>
        <v>0</v>
      </c>
      <c r="BI159" s="212">
        <f>IF(N159="nulová",J159,0)</f>
        <v>0</v>
      </c>
      <c r="BJ159" s="18" t="s">
        <v>77</v>
      </c>
      <c r="BK159" s="212">
        <f>ROUND(I159*H159,2)</f>
        <v>0</v>
      </c>
      <c r="BL159" s="18" t="s">
        <v>197</v>
      </c>
      <c r="BM159" s="211" t="s">
        <v>287</v>
      </c>
    </row>
    <row r="160" s="2" customFormat="1">
      <c r="A160" s="39"/>
      <c r="B160" s="40"/>
      <c r="C160" s="41"/>
      <c r="D160" s="213" t="s">
        <v>199</v>
      </c>
      <c r="E160" s="41"/>
      <c r="F160" s="214" t="s">
        <v>288</v>
      </c>
      <c r="G160" s="41"/>
      <c r="H160" s="41"/>
      <c r="I160" s="215"/>
      <c r="J160" s="41"/>
      <c r="K160" s="41"/>
      <c r="L160" s="45"/>
      <c r="M160" s="216"/>
      <c r="N160" s="217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199</v>
      </c>
      <c r="AU160" s="18" t="s">
        <v>83</v>
      </c>
    </row>
    <row r="161" s="13" customFormat="1">
      <c r="A161" s="13"/>
      <c r="B161" s="218"/>
      <c r="C161" s="219"/>
      <c r="D161" s="220" t="s">
        <v>201</v>
      </c>
      <c r="E161" s="221" t="s">
        <v>19</v>
      </c>
      <c r="F161" s="222" t="s">
        <v>202</v>
      </c>
      <c r="G161" s="219"/>
      <c r="H161" s="221" t="s">
        <v>19</v>
      </c>
      <c r="I161" s="223"/>
      <c r="J161" s="219"/>
      <c r="K161" s="219"/>
      <c r="L161" s="224"/>
      <c r="M161" s="225"/>
      <c r="N161" s="226"/>
      <c r="O161" s="226"/>
      <c r="P161" s="226"/>
      <c r="Q161" s="226"/>
      <c r="R161" s="226"/>
      <c r="S161" s="226"/>
      <c r="T161" s="22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8" t="s">
        <v>201</v>
      </c>
      <c r="AU161" s="228" t="s">
        <v>83</v>
      </c>
      <c r="AV161" s="13" t="s">
        <v>77</v>
      </c>
      <c r="AW161" s="13" t="s">
        <v>33</v>
      </c>
      <c r="AX161" s="13" t="s">
        <v>72</v>
      </c>
      <c r="AY161" s="228" t="s">
        <v>190</v>
      </c>
    </row>
    <row r="162" s="13" customFormat="1">
      <c r="A162" s="13"/>
      <c r="B162" s="218"/>
      <c r="C162" s="219"/>
      <c r="D162" s="220" t="s">
        <v>201</v>
      </c>
      <c r="E162" s="221" t="s">
        <v>19</v>
      </c>
      <c r="F162" s="222" t="s">
        <v>289</v>
      </c>
      <c r="G162" s="219"/>
      <c r="H162" s="221" t="s">
        <v>19</v>
      </c>
      <c r="I162" s="223"/>
      <c r="J162" s="219"/>
      <c r="K162" s="219"/>
      <c r="L162" s="224"/>
      <c r="M162" s="225"/>
      <c r="N162" s="226"/>
      <c r="O162" s="226"/>
      <c r="P162" s="226"/>
      <c r="Q162" s="226"/>
      <c r="R162" s="226"/>
      <c r="S162" s="226"/>
      <c r="T162" s="22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8" t="s">
        <v>201</v>
      </c>
      <c r="AU162" s="228" t="s">
        <v>83</v>
      </c>
      <c r="AV162" s="13" t="s">
        <v>77</v>
      </c>
      <c r="AW162" s="13" t="s">
        <v>33</v>
      </c>
      <c r="AX162" s="13" t="s">
        <v>72</v>
      </c>
      <c r="AY162" s="228" t="s">
        <v>190</v>
      </c>
    </row>
    <row r="163" s="13" customFormat="1">
      <c r="A163" s="13"/>
      <c r="B163" s="218"/>
      <c r="C163" s="219"/>
      <c r="D163" s="220" t="s">
        <v>201</v>
      </c>
      <c r="E163" s="221" t="s">
        <v>19</v>
      </c>
      <c r="F163" s="222" t="s">
        <v>290</v>
      </c>
      <c r="G163" s="219"/>
      <c r="H163" s="221" t="s">
        <v>19</v>
      </c>
      <c r="I163" s="223"/>
      <c r="J163" s="219"/>
      <c r="K163" s="219"/>
      <c r="L163" s="224"/>
      <c r="M163" s="225"/>
      <c r="N163" s="226"/>
      <c r="O163" s="226"/>
      <c r="P163" s="226"/>
      <c r="Q163" s="226"/>
      <c r="R163" s="226"/>
      <c r="S163" s="226"/>
      <c r="T163" s="22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8" t="s">
        <v>201</v>
      </c>
      <c r="AU163" s="228" t="s">
        <v>83</v>
      </c>
      <c r="AV163" s="13" t="s">
        <v>77</v>
      </c>
      <c r="AW163" s="13" t="s">
        <v>33</v>
      </c>
      <c r="AX163" s="13" t="s">
        <v>72</v>
      </c>
      <c r="AY163" s="228" t="s">
        <v>190</v>
      </c>
    </row>
    <row r="164" s="14" customFormat="1">
      <c r="A164" s="14"/>
      <c r="B164" s="229"/>
      <c r="C164" s="230"/>
      <c r="D164" s="220" t="s">
        <v>201</v>
      </c>
      <c r="E164" s="231" t="s">
        <v>19</v>
      </c>
      <c r="F164" s="232" t="s">
        <v>109</v>
      </c>
      <c r="G164" s="230"/>
      <c r="H164" s="233">
        <v>180.345</v>
      </c>
      <c r="I164" s="234"/>
      <c r="J164" s="230"/>
      <c r="K164" s="230"/>
      <c r="L164" s="235"/>
      <c r="M164" s="236"/>
      <c r="N164" s="237"/>
      <c r="O164" s="237"/>
      <c r="P164" s="237"/>
      <c r="Q164" s="237"/>
      <c r="R164" s="237"/>
      <c r="S164" s="237"/>
      <c r="T164" s="23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39" t="s">
        <v>201</v>
      </c>
      <c r="AU164" s="239" t="s">
        <v>83</v>
      </c>
      <c r="AV164" s="14" t="s">
        <v>83</v>
      </c>
      <c r="AW164" s="14" t="s">
        <v>33</v>
      </c>
      <c r="AX164" s="14" t="s">
        <v>77</v>
      </c>
      <c r="AY164" s="239" t="s">
        <v>190</v>
      </c>
    </row>
    <row r="165" s="2" customFormat="1" ht="33" customHeight="1">
      <c r="A165" s="39"/>
      <c r="B165" s="40"/>
      <c r="C165" s="200" t="s">
        <v>291</v>
      </c>
      <c r="D165" s="200" t="s">
        <v>192</v>
      </c>
      <c r="E165" s="201" t="s">
        <v>292</v>
      </c>
      <c r="F165" s="202" t="s">
        <v>293</v>
      </c>
      <c r="G165" s="203" t="s">
        <v>239</v>
      </c>
      <c r="H165" s="204">
        <v>56.920000000000002</v>
      </c>
      <c r="I165" s="205"/>
      <c r="J165" s="206">
        <f>ROUND(I165*H165,2)</f>
        <v>0</v>
      </c>
      <c r="K165" s="202" t="s">
        <v>196</v>
      </c>
      <c r="L165" s="45"/>
      <c r="M165" s="207" t="s">
        <v>19</v>
      </c>
      <c r="N165" s="208" t="s">
        <v>43</v>
      </c>
      <c r="O165" s="85"/>
      <c r="P165" s="209">
        <f>O165*H165</f>
        <v>0</v>
      </c>
      <c r="Q165" s="209">
        <v>0.00064000000000000005</v>
      </c>
      <c r="R165" s="209">
        <f>Q165*H165</f>
        <v>0.036428800000000004</v>
      </c>
      <c r="S165" s="209">
        <v>0</v>
      </c>
      <c r="T165" s="21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1" t="s">
        <v>197</v>
      </c>
      <c r="AT165" s="211" t="s">
        <v>192</v>
      </c>
      <c r="AU165" s="211" t="s">
        <v>83</v>
      </c>
      <c r="AY165" s="18" t="s">
        <v>190</v>
      </c>
      <c r="BE165" s="212">
        <f>IF(N165="základní",J165,0)</f>
        <v>0</v>
      </c>
      <c r="BF165" s="212">
        <f>IF(N165="snížená",J165,0)</f>
        <v>0</v>
      </c>
      <c r="BG165" s="212">
        <f>IF(N165="zákl. přenesená",J165,0)</f>
        <v>0</v>
      </c>
      <c r="BH165" s="212">
        <f>IF(N165="sníž. přenesená",J165,0)</f>
        <v>0</v>
      </c>
      <c r="BI165" s="212">
        <f>IF(N165="nulová",J165,0)</f>
        <v>0</v>
      </c>
      <c r="BJ165" s="18" t="s">
        <v>77</v>
      </c>
      <c r="BK165" s="212">
        <f>ROUND(I165*H165,2)</f>
        <v>0</v>
      </c>
      <c r="BL165" s="18" t="s">
        <v>197</v>
      </c>
      <c r="BM165" s="211" t="s">
        <v>294</v>
      </c>
    </row>
    <row r="166" s="2" customFormat="1">
      <c r="A166" s="39"/>
      <c r="B166" s="40"/>
      <c r="C166" s="41"/>
      <c r="D166" s="213" t="s">
        <v>199</v>
      </c>
      <c r="E166" s="41"/>
      <c r="F166" s="214" t="s">
        <v>295</v>
      </c>
      <c r="G166" s="41"/>
      <c r="H166" s="41"/>
      <c r="I166" s="215"/>
      <c r="J166" s="41"/>
      <c r="K166" s="41"/>
      <c r="L166" s="45"/>
      <c r="M166" s="216"/>
      <c r="N166" s="217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199</v>
      </c>
      <c r="AU166" s="18" t="s">
        <v>83</v>
      </c>
    </row>
    <row r="167" s="2" customFormat="1">
      <c r="A167" s="39"/>
      <c r="B167" s="40"/>
      <c r="C167" s="41"/>
      <c r="D167" s="220" t="s">
        <v>214</v>
      </c>
      <c r="E167" s="41"/>
      <c r="F167" s="241" t="s">
        <v>296</v>
      </c>
      <c r="G167" s="41"/>
      <c r="H167" s="41"/>
      <c r="I167" s="215"/>
      <c r="J167" s="41"/>
      <c r="K167" s="41"/>
      <c r="L167" s="45"/>
      <c r="M167" s="216"/>
      <c r="N167" s="217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214</v>
      </c>
      <c r="AU167" s="18" t="s">
        <v>83</v>
      </c>
    </row>
    <row r="168" s="13" customFormat="1">
      <c r="A168" s="13"/>
      <c r="B168" s="218"/>
      <c r="C168" s="219"/>
      <c r="D168" s="220" t="s">
        <v>201</v>
      </c>
      <c r="E168" s="221" t="s">
        <v>19</v>
      </c>
      <c r="F168" s="222" t="s">
        <v>202</v>
      </c>
      <c r="G168" s="219"/>
      <c r="H168" s="221" t="s">
        <v>19</v>
      </c>
      <c r="I168" s="223"/>
      <c r="J168" s="219"/>
      <c r="K168" s="219"/>
      <c r="L168" s="224"/>
      <c r="M168" s="225"/>
      <c r="N168" s="226"/>
      <c r="O168" s="226"/>
      <c r="P168" s="226"/>
      <c r="Q168" s="226"/>
      <c r="R168" s="226"/>
      <c r="S168" s="226"/>
      <c r="T168" s="22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8" t="s">
        <v>201</v>
      </c>
      <c r="AU168" s="228" t="s">
        <v>83</v>
      </c>
      <c r="AV168" s="13" t="s">
        <v>77</v>
      </c>
      <c r="AW168" s="13" t="s">
        <v>33</v>
      </c>
      <c r="AX168" s="13" t="s">
        <v>72</v>
      </c>
      <c r="AY168" s="228" t="s">
        <v>190</v>
      </c>
    </row>
    <row r="169" s="13" customFormat="1">
      <c r="A169" s="13"/>
      <c r="B169" s="218"/>
      <c r="C169" s="219"/>
      <c r="D169" s="220" t="s">
        <v>201</v>
      </c>
      <c r="E169" s="221" t="s">
        <v>19</v>
      </c>
      <c r="F169" s="222" t="s">
        <v>297</v>
      </c>
      <c r="G169" s="219"/>
      <c r="H169" s="221" t="s">
        <v>19</v>
      </c>
      <c r="I169" s="223"/>
      <c r="J169" s="219"/>
      <c r="K169" s="219"/>
      <c r="L169" s="224"/>
      <c r="M169" s="225"/>
      <c r="N169" s="226"/>
      <c r="O169" s="226"/>
      <c r="P169" s="226"/>
      <c r="Q169" s="226"/>
      <c r="R169" s="226"/>
      <c r="S169" s="226"/>
      <c r="T169" s="22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8" t="s">
        <v>201</v>
      </c>
      <c r="AU169" s="228" t="s">
        <v>83</v>
      </c>
      <c r="AV169" s="13" t="s">
        <v>77</v>
      </c>
      <c r="AW169" s="13" t="s">
        <v>33</v>
      </c>
      <c r="AX169" s="13" t="s">
        <v>72</v>
      </c>
      <c r="AY169" s="228" t="s">
        <v>190</v>
      </c>
    </row>
    <row r="170" s="14" customFormat="1">
      <c r="A170" s="14"/>
      <c r="B170" s="229"/>
      <c r="C170" s="230"/>
      <c r="D170" s="220" t="s">
        <v>201</v>
      </c>
      <c r="E170" s="231" t="s">
        <v>19</v>
      </c>
      <c r="F170" s="232" t="s">
        <v>106</v>
      </c>
      <c r="G170" s="230"/>
      <c r="H170" s="233">
        <v>56.920000000000002</v>
      </c>
      <c r="I170" s="234"/>
      <c r="J170" s="230"/>
      <c r="K170" s="230"/>
      <c r="L170" s="235"/>
      <c r="M170" s="236"/>
      <c r="N170" s="237"/>
      <c r="O170" s="237"/>
      <c r="P170" s="237"/>
      <c r="Q170" s="237"/>
      <c r="R170" s="237"/>
      <c r="S170" s="237"/>
      <c r="T170" s="23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39" t="s">
        <v>201</v>
      </c>
      <c r="AU170" s="239" t="s">
        <v>83</v>
      </c>
      <c r="AV170" s="14" t="s">
        <v>83</v>
      </c>
      <c r="AW170" s="14" t="s">
        <v>33</v>
      </c>
      <c r="AX170" s="14" t="s">
        <v>77</v>
      </c>
      <c r="AY170" s="239" t="s">
        <v>190</v>
      </c>
    </row>
    <row r="171" s="2" customFormat="1" ht="24.15" customHeight="1">
      <c r="A171" s="39"/>
      <c r="B171" s="40"/>
      <c r="C171" s="200" t="s">
        <v>298</v>
      </c>
      <c r="D171" s="200" t="s">
        <v>192</v>
      </c>
      <c r="E171" s="201" t="s">
        <v>299</v>
      </c>
      <c r="F171" s="202" t="s">
        <v>300</v>
      </c>
      <c r="G171" s="203" t="s">
        <v>239</v>
      </c>
      <c r="H171" s="204">
        <v>180.345</v>
      </c>
      <c r="I171" s="205"/>
      <c r="J171" s="206">
        <f>ROUND(I171*H171,2)</f>
        <v>0</v>
      </c>
      <c r="K171" s="202" t="s">
        <v>196</v>
      </c>
      <c r="L171" s="45"/>
      <c r="M171" s="207" t="s">
        <v>19</v>
      </c>
      <c r="N171" s="208" t="s">
        <v>43</v>
      </c>
      <c r="O171" s="85"/>
      <c r="P171" s="209">
        <f>O171*H171</f>
        <v>0</v>
      </c>
      <c r="Q171" s="209">
        <v>0.00022000000000000001</v>
      </c>
      <c r="R171" s="209">
        <f>Q171*H171</f>
        <v>0.0396759</v>
      </c>
      <c r="S171" s="209">
        <v>0</v>
      </c>
      <c r="T171" s="21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1" t="s">
        <v>197</v>
      </c>
      <c r="AT171" s="211" t="s">
        <v>192</v>
      </c>
      <c r="AU171" s="211" t="s">
        <v>83</v>
      </c>
      <c r="AY171" s="18" t="s">
        <v>190</v>
      </c>
      <c r="BE171" s="212">
        <f>IF(N171="základní",J171,0)</f>
        <v>0</v>
      </c>
      <c r="BF171" s="212">
        <f>IF(N171="snížená",J171,0)</f>
        <v>0</v>
      </c>
      <c r="BG171" s="212">
        <f>IF(N171="zákl. přenesená",J171,0)</f>
        <v>0</v>
      </c>
      <c r="BH171" s="212">
        <f>IF(N171="sníž. přenesená",J171,0)</f>
        <v>0</v>
      </c>
      <c r="BI171" s="212">
        <f>IF(N171="nulová",J171,0)</f>
        <v>0</v>
      </c>
      <c r="BJ171" s="18" t="s">
        <v>77</v>
      </c>
      <c r="BK171" s="212">
        <f>ROUND(I171*H171,2)</f>
        <v>0</v>
      </c>
      <c r="BL171" s="18" t="s">
        <v>197</v>
      </c>
      <c r="BM171" s="211" t="s">
        <v>301</v>
      </c>
    </row>
    <row r="172" s="2" customFormat="1">
      <c r="A172" s="39"/>
      <c r="B172" s="40"/>
      <c r="C172" s="41"/>
      <c r="D172" s="213" t="s">
        <v>199</v>
      </c>
      <c r="E172" s="41"/>
      <c r="F172" s="214" t="s">
        <v>302</v>
      </c>
      <c r="G172" s="41"/>
      <c r="H172" s="41"/>
      <c r="I172" s="215"/>
      <c r="J172" s="41"/>
      <c r="K172" s="41"/>
      <c r="L172" s="45"/>
      <c r="M172" s="216"/>
      <c r="N172" s="217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199</v>
      </c>
      <c r="AU172" s="18" t="s">
        <v>83</v>
      </c>
    </row>
    <row r="173" s="13" customFormat="1">
      <c r="A173" s="13"/>
      <c r="B173" s="218"/>
      <c r="C173" s="219"/>
      <c r="D173" s="220" t="s">
        <v>201</v>
      </c>
      <c r="E173" s="221" t="s">
        <v>19</v>
      </c>
      <c r="F173" s="222" t="s">
        <v>202</v>
      </c>
      <c r="G173" s="219"/>
      <c r="H173" s="221" t="s">
        <v>19</v>
      </c>
      <c r="I173" s="223"/>
      <c r="J173" s="219"/>
      <c r="K173" s="219"/>
      <c r="L173" s="224"/>
      <c r="M173" s="225"/>
      <c r="N173" s="226"/>
      <c r="O173" s="226"/>
      <c r="P173" s="226"/>
      <c r="Q173" s="226"/>
      <c r="R173" s="226"/>
      <c r="S173" s="226"/>
      <c r="T173" s="22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8" t="s">
        <v>201</v>
      </c>
      <c r="AU173" s="228" t="s">
        <v>83</v>
      </c>
      <c r="AV173" s="13" t="s">
        <v>77</v>
      </c>
      <c r="AW173" s="13" t="s">
        <v>33</v>
      </c>
      <c r="AX173" s="13" t="s">
        <v>72</v>
      </c>
      <c r="AY173" s="228" t="s">
        <v>190</v>
      </c>
    </row>
    <row r="174" s="13" customFormat="1">
      <c r="A174" s="13"/>
      <c r="B174" s="218"/>
      <c r="C174" s="219"/>
      <c r="D174" s="220" t="s">
        <v>201</v>
      </c>
      <c r="E174" s="221" t="s">
        <v>19</v>
      </c>
      <c r="F174" s="222" t="s">
        <v>289</v>
      </c>
      <c r="G174" s="219"/>
      <c r="H174" s="221" t="s">
        <v>19</v>
      </c>
      <c r="I174" s="223"/>
      <c r="J174" s="219"/>
      <c r="K174" s="219"/>
      <c r="L174" s="224"/>
      <c r="M174" s="225"/>
      <c r="N174" s="226"/>
      <c r="O174" s="226"/>
      <c r="P174" s="226"/>
      <c r="Q174" s="226"/>
      <c r="R174" s="226"/>
      <c r="S174" s="226"/>
      <c r="T174" s="22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8" t="s">
        <v>201</v>
      </c>
      <c r="AU174" s="228" t="s">
        <v>83</v>
      </c>
      <c r="AV174" s="13" t="s">
        <v>77</v>
      </c>
      <c r="AW174" s="13" t="s">
        <v>33</v>
      </c>
      <c r="AX174" s="13" t="s">
        <v>72</v>
      </c>
      <c r="AY174" s="228" t="s">
        <v>190</v>
      </c>
    </row>
    <row r="175" s="13" customFormat="1">
      <c r="A175" s="13"/>
      <c r="B175" s="218"/>
      <c r="C175" s="219"/>
      <c r="D175" s="220" t="s">
        <v>201</v>
      </c>
      <c r="E175" s="221" t="s">
        <v>19</v>
      </c>
      <c r="F175" s="222" t="s">
        <v>290</v>
      </c>
      <c r="G175" s="219"/>
      <c r="H175" s="221" t="s">
        <v>19</v>
      </c>
      <c r="I175" s="223"/>
      <c r="J175" s="219"/>
      <c r="K175" s="219"/>
      <c r="L175" s="224"/>
      <c r="M175" s="225"/>
      <c r="N175" s="226"/>
      <c r="O175" s="226"/>
      <c r="P175" s="226"/>
      <c r="Q175" s="226"/>
      <c r="R175" s="226"/>
      <c r="S175" s="226"/>
      <c r="T175" s="22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8" t="s">
        <v>201</v>
      </c>
      <c r="AU175" s="228" t="s">
        <v>83</v>
      </c>
      <c r="AV175" s="13" t="s">
        <v>77</v>
      </c>
      <c r="AW175" s="13" t="s">
        <v>33</v>
      </c>
      <c r="AX175" s="13" t="s">
        <v>72</v>
      </c>
      <c r="AY175" s="228" t="s">
        <v>190</v>
      </c>
    </row>
    <row r="176" s="14" customFormat="1">
      <c r="A176" s="14"/>
      <c r="B176" s="229"/>
      <c r="C176" s="230"/>
      <c r="D176" s="220" t="s">
        <v>201</v>
      </c>
      <c r="E176" s="231" t="s">
        <v>19</v>
      </c>
      <c r="F176" s="232" t="s">
        <v>109</v>
      </c>
      <c r="G176" s="230"/>
      <c r="H176" s="233">
        <v>180.345</v>
      </c>
      <c r="I176" s="234"/>
      <c r="J176" s="230"/>
      <c r="K176" s="230"/>
      <c r="L176" s="235"/>
      <c r="M176" s="236"/>
      <c r="N176" s="237"/>
      <c r="O176" s="237"/>
      <c r="P176" s="237"/>
      <c r="Q176" s="237"/>
      <c r="R176" s="237"/>
      <c r="S176" s="237"/>
      <c r="T176" s="23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39" t="s">
        <v>201</v>
      </c>
      <c r="AU176" s="239" t="s">
        <v>83</v>
      </c>
      <c r="AV176" s="14" t="s">
        <v>83</v>
      </c>
      <c r="AW176" s="14" t="s">
        <v>33</v>
      </c>
      <c r="AX176" s="14" t="s">
        <v>77</v>
      </c>
      <c r="AY176" s="239" t="s">
        <v>190</v>
      </c>
    </row>
    <row r="177" s="2" customFormat="1" ht="33" customHeight="1">
      <c r="A177" s="39"/>
      <c r="B177" s="40"/>
      <c r="C177" s="200" t="s">
        <v>303</v>
      </c>
      <c r="D177" s="200" t="s">
        <v>192</v>
      </c>
      <c r="E177" s="201" t="s">
        <v>304</v>
      </c>
      <c r="F177" s="202" t="s">
        <v>305</v>
      </c>
      <c r="G177" s="203" t="s">
        <v>239</v>
      </c>
      <c r="H177" s="204">
        <v>180.345</v>
      </c>
      <c r="I177" s="205"/>
      <c r="J177" s="206">
        <f>ROUND(I177*H177,2)</f>
        <v>0</v>
      </c>
      <c r="K177" s="202" t="s">
        <v>196</v>
      </c>
      <c r="L177" s="45"/>
      <c r="M177" s="207" t="s">
        <v>19</v>
      </c>
      <c r="N177" s="208" t="s">
        <v>43</v>
      </c>
      <c r="O177" s="85"/>
      <c r="P177" s="209">
        <f>O177*H177</f>
        <v>0</v>
      </c>
      <c r="Q177" s="209">
        <v>0.023099999999999999</v>
      </c>
      <c r="R177" s="209">
        <f>Q177*H177</f>
        <v>4.1659695000000001</v>
      </c>
      <c r="S177" s="209">
        <v>0</v>
      </c>
      <c r="T177" s="21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1" t="s">
        <v>197</v>
      </c>
      <c r="AT177" s="211" t="s">
        <v>192</v>
      </c>
      <c r="AU177" s="211" t="s">
        <v>83</v>
      </c>
      <c r="AY177" s="18" t="s">
        <v>190</v>
      </c>
      <c r="BE177" s="212">
        <f>IF(N177="základní",J177,0)</f>
        <v>0</v>
      </c>
      <c r="BF177" s="212">
        <f>IF(N177="snížená",J177,0)</f>
        <v>0</v>
      </c>
      <c r="BG177" s="212">
        <f>IF(N177="zákl. přenesená",J177,0)</f>
        <v>0</v>
      </c>
      <c r="BH177" s="212">
        <f>IF(N177="sníž. přenesená",J177,0)</f>
        <v>0</v>
      </c>
      <c r="BI177" s="212">
        <f>IF(N177="nulová",J177,0)</f>
        <v>0</v>
      </c>
      <c r="BJ177" s="18" t="s">
        <v>77</v>
      </c>
      <c r="BK177" s="212">
        <f>ROUND(I177*H177,2)</f>
        <v>0</v>
      </c>
      <c r="BL177" s="18" t="s">
        <v>197</v>
      </c>
      <c r="BM177" s="211" t="s">
        <v>306</v>
      </c>
    </row>
    <row r="178" s="2" customFormat="1">
      <c r="A178" s="39"/>
      <c r="B178" s="40"/>
      <c r="C178" s="41"/>
      <c r="D178" s="213" t="s">
        <v>199</v>
      </c>
      <c r="E178" s="41"/>
      <c r="F178" s="214" t="s">
        <v>307</v>
      </c>
      <c r="G178" s="41"/>
      <c r="H178" s="41"/>
      <c r="I178" s="215"/>
      <c r="J178" s="41"/>
      <c r="K178" s="41"/>
      <c r="L178" s="45"/>
      <c r="M178" s="216"/>
      <c r="N178" s="217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199</v>
      </c>
      <c r="AU178" s="18" t="s">
        <v>83</v>
      </c>
    </row>
    <row r="179" s="13" customFormat="1">
      <c r="A179" s="13"/>
      <c r="B179" s="218"/>
      <c r="C179" s="219"/>
      <c r="D179" s="220" t="s">
        <v>201</v>
      </c>
      <c r="E179" s="221" t="s">
        <v>19</v>
      </c>
      <c r="F179" s="222" t="s">
        <v>202</v>
      </c>
      <c r="G179" s="219"/>
      <c r="H179" s="221" t="s">
        <v>19</v>
      </c>
      <c r="I179" s="223"/>
      <c r="J179" s="219"/>
      <c r="K179" s="219"/>
      <c r="L179" s="224"/>
      <c r="M179" s="225"/>
      <c r="N179" s="226"/>
      <c r="O179" s="226"/>
      <c r="P179" s="226"/>
      <c r="Q179" s="226"/>
      <c r="R179" s="226"/>
      <c r="S179" s="226"/>
      <c r="T179" s="22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8" t="s">
        <v>201</v>
      </c>
      <c r="AU179" s="228" t="s">
        <v>83</v>
      </c>
      <c r="AV179" s="13" t="s">
        <v>77</v>
      </c>
      <c r="AW179" s="13" t="s">
        <v>33</v>
      </c>
      <c r="AX179" s="13" t="s">
        <v>72</v>
      </c>
      <c r="AY179" s="228" t="s">
        <v>190</v>
      </c>
    </row>
    <row r="180" s="13" customFormat="1">
      <c r="A180" s="13"/>
      <c r="B180" s="218"/>
      <c r="C180" s="219"/>
      <c r="D180" s="220" t="s">
        <v>201</v>
      </c>
      <c r="E180" s="221" t="s">
        <v>19</v>
      </c>
      <c r="F180" s="222" t="s">
        <v>289</v>
      </c>
      <c r="G180" s="219"/>
      <c r="H180" s="221" t="s">
        <v>19</v>
      </c>
      <c r="I180" s="223"/>
      <c r="J180" s="219"/>
      <c r="K180" s="219"/>
      <c r="L180" s="224"/>
      <c r="M180" s="225"/>
      <c r="N180" s="226"/>
      <c r="O180" s="226"/>
      <c r="P180" s="226"/>
      <c r="Q180" s="226"/>
      <c r="R180" s="226"/>
      <c r="S180" s="226"/>
      <c r="T180" s="22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8" t="s">
        <v>201</v>
      </c>
      <c r="AU180" s="228" t="s">
        <v>83</v>
      </c>
      <c r="AV180" s="13" t="s">
        <v>77</v>
      </c>
      <c r="AW180" s="13" t="s">
        <v>33</v>
      </c>
      <c r="AX180" s="13" t="s">
        <v>72</v>
      </c>
      <c r="AY180" s="228" t="s">
        <v>190</v>
      </c>
    </row>
    <row r="181" s="13" customFormat="1">
      <c r="A181" s="13"/>
      <c r="B181" s="218"/>
      <c r="C181" s="219"/>
      <c r="D181" s="220" t="s">
        <v>201</v>
      </c>
      <c r="E181" s="221" t="s">
        <v>19</v>
      </c>
      <c r="F181" s="222" t="s">
        <v>290</v>
      </c>
      <c r="G181" s="219"/>
      <c r="H181" s="221" t="s">
        <v>19</v>
      </c>
      <c r="I181" s="223"/>
      <c r="J181" s="219"/>
      <c r="K181" s="219"/>
      <c r="L181" s="224"/>
      <c r="M181" s="225"/>
      <c r="N181" s="226"/>
      <c r="O181" s="226"/>
      <c r="P181" s="226"/>
      <c r="Q181" s="226"/>
      <c r="R181" s="226"/>
      <c r="S181" s="226"/>
      <c r="T181" s="22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8" t="s">
        <v>201</v>
      </c>
      <c r="AU181" s="228" t="s">
        <v>83</v>
      </c>
      <c r="AV181" s="13" t="s">
        <v>77</v>
      </c>
      <c r="AW181" s="13" t="s">
        <v>33</v>
      </c>
      <c r="AX181" s="13" t="s">
        <v>72</v>
      </c>
      <c r="AY181" s="228" t="s">
        <v>190</v>
      </c>
    </row>
    <row r="182" s="14" customFormat="1">
      <c r="A182" s="14"/>
      <c r="B182" s="229"/>
      <c r="C182" s="230"/>
      <c r="D182" s="220" t="s">
        <v>201</v>
      </c>
      <c r="E182" s="231" t="s">
        <v>19</v>
      </c>
      <c r="F182" s="232" t="s">
        <v>109</v>
      </c>
      <c r="G182" s="230"/>
      <c r="H182" s="233">
        <v>180.345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39" t="s">
        <v>201</v>
      </c>
      <c r="AU182" s="239" t="s">
        <v>83</v>
      </c>
      <c r="AV182" s="14" t="s">
        <v>83</v>
      </c>
      <c r="AW182" s="14" t="s">
        <v>33</v>
      </c>
      <c r="AX182" s="14" t="s">
        <v>77</v>
      </c>
      <c r="AY182" s="239" t="s">
        <v>190</v>
      </c>
    </row>
    <row r="183" s="2" customFormat="1" ht="37.8" customHeight="1">
      <c r="A183" s="39"/>
      <c r="B183" s="40"/>
      <c r="C183" s="200" t="s">
        <v>308</v>
      </c>
      <c r="D183" s="200" t="s">
        <v>192</v>
      </c>
      <c r="E183" s="201" t="s">
        <v>309</v>
      </c>
      <c r="F183" s="202" t="s">
        <v>310</v>
      </c>
      <c r="G183" s="203" t="s">
        <v>239</v>
      </c>
      <c r="H183" s="204">
        <v>173.32499999999999</v>
      </c>
      <c r="I183" s="205"/>
      <c r="J183" s="206">
        <f>ROUND(I183*H183,2)</f>
        <v>0</v>
      </c>
      <c r="K183" s="202" t="s">
        <v>196</v>
      </c>
      <c r="L183" s="45"/>
      <c r="M183" s="207" t="s">
        <v>19</v>
      </c>
      <c r="N183" s="208" t="s">
        <v>43</v>
      </c>
      <c r="O183" s="85"/>
      <c r="P183" s="209">
        <f>O183*H183</f>
        <v>0</v>
      </c>
      <c r="Q183" s="209">
        <v>0.0027499999999999998</v>
      </c>
      <c r="R183" s="209">
        <f>Q183*H183</f>
        <v>0.47664374999999992</v>
      </c>
      <c r="S183" s="209">
        <v>0</v>
      </c>
      <c r="T183" s="21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1" t="s">
        <v>197</v>
      </c>
      <c r="AT183" s="211" t="s">
        <v>192</v>
      </c>
      <c r="AU183" s="211" t="s">
        <v>83</v>
      </c>
      <c r="AY183" s="18" t="s">
        <v>190</v>
      </c>
      <c r="BE183" s="212">
        <f>IF(N183="základní",J183,0)</f>
        <v>0</v>
      </c>
      <c r="BF183" s="212">
        <f>IF(N183="snížená",J183,0)</f>
        <v>0</v>
      </c>
      <c r="BG183" s="212">
        <f>IF(N183="zákl. přenesená",J183,0)</f>
        <v>0</v>
      </c>
      <c r="BH183" s="212">
        <f>IF(N183="sníž. přenesená",J183,0)</f>
        <v>0</v>
      </c>
      <c r="BI183" s="212">
        <f>IF(N183="nulová",J183,0)</f>
        <v>0</v>
      </c>
      <c r="BJ183" s="18" t="s">
        <v>77</v>
      </c>
      <c r="BK183" s="212">
        <f>ROUND(I183*H183,2)</f>
        <v>0</v>
      </c>
      <c r="BL183" s="18" t="s">
        <v>197</v>
      </c>
      <c r="BM183" s="211" t="s">
        <v>311</v>
      </c>
    </row>
    <row r="184" s="2" customFormat="1">
      <c r="A184" s="39"/>
      <c r="B184" s="40"/>
      <c r="C184" s="41"/>
      <c r="D184" s="213" t="s">
        <v>199</v>
      </c>
      <c r="E184" s="41"/>
      <c r="F184" s="214" t="s">
        <v>312</v>
      </c>
      <c r="G184" s="41"/>
      <c r="H184" s="41"/>
      <c r="I184" s="215"/>
      <c r="J184" s="41"/>
      <c r="K184" s="41"/>
      <c r="L184" s="45"/>
      <c r="M184" s="216"/>
      <c r="N184" s="217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199</v>
      </c>
      <c r="AU184" s="18" t="s">
        <v>83</v>
      </c>
    </row>
    <row r="185" s="13" customFormat="1">
      <c r="A185" s="13"/>
      <c r="B185" s="218"/>
      <c r="C185" s="219"/>
      <c r="D185" s="220" t="s">
        <v>201</v>
      </c>
      <c r="E185" s="221" t="s">
        <v>19</v>
      </c>
      <c r="F185" s="222" t="s">
        <v>202</v>
      </c>
      <c r="G185" s="219"/>
      <c r="H185" s="221" t="s">
        <v>19</v>
      </c>
      <c r="I185" s="223"/>
      <c r="J185" s="219"/>
      <c r="K185" s="219"/>
      <c r="L185" s="224"/>
      <c r="M185" s="225"/>
      <c r="N185" s="226"/>
      <c r="O185" s="226"/>
      <c r="P185" s="226"/>
      <c r="Q185" s="226"/>
      <c r="R185" s="226"/>
      <c r="S185" s="226"/>
      <c r="T185" s="22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8" t="s">
        <v>201</v>
      </c>
      <c r="AU185" s="228" t="s">
        <v>83</v>
      </c>
      <c r="AV185" s="13" t="s">
        <v>77</v>
      </c>
      <c r="AW185" s="13" t="s">
        <v>33</v>
      </c>
      <c r="AX185" s="13" t="s">
        <v>72</v>
      </c>
      <c r="AY185" s="228" t="s">
        <v>190</v>
      </c>
    </row>
    <row r="186" s="13" customFormat="1">
      <c r="A186" s="13"/>
      <c r="B186" s="218"/>
      <c r="C186" s="219"/>
      <c r="D186" s="220" t="s">
        <v>201</v>
      </c>
      <c r="E186" s="221" t="s">
        <v>19</v>
      </c>
      <c r="F186" s="222" t="s">
        <v>313</v>
      </c>
      <c r="G186" s="219"/>
      <c r="H186" s="221" t="s">
        <v>19</v>
      </c>
      <c r="I186" s="223"/>
      <c r="J186" s="219"/>
      <c r="K186" s="219"/>
      <c r="L186" s="224"/>
      <c r="M186" s="225"/>
      <c r="N186" s="226"/>
      <c r="O186" s="226"/>
      <c r="P186" s="226"/>
      <c r="Q186" s="226"/>
      <c r="R186" s="226"/>
      <c r="S186" s="226"/>
      <c r="T186" s="22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8" t="s">
        <v>201</v>
      </c>
      <c r="AU186" s="228" t="s">
        <v>83</v>
      </c>
      <c r="AV186" s="13" t="s">
        <v>77</v>
      </c>
      <c r="AW186" s="13" t="s">
        <v>33</v>
      </c>
      <c r="AX186" s="13" t="s">
        <v>72</v>
      </c>
      <c r="AY186" s="228" t="s">
        <v>190</v>
      </c>
    </row>
    <row r="187" s="14" customFormat="1">
      <c r="A187" s="14"/>
      <c r="B187" s="229"/>
      <c r="C187" s="230"/>
      <c r="D187" s="220" t="s">
        <v>201</v>
      </c>
      <c r="E187" s="231" t="s">
        <v>19</v>
      </c>
      <c r="F187" s="232" t="s">
        <v>114</v>
      </c>
      <c r="G187" s="230"/>
      <c r="H187" s="233">
        <v>173.32499999999999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9" t="s">
        <v>201</v>
      </c>
      <c r="AU187" s="239" t="s">
        <v>83</v>
      </c>
      <c r="AV187" s="14" t="s">
        <v>83</v>
      </c>
      <c r="AW187" s="14" t="s">
        <v>33</v>
      </c>
      <c r="AX187" s="14" t="s">
        <v>77</v>
      </c>
      <c r="AY187" s="239" t="s">
        <v>190</v>
      </c>
    </row>
    <row r="188" s="2" customFormat="1" ht="37.8" customHeight="1">
      <c r="A188" s="39"/>
      <c r="B188" s="40"/>
      <c r="C188" s="200" t="s">
        <v>314</v>
      </c>
      <c r="D188" s="200" t="s">
        <v>192</v>
      </c>
      <c r="E188" s="201" t="s">
        <v>315</v>
      </c>
      <c r="F188" s="202" t="s">
        <v>316</v>
      </c>
      <c r="G188" s="203" t="s">
        <v>239</v>
      </c>
      <c r="H188" s="204">
        <v>7.0199999999999996</v>
      </c>
      <c r="I188" s="205"/>
      <c r="J188" s="206">
        <f>ROUND(I188*H188,2)</f>
        <v>0</v>
      </c>
      <c r="K188" s="202" t="s">
        <v>196</v>
      </c>
      <c r="L188" s="45"/>
      <c r="M188" s="207" t="s">
        <v>19</v>
      </c>
      <c r="N188" s="208" t="s">
        <v>43</v>
      </c>
      <c r="O188" s="85"/>
      <c r="P188" s="209">
        <f>O188*H188</f>
        <v>0</v>
      </c>
      <c r="Q188" s="209">
        <v>0.0057000000000000002</v>
      </c>
      <c r="R188" s="209">
        <f>Q188*H188</f>
        <v>0.040014000000000001</v>
      </c>
      <c r="S188" s="209">
        <v>0</v>
      </c>
      <c r="T188" s="21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1" t="s">
        <v>197</v>
      </c>
      <c r="AT188" s="211" t="s">
        <v>192</v>
      </c>
      <c r="AU188" s="211" t="s">
        <v>83</v>
      </c>
      <c r="AY188" s="18" t="s">
        <v>190</v>
      </c>
      <c r="BE188" s="212">
        <f>IF(N188="základní",J188,0)</f>
        <v>0</v>
      </c>
      <c r="BF188" s="212">
        <f>IF(N188="snížená",J188,0)</f>
        <v>0</v>
      </c>
      <c r="BG188" s="212">
        <f>IF(N188="zákl. přenesená",J188,0)</f>
        <v>0</v>
      </c>
      <c r="BH188" s="212">
        <f>IF(N188="sníž. přenesená",J188,0)</f>
        <v>0</v>
      </c>
      <c r="BI188" s="212">
        <f>IF(N188="nulová",J188,0)</f>
        <v>0</v>
      </c>
      <c r="BJ188" s="18" t="s">
        <v>77</v>
      </c>
      <c r="BK188" s="212">
        <f>ROUND(I188*H188,2)</f>
        <v>0</v>
      </c>
      <c r="BL188" s="18" t="s">
        <v>197</v>
      </c>
      <c r="BM188" s="211" t="s">
        <v>317</v>
      </c>
    </row>
    <row r="189" s="2" customFormat="1">
      <c r="A189" s="39"/>
      <c r="B189" s="40"/>
      <c r="C189" s="41"/>
      <c r="D189" s="213" t="s">
        <v>199</v>
      </c>
      <c r="E189" s="41"/>
      <c r="F189" s="214" t="s">
        <v>318</v>
      </c>
      <c r="G189" s="41"/>
      <c r="H189" s="41"/>
      <c r="I189" s="215"/>
      <c r="J189" s="41"/>
      <c r="K189" s="41"/>
      <c r="L189" s="45"/>
      <c r="M189" s="216"/>
      <c r="N189" s="217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199</v>
      </c>
      <c r="AU189" s="18" t="s">
        <v>83</v>
      </c>
    </row>
    <row r="190" s="13" customFormat="1">
      <c r="A190" s="13"/>
      <c r="B190" s="218"/>
      <c r="C190" s="219"/>
      <c r="D190" s="220" t="s">
        <v>201</v>
      </c>
      <c r="E190" s="221" t="s">
        <v>19</v>
      </c>
      <c r="F190" s="222" t="s">
        <v>202</v>
      </c>
      <c r="G190" s="219"/>
      <c r="H190" s="221" t="s">
        <v>19</v>
      </c>
      <c r="I190" s="223"/>
      <c r="J190" s="219"/>
      <c r="K190" s="219"/>
      <c r="L190" s="224"/>
      <c r="M190" s="225"/>
      <c r="N190" s="226"/>
      <c r="O190" s="226"/>
      <c r="P190" s="226"/>
      <c r="Q190" s="226"/>
      <c r="R190" s="226"/>
      <c r="S190" s="226"/>
      <c r="T190" s="22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8" t="s">
        <v>201</v>
      </c>
      <c r="AU190" s="228" t="s">
        <v>83</v>
      </c>
      <c r="AV190" s="13" t="s">
        <v>77</v>
      </c>
      <c r="AW190" s="13" t="s">
        <v>33</v>
      </c>
      <c r="AX190" s="13" t="s">
        <v>72</v>
      </c>
      <c r="AY190" s="228" t="s">
        <v>190</v>
      </c>
    </row>
    <row r="191" s="13" customFormat="1">
      <c r="A191" s="13"/>
      <c r="B191" s="218"/>
      <c r="C191" s="219"/>
      <c r="D191" s="220" t="s">
        <v>201</v>
      </c>
      <c r="E191" s="221" t="s">
        <v>19</v>
      </c>
      <c r="F191" s="222" t="s">
        <v>319</v>
      </c>
      <c r="G191" s="219"/>
      <c r="H191" s="221" t="s">
        <v>19</v>
      </c>
      <c r="I191" s="223"/>
      <c r="J191" s="219"/>
      <c r="K191" s="219"/>
      <c r="L191" s="224"/>
      <c r="M191" s="225"/>
      <c r="N191" s="226"/>
      <c r="O191" s="226"/>
      <c r="P191" s="226"/>
      <c r="Q191" s="226"/>
      <c r="R191" s="226"/>
      <c r="S191" s="226"/>
      <c r="T191" s="22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28" t="s">
        <v>201</v>
      </c>
      <c r="AU191" s="228" t="s">
        <v>83</v>
      </c>
      <c r="AV191" s="13" t="s">
        <v>77</v>
      </c>
      <c r="AW191" s="13" t="s">
        <v>33</v>
      </c>
      <c r="AX191" s="13" t="s">
        <v>72</v>
      </c>
      <c r="AY191" s="228" t="s">
        <v>190</v>
      </c>
    </row>
    <row r="192" s="14" customFormat="1">
      <c r="A192" s="14"/>
      <c r="B192" s="229"/>
      <c r="C192" s="230"/>
      <c r="D192" s="220" t="s">
        <v>201</v>
      </c>
      <c r="E192" s="231" t="s">
        <v>19</v>
      </c>
      <c r="F192" s="232" t="s">
        <v>111</v>
      </c>
      <c r="G192" s="230"/>
      <c r="H192" s="233">
        <v>7.0199999999999996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39" t="s">
        <v>201</v>
      </c>
      <c r="AU192" s="239" t="s">
        <v>83</v>
      </c>
      <c r="AV192" s="14" t="s">
        <v>83</v>
      </c>
      <c r="AW192" s="14" t="s">
        <v>33</v>
      </c>
      <c r="AX192" s="14" t="s">
        <v>77</v>
      </c>
      <c r="AY192" s="239" t="s">
        <v>190</v>
      </c>
    </row>
    <row r="193" s="2" customFormat="1" ht="37.8" customHeight="1">
      <c r="A193" s="39"/>
      <c r="B193" s="40"/>
      <c r="C193" s="200" t="s">
        <v>7</v>
      </c>
      <c r="D193" s="200" t="s">
        <v>192</v>
      </c>
      <c r="E193" s="201" t="s">
        <v>320</v>
      </c>
      <c r="F193" s="202" t="s">
        <v>321</v>
      </c>
      <c r="G193" s="203" t="s">
        <v>239</v>
      </c>
      <c r="H193" s="204">
        <v>76</v>
      </c>
      <c r="I193" s="205"/>
      <c r="J193" s="206">
        <f>ROUND(I193*H193,2)</f>
        <v>0</v>
      </c>
      <c r="K193" s="202" t="s">
        <v>19</v>
      </c>
      <c r="L193" s="45"/>
      <c r="M193" s="207" t="s">
        <v>19</v>
      </c>
      <c r="N193" s="208" t="s">
        <v>43</v>
      </c>
      <c r="O193" s="85"/>
      <c r="P193" s="209">
        <f>O193*H193</f>
        <v>0</v>
      </c>
      <c r="Q193" s="209">
        <v>0.00022000000000000001</v>
      </c>
      <c r="R193" s="209">
        <f>Q193*H193</f>
        <v>0.016720000000000002</v>
      </c>
      <c r="S193" s="209">
        <v>6.0000000000000002E-05</v>
      </c>
      <c r="T193" s="210">
        <f>S193*H193</f>
        <v>0.0045599999999999998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1" t="s">
        <v>197</v>
      </c>
      <c r="AT193" s="211" t="s">
        <v>192</v>
      </c>
      <c r="AU193" s="211" t="s">
        <v>83</v>
      </c>
      <c r="AY193" s="18" t="s">
        <v>190</v>
      </c>
      <c r="BE193" s="212">
        <f>IF(N193="základní",J193,0)</f>
        <v>0</v>
      </c>
      <c r="BF193" s="212">
        <f>IF(N193="snížená",J193,0)</f>
        <v>0</v>
      </c>
      <c r="BG193" s="212">
        <f>IF(N193="zákl. přenesená",J193,0)</f>
        <v>0</v>
      </c>
      <c r="BH193" s="212">
        <f>IF(N193="sníž. přenesená",J193,0)</f>
        <v>0</v>
      </c>
      <c r="BI193" s="212">
        <f>IF(N193="nulová",J193,0)</f>
        <v>0</v>
      </c>
      <c r="BJ193" s="18" t="s">
        <v>77</v>
      </c>
      <c r="BK193" s="212">
        <f>ROUND(I193*H193,2)</f>
        <v>0</v>
      </c>
      <c r="BL193" s="18" t="s">
        <v>197</v>
      </c>
      <c r="BM193" s="211" t="s">
        <v>322</v>
      </c>
    </row>
    <row r="194" s="14" customFormat="1">
      <c r="A194" s="14"/>
      <c r="B194" s="229"/>
      <c r="C194" s="230"/>
      <c r="D194" s="220" t="s">
        <v>201</v>
      </c>
      <c r="E194" s="240" t="s">
        <v>19</v>
      </c>
      <c r="F194" s="231" t="s">
        <v>323</v>
      </c>
      <c r="G194" s="230"/>
      <c r="H194" s="233">
        <v>76</v>
      </c>
      <c r="I194" s="234"/>
      <c r="J194" s="230"/>
      <c r="K194" s="230"/>
      <c r="L194" s="235"/>
      <c r="M194" s="236"/>
      <c r="N194" s="237"/>
      <c r="O194" s="237"/>
      <c r="P194" s="237"/>
      <c r="Q194" s="237"/>
      <c r="R194" s="237"/>
      <c r="S194" s="237"/>
      <c r="T194" s="23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9" t="s">
        <v>201</v>
      </c>
      <c r="AU194" s="239" t="s">
        <v>83</v>
      </c>
      <c r="AV194" s="14" t="s">
        <v>83</v>
      </c>
      <c r="AW194" s="14" t="s">
        <v>33</v>
      </c>
      <c r="AX194" s="14" t="s">
        <v>77</v>
      </c>
      <c r="AY194" s="239" t="s">
        <v>190</v>
      </c>
    </row>
    <row r="195" s="2" customFormat="1" ht="24.15" customHeight="1">
      <c r="A195" s="39"/>
      <c r="B195" s="40"/>
      <c r="C195" s="200" t="s">
        <v>324</v>
      </c>
      <c r="D195" s="200" t="s">
        <v>192</v>
      </c>
      <c r="E195" s="201" t="s">
        <v>325</v>
      </c>
      <c r="F195" s="202" t="s">
        <v>326</v>
      </c>
      <c r="G195" s="203" t="s">
        <v>239</v>
      </c>
      <c r="H195" s="204">
        <v>3.6899999999999999</v>
      </c>
      <c r="I195" s="205"/>
      <c r="J195" s="206">
        <f>ROUND(I195*H195,2)</f>
        <v>0</v>
      </c>
      <c r="K195" s="202" t="s">
        <v>196</v>
      </c>
      <c r="L195" s="45"/>
      <c r="M195" s="207" t="s">
        <v>19</v>
      </c>
      <c r="N195" s="208" t="s">
        <v>43</v>
      </c>
      <c r="O195" s="85"/>
      <c r="P195" s="209">
        <f>O195*H195</f>
        <v>0</v>
      </c>
      <c r="Q195" s="209">
        <v>0.1837</v>
      </c>
      <c r="R195" s="209">
        <f>Q195*H195</f>
        <v>0.67785300000000004</v>
      </c>
      <c r="S195" s="209">
        <v>0</v>
      </c>
      <c r="T195" s="21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1" t="s">
        <v>197</v>
      </c>
      <c r="AT195" s="211" t="s">
        <v>192</v>
      </c>
      <c r="AU195" s="211" t="s">
        <v>83</v>
      </c>
      <c r="AY195" s="18" t="s">
        <v>190</v>
      </c>
      <c r="BE195" s="212">
        <f>IF(N195="základní",J195,0)</f>
        <v>0</v>
      </c>
      <c r="BF195" s="212">
        <f>IF(N195="snížená",J195,0)</f>
        <v>0</v>
      </c>
      <c r="BG195" s="212">
        <f>IF(N195="zákl. přenesená",J195,0)</f>
        <v>0</v>
      </c>
      <c r="BH195" s="212">
        <f>IF(N195="sníž. přenesená",J195,0)</f>
        <v>0</v>
      </c>
      <c r="BI195" s="212">
        <f>IF(N195="nulová",J195,0)</f>
        <v>0</v>
      </c>
      <c r="BJ195" s="18" t="s">
        <v>77</v>
      </c>
      <c r="BK195" s="212">
        <f>ROUND(I195*H195,2)</f>
        <v>0</v>
      </c>
      <c r="BL195" s="18" t="s">
        <v>197</v>
      </c>
      <c r="BM195" s="211" t="s">
        <v>327</v>
      </c>
    </row>
    <row r="196" s="2" customFormat="1">
      <c r="A196" s="39"/>
      <c r="B196" s="40"/>
      <c r="C196" s="41"/>
      <c r="D196" s="213" t="s">
        <v>199</v>
      </c>
      <c r="E196" s="41"/>
      <c r="F196" s="214" t="s">
        <v>328</v>
      </c>
      <c r="G196" s="41"/>
      <c r="H196" s="41"/>
      <c r="I196" s="215"/>
      <c r="J196" s="41"/>
      <c r="K196" s="41"/>
      <c r="L196" s="45"/>
      <c r="M196" s="216"/>
      <c r="N196" s="217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199</v>
      </c>
      <c r="AU196" s="18" t="s">
        <v>83</v>
      </c>
    </row>
    <row r="197" s="13" customFormat="1">
      <c r="A197" s="13"/>
      <c r="B197" s="218"/>
      <c r="C197" s="219"/>
      <c r="D197" s="220" t="s">
        <v>201</v>
      </c>
      <c r="E197" s="221" t="s">
        <v>19</v>
      </c>
      <c r="F197" s="222" t="s">
        <v>202</v>
      </c>
      <c r="G197" s="219"/>
      <c r="H197" s="221" t="s">
        <v>19</v>
      </c>
      <c r="I197" s="223"/>
      <c r="J197" s="219"/>
      <c r="K197" s="219"/>
      <c r="L197" s="224"/>
      <c r="M197" s="225"/>
      <c r="N197" s="226"/>
      <c r="O197" s="226"/>
      <c r="P197" s="226"/>
      <c r="Q197" s="226"/>
      <c r="R197" s="226"/>
      <c r="S197" s="226"/>
      <c r="T197" s="22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8" t="s">
        <v>201</v>
      </c>
      <c r="AU197" s="228" t="s">
        <v>83</v>
      </c>
      <c r="AV197" s="13" t="s">
        <v>77</v>
      </c>
      <c r="AW197" s="13" t="s">
        <v>33</v>
      </c>
      <c r="AX197" s="13" t="s">
        <v>72</v>
      </c>
      <c r="AY197" s="228" t="s">
        <v>190</v>
      </c>
    </row>
    <row r="198" s="13" customFormat="1">
      <c r="A198" s="13"/>
      <c r="B198" s="218"/>
      <c r="C198" s="219"/>
      <c r="D198" s="220" t="s">
        <v>201</v>
      </c>
      <c r="E198" s="221" t="s">
        <v>19</v>
      </c>
      <c r="F198" s="222" t="s">
        <v>329</v>
      </c>
      <c r="G198" s="219"/>
      <c r="H198" s="221" t="s">
        <v>19</v>
      </c>
      <c r="I198" s="223"/>
      <c r="J198" s="219"/>
      <c r="K198" s="219"/>
      <c r="L198" s="224"/>
      <c r="M198" s="225"/>
      <c r="N198" s="226"/>
      <c r="O198" s="226"/>
      <c r="P198" s="226"/>
      <c r="Q198" s="226"/>
      <c r="R198" s="226"/>
      <c r="S198" s="226"/>
      <c r="T198" s="22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8" t="s">
        <v>201</v>
      </c>
      <c r="AU198" s="228" t="s">
        <v>83</v>
      </c>
      <c r="AV198" s="13" t="s">
        <v>77</v>
      </c>
      <c r="AW198" s="13" t="s">
        <v>33</v>
      </c>
      <c r="AX198" s="13" t="s">
        <v>72</v>
      </c>
      <c r="AY198" s="228" t="s">
        <v>190</v>
      </c>
    </row>
    <row r="199" s="14" customFormat="1">
      <c r="A199" s="14"/>
      <c r="B199" s="229"/>
      <c r="C199" s="230"/>
      <c r="D199" s="220" t="s">
        <v>201</v>
      </c>
      <c r="E199" s="231" t="s">
        <v>19</v>
      </c>
      <c r="F199" s="232" t="s">
        <v>97</v>
      </c>
      <c r="G199" s="230"/>
      <c r="H199" s="233">
        <v>3.6899999999999999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39" t="s">
        <v>201</v>
      </c>
      <c r="AU199" s="239" t="s">
        <v>83</v>
      </c>
      <c r="AV199" s="14" t="s">
        <v>83</v>
      </c>
      <c r="AW199" s="14" t="s">
        <v>33</v>
      </c>
      <c r="AX199" s="14" t="s">
        <v>77</v>
      </c>
      <c r="AY199" s="239" t="s">
        <v>190</v>
      </c>
    </row>
    <row r="200" s="2" customFormat="1" ht="16.5" customHeight="1">
      <c r="A200" s="39"/>
      <c r="B200" s="40"/>
      <c r="C200" s="200" t="s">
        <v>330</v>
      </c>
      <c r="D200" s="200" t="s">
        <v>192</v>
      </c>
      <c r="E200" s="201" t="s">
        <v>331</v>
      </c>
      <c r="F200" s="202" t="s">
        <v>332</v>
      </c>
      <c r="G200" s="203" t="s">
        <v>239</v>
      </c>
      <c r="H200" s="204">
        <v>10.287000000000001</v>
      </c>
      <c r="I200" s="205"/>
      <c r="J200" s="206">
        <f>ROUND(I200*H200,2)</f>
        <v>0</v>
      </c>
      <c r="K200" s="202" t="s">
        <v>19</v>
      </c>
      <c r="L200" s="45"/>
      <c r="M200" s="207" t="s">
        <v>19</v>
      </c>
      <c r="N200" s="208" t="s">
        <v>43</v>
      </c>
      <c r="O200" s="85"/>
      <c r="P200" s="209">
        <f>O200*H200</f>
        <v>0</v>
      </c>
      <c r="Q200" s="209">
        <v>0</v>
      </c>
      <c r="R200" s="209">
        <f>Q200*H200</f>
        <v>0</v>
      </c>
      <c r="S200" s="209">
        <v>0.017250000000000001</v>
      </c>
      <c r="T200" s="210">
        <f>S200*H200</f>
        <v>0.17745075000000002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1" t="s">
        <v>197</v>
      </c>
      <c r="AT200" s="211" t="s">
        <v>192</v>
      </c>
      <c r="AU200" s="211" t="s">
        <v>83</v>
      </c>
      <c r="AY200" s="18" t="s">
        <v>190</v>
      </c>
      <c r="BE200" s="212">
        <f>IF(N200="základní",J200,0)</f>
        <v>0</v>
      </c>
      <c r="BF200" s="212">
        <f>IF(N200="snížená",J200,0)</f>
        <v>0</v>
      </c>
      <c r="BG200" s="212">
        <f>IF(N200="zákl. přenesená",J200,0)</f>
        <v>0</v>
      </c>
      <c r="BH200" s="212">
        <f>IF(N200="sníž. přenesená",J200,0)</f>
        <v>0</v>
      </c>
      <c r="BI200" s="212">
        <f>IF(N200="nulová",J200,0)</f>
        <v>0</v>
      </c>
      <c r="BJ200" s="18" t="s">
        <v>77</v>
      </c>
      <c r="BK200" s="212">
        <f>ROUND(I200*H200,2)</f>
        <v>0</v>
      </c>
      <c r="BL200" s="18" t="s">
        <v>197</v>
      </c>
      <c r="BM200" s="211" t="s">
        <v>333</v>
      </c>
    </row>
    <row r="201" s="13" customFormat="1">
      <c r="A201" s="13"/>
      <c r="B201" s="218"/>
      <c r="C201" s="219"/>
      <c r="D201" s="220" t="s">
        <v>201</v>
      </c>
      <c r="E201" s="221" t="s">
        <v>19</v>
      </c>
      <c r="F201" s="222" t="s">
        <v>202</v>
      </c>
      <c r="G201" s="219"/>
      <c r="H201" s="221" t="s">
        <v>19</v>
      </c>
      <c r="I201" s="223"/>
      <c r="J201" s="219"/>
      <c r="K201" s="219"/>
      <c r="L201" s="224"/>
      <c r="M201" s="225"/>
      <c r="N201" s="226"/>
      <c r="O201" s="226"/>
      <c r="P201" s="226"/>
      <c r="Q201" s="226"/>
      <c r="R201" s="226"/>
      <c r="S201" s="226"/>
      <c r="T201" s="22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8" t="s">
        <v>201</v>
      </c>
      <c r="AU201" s="228" t="s">
        <v>83</v>
      </c>
      <c r="AV201" s="13" t="s">
        <v>77</v>
      </c>
      <c r="AW201" s="13" t="s">
        <v>33</v>
      </c>
      <c r="AX201" s="13" t="s">
        <v>72</v>
      </c>
      <c r="AY201" s="228" t="s">
        <v>190</v>
      </c>
    </row>
    <row r="202" s="13" customFormat="1">
      <c r="A202" s="13"/>
      <c r="B202" s="218"/>
      <c r="C202" s="219"/>
      <c r="D202" s="220" t="s">
        <v>201</v>
      </c>
      <c r="E202" s="221" t="s">
        <v>19</v>
      </c>
      <c r="F202" s="222" t="s">
        <v>334</v>
      </c>
      <c r="G202" s="219"/>
      <c r="H202" s="221" t="s">
        <v>19</v>
      </c>
      <c r="I202" s="223"/>
      <c r="J202" s="219"/>
      <c r="K202" s="219"/>
      <c r="L202" s="224"/>
      <c r="M202" s="225"/>
      <c r="N202" s="226"/>
      <c r="O202" s="226"/>
      <c r="P202" s="226"/>
      <c r="Q202" s="226"/>
      <c r="R202" s="226"/>
      <c r="S202" s="226"/>
      <c r="T202" s="22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8" t="s">
        <v>201</v>
      </c>
      <c r="AU202" s="228" t="s">
        <v>83</v>
      </c>
      <c r="AV202" s="13" t="s">
        <v>77</v>
      </c>
      <c r="AW202" s="13" t="s">
        <v>33</v>
      </c>
      <c r="AX202" s="13" t="s">
        <v>72</v>
      </c>
      <c r="AY202" s="228" t="s">
        <v>190</v>
      </c>
    </row>
    <row r="203" s="14" customFormat="1">
      <c r="A203" s="14"/>
      <c r="B203" s="229"/>
      <c r="C203" s="230"/>
      <c r="D203" s="220" t="s">
        <v>201</v>
      </c>
      <c r="E203" s="231" t="s">
        <v>19</v>
      </c>
      <c r="F203" s="232" t="s">
        <v>120</v>
      </c>
      <c r="G203" s="230"/>
      <c r="H203" s="233">
        <v>10.287000000000001</v>
      </c>
      <c r="I203" s="234"/>
      <c r="J203" s="230"/>
      <c r="K203" s="230"/>
      <c r="L203" s="235"/>
      <c r="M203" s="236"/>
      <c r="N203" s="237"/>
      <c r="O203" s="237"/>
      <c r="P203" s="237"/>
      <c r="Q203" s="237"/>
      <c r="R203" s="237"/>
      <c r="S203" s="237"/>
      <c r="T203" s="23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39" t="s">
        <v>201</v>
      </c>
      <c r="AU203" s="239" t="s">
        <v>83</v>
      </c>
      <c r="AV203" s="14" t="s">
        <v>83</v>
      </c>
      <c r="AW203" s="14" t="s">
        <v>33</v>
      </c>
      <c r="AX203" s="14" t="s">
        <v>77</v>
      </c>
      <c r="AY203" s="239" t="s">
        <v>190</v>
      </c>
    </row>
    <row r="204" s="2" customFormat="1" ht="24.15" customHeight="1">
      <c r="A204" s="39"/>
      <c r="B204" s="40"/>
      <c r="C204" s="200" t="s">
        <v>335</v>
      </c>
      <c r="D204" s="200" t="s">
        <v>192</v>
      </c>
      <c r="E204" s="201" t="s">
        <v>336</v>
      </c>
      <c r="F204" s="202" t="s">
        <v>337</v>
      </c>
      <c r="G204" s="203" t="s">
        <v>239</v>
      </c>
      <c r="H204" s="204">
        <v>10.287000000000001</v>
      </c>
      <c r="I204" s="205"/>
      <c r="J204" s="206">
        <f>ROUND(I204*H204,2)</f>
        <v>0</v>
      </c>
      <c r="K204" s="202" t="s">
        <v>19</v>
      </c>
      <c r="L204" s="45"/>
      <c r="M204" s="207" t="s">
        <v>19</v>
      </c>
      <c r="N204" s="208" t="s">
        <v>43</v>
      </c>
      <c r="O204" s="85"/>
      <c r="P204" s="209">
        <f>O204*H204</f>
        <v>0</v>
      </c>
      <c r="Q204" s="209">
        <v>0.00072999999999999996</v>
      </c>
      <c r="R204" s="209">
        <f>Q204*H204</f>
        <v>0.0075095100000000005</v>
      </c>
      <c r="S204" s="209">
        <v>0</v>
      </c>
      <c r="T204" s="21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1" t="s">
        <v>197</v>
      </c>
      <c r="AT204" s="211" t="s">
        <v>192</v>
      </c>
      <c r="AU204" s="211" t="s">
        <v>83</v>
      </c>
      <c r="AY204" s="18" t="s">
        <v>190</v>
      </c>
      <c r="BE204" s="212">
        <f>IF(N204="základní",J204,0)</f>
        <v>0</v>
      </c>
      <c r="BF204" s="212">
        <f>IF(N204="snížená",J204,0)</f>
        <v>0</v>
      </c>
      <c r="BG204" s="212">
        <f>IF(N204="zákl. přenesená",J204,0)</f>
        <v>0</v>
      </c>
      <c r="BH204" s="212">
        <f>IF(N204="sníž. přenesená",J204,0)</f>
        <v>0</v>
      </c>
      <c r="BI204" s="212">
        <f>IF(N204="nulová",J204,0)</f>
        <v>0</v>
      </c>
      <c r="BJ204" s="18" t="s">
        <v>77</v>
      </c>
      <c r="BK204" s="212">
        <f>ROUND(I204*H204,2)</f>
        <v>0</v>
      </c>
      <c r="BL204" s="18" t="s">
        <v>197</v>
      </c>
      <c r="BM204" s="211" t="s">
        <v>338</v>
      </c>
    </row>
    <row r="205" s="13" customFormat="1">
      <c r="A205" s="13"/>
      <c r="B205" s="218"/>
      <c r="C205" s="219"/>
      <c r="D205" s="220" t="s">
        <v>201</v>
      </c>
      <c r="E205" s="221" t="s">
        <v>19</v>
      </c>
      <c r="F205" s="222" t="s">
        <v>202</v>
      </c>
      <c r="G205" s="219"/>
      <c r="H205" s="221" t="s">
        <v>19</v>
      </c>
      <c r="I205" s="223"/>
      <c r="J205" s="219"/>
      <c r="K205" s="219"/>
      <c r="L205" s="224"/>
      <c r="M205" s="225"/>
      <c r="N205" s="226"/>
      <c r="O205" s="226"/>
      <c r="P205" s="226"/>
      <c r="Q205" s="226"/>
      <c r="R205" s="226"/>
      <c r="S205" s="226"/>
      <c r="T205" s="22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28" t="s">
        <v>201</v>
      </c>
      <c r="AU205" s="228" t="s">
        <v>83</v>
      </c>
      <c r="AV205" s="13" t="s">
        <v>77</v>
      </c>
      <c r="AW205" s="13" t="s">
        <v>33</v>
      </c>
      <c r="AX205" s="13" t="s">
        <v>72</v>
      </c>
      <c r="AY205" s="228" t="s">
        <v>190</v>
      </c>
    </row>
    <row r="206" s="13" customFormat="1">
      <c r="A206" s="13"/>
      <c r="B206" s="218"/>
      <c r="C206" s="219"/>
      <c r="D206" s="220" t="s">
        <v>201</v>
      </c>
      <c r="E206" s="221" t="s">
        <v>19</v>
      </c>
      <c r="F206" s="222" t="s">
        <v>339</v>
      </c>
      <c r="G206" s="219"/>
      <c r="H206" s="221" t="s">
        <v>19</v>
      </c>
      <c r="I206" s="223"/>
      <c r="J206" s="219"/>
      <c r="K206" s="219"/>
      <c r="L206" s="224"/>
      <c r="M206" s="225"/>
      <c r="N206" s="226"/>
      <c r="O206" s="226"/>
      <c r="P206" s="226"/>
      <c r="Q206" s="226"/>
      <c r="R206" s="226"/>
      <c r="S206" s="226"/>
      <c r="T206" s="22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28" t="s">
        <v>201</v>
      </c>
      <c r="AU206" s="228" t="s">
        <v>83</v>
      </c>
      <c r="AV206" s="13" t="s">
        <v>77</v>
      </c>
      <c r="AW206" s="13" t="s">
        <v>33</v>
      </c>
      <c r="AX206" s="13" t="s">
        <v>72</v>
      </c>
      <c r="AY206" s="228" t="s">
        <v>190</v>
      </c>
    </row>
    <row r="207" s="14" customFormat="1">
      <c r="A207" s="14"/>
      <c r="B207" s="229"/>
      <c r="C207" s="230"/>
      <c r="D207" s="220" t="s">
        <v>201</v>
      </c>
      <c r="E207" s="231" t="s">
        <v>19</v>
      </c>
      <c r="F207" s="232" t="s">
        <v>123</v>
      </c>
      <c r="G207" s="230"/>
      <c r="H207" s="233">
        <v>10.287000000000001</v>
      </c>
      <c r="I207" s="234"/>
      <c r="J207" s="230"/>
      <c r="K207" s="230"/>
      <c r="L207" s="235"/>
      <c r="M207" s="236"/>
      <c r="N207" s="237"/>
      <c r="O207" s="237"/>
      <c r="P207" s="237"/>
      <c r="Q207" s="237"/>
      <c r="R207" s="237"/>
      <c r="S207" s="237"/>
      <c r="T207" s="23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39" t="s">
        <v>201</v>
      </c>
      <c r="AU207" s="239" t="s">
        <v>83</v>
      </c>
      <c r="AV207" s="14" t="s">
        <v>83</v>
      </c>
      <c r="AW207" s="14" t="s">
        <v>33</v>
      </c>
      <c r="AX207" s="14" t="s">
        <v>77</v>
      </c>
      <c r="AY207" s="239" t="s">
        <v>190</v>
      </c>
    </row>
    <row r="208" s="2" customFormat="1" ht="21.75" customHeight="1">
      <c r="A208" s="39"/>
      <c r="B208" s="40"/>
      <c r="C208" s="242" t="s">
        <v>340</v>
      </c>
      <c r="D208" s="242" t="s">
        <v>341</v>
      </c>
      <c r="E208" s="243" t="s">
        <v>342</v>
      </c>
      <c r="F208" s="244" t="s">
        <v>343</v>
      </c>
      <c r="G208" s="245" t="s">
        <v>239</v>
      </c>
      <c r="H208" s="246">
        <v>10.801</v>
      </c>
      <c r="I208" s="247"/>
      <c r="J208" s="248">
        <f>ROUND(I208*H208,2)</f>
        <v>0</v>
      </c>
      <c r="K208" s="244" t="s">
        <v>196</v>
      </c>
      <c r="L208" s="249"/>
      <c r="M208" s="250" t="s">
        <v>19</v>
      </c>
      <c r="N208" s="251" t="s">
        <v>43</v>
      </c>
      <c r="O208" s="85"/>
      <c r="P208" s="209">
        <f>O208*H208</f>
        <v>0</v>
      </c>
      <c r="Q208" s="209">
        <v>0.0146</v>
      </c>
      <c r="R208" s="209">
        <f>Q208*H208</f>
        <v>0.15769459999999999</v>
      </c>
      <c r="S208" s="209">
        <v>0</v>
      </c>
      <c r="T208" s="21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1" t="s">
        <v>243</v>
      </c>
      <c r="AT208" s="211" t="s">
        <v>341</v>
      </c>
      <c r="AU208" s="211" t="s">
        <v>83</v>
      </c>
      <c r="AY208" s="18" t="s">
        <v>190</v>
      </c>
      <c r="BE208" s="212">
        <f>IF(N208="základní",J208,0)</f>
        <v>0</v>
      </c>
      <c r="BF208" s="212">
        <f>IF(N208="snížená",J208,0)</f>
        <v>0</v>
      </c>
      <c r="BG208" s="212">
        <f>IF(N208="zákl. přenesená",J208,0)</f>
        <v>0</v>
      </c>
      <c r="BH208" s="212">
        <f>IF(N208="sníž. přenesená",J208,0)</f>
        <v>0</v>
      </c>
      <c r="BI208" s="212">
        <f>IF(N208="nulová",J208,0)</f>
        <v>0</v>
      </c>
      <c r="BJ208" s="18" t="s">
        <v>77</v>
      </c>
      <c r="BK208" s="212">
        <f>ROUND(I208*H208,2)</f>
        <v>0</v>
      </c>
      <c r="BL208" s="18" t="s">
        <v>197</v>
      </c>
      <c r="BM208" s="211" t="s">
        <v>344</v>
      </c>
    </row>
    <row r="209" s="14" customFormat="1">
      <c r="A209" s="14"/>
      <c r="B209" s="229"/>
      <c r="C209" s="230"/>
      <c r="D209" s="220" t="s">
        <v>201</v>
      </c>
      <c r="E209" s="230"/>
      <c r="F209" s="231" t="s">
        <v>345</v>
      </c>
      <c r="G209" s="230"/>
      <c r="H209" s="233">
        <v>10.801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39" t="s">
        <v>201</v>
      </c>
      <c r="AU209" s="239" t="s">
        <v>83</v>
      </c>
      <c r="AV209" s="14" t="s">
        <v>83</v>
      </c>
      <c r="AW209" s="14" t="s">
        <v>4</v>
      </c>
      <c r="AX209" s="14" t="s">
        <v>77</v>
      </c>
      <c r="AY209" s="239" t="s">
        <v>190</v>
      </c>
    </row>
    <row r="210" s="12" customFormat="1" ht="22.8" customHeight="1">
      <c r="A210" s="12"/>
      <c r="B210" s="184"/>
      <c r="C210" s="185"/>
      <c r="D210" s="186" t="s">
        <v>71</v>
      </c>
      <c r="E210" s="198" t="s">
        <v>248</v>
      </c>
      <c r="F210" s="198" t="s">
        <v>346</v>
      </c>
      <c r="G210" s="185"/>
      <c r="H210" s="185"/>
      <c r="I210" s="188"/>
      <c r="J210" s="199">
        <f>BK210</f>
        <v>0</v>
      </c>
      <c r="K210" s="185"/>
      <c r="L210" s="190"/>
      <c r="M210" s="191"/>
      <c r="N210" s="192"/>
      <c r="O210" s="192"/>
      <c r="P210" s="193">
        <f>SUM(P211:P284)</f>
        <v>0</v>
      </c>
      <c r="Q210" s="192"/>
      <c r="R210" s="193">
        <f>SUM(R211:R284)</f>
        <v>5.23197066</v>
      </c>
      <c r="S210" s="192"/>
      <c r="T210" s="194">
        <f>SUM(T211:T284)</f>
        <v>16.478600999999998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95" t="s">
        <v>77</v>
      </c>
      <c r="AT210" s="196" t="s">
        <v>71</v>
      </c>
      <c r="AU210" s="196" t="s">
        <v>77</v>
      </c>
      <c r="AY210" s="195" t="s">
        <v>190</v>
      </c>
      <c r="BK210" s="197">
        <f>SUM(BK211:BK284)</f>
        <v>0</v>
      </c>
    </row>
    <row r="211" s="2" customFormat="1" ht="49.05" customHeight="1">
      <c r="A211" s="39"/>
      <c r="B211" s="40"/>
      <c r="C211" s="200" t="s">
        <v>347</v>
      </c>
      <c r="D211" s="200" t="s">
        <v>192</v>
      </c>
      <c r="E211" s="201" t="s">
        <v>348</v>
      </c>
      <c r="F211" s="202" t="s">
        <v>349</v>
      </c>
      <c r="G211" s="203" t="s">
        <v>350</v>
      </c>
      <c r="H211" s="204">
        <v>17.385999999999999</v>
      </c>
      <c r="I211" s="205"/>
      <c r="J211" s="206">
        <f>ROUND(I211*H211,2)</f>
        <v>0</v>
      </c>
      <c r="K211" s="202" t="s">
        <v>196</v>
      </c>
      <c r="L211" s="45"/>
      <c r="M211" s="207" t="s">
        <v>19</v>
      </c>
      <c r="N211" s="208" t="s">
        <v>43</v>
      </c>
      <c r="O211" s="85"/>
      <c r="P211" s="209">
        <f>O211*H211</f>
        <v>0</v>
      </c>
      <c r="Q211" s="209">
        <v>0.14041999999999999</v>
      </c>
      <c r="R211" s="209">
        <f>Q211*H211</f>
        <v>2.4413421199999998</v>
      </c>
      <c r="S211" s="209">
        <v>0</v>
      </c>
      <c r="T211" s="21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1" t="s">
        <v>197</v>
      </c>
      <c r="AT211" s="211" t="s">
        <v>192</v>
      </c>
      <c r="AU211" s="211" t="s">
        <v>83</v>
      </c>
      <c r="AY211" s="18" t="s">
        <v>190</v>
      </c>
      <c r="BE211" s="212">
        <f>IF(N211="základní",J211,0)</f>
        <v>0</v>
      </c>
      <c r="BF211" s="212">
        <f>IF(N211="snížená",J211,0)</f>
        <v>0</v>
      </c>
      <c r="BG211" s="212">
        <f>IF(N211="zákl. přenesená",J211,0)</f>
        <v>0</v>
      </c>
      <c r="BH211" s="212">
        <f>IF(N211="sníž. přenesená",J211,0)</f>
        <v>0</v>
      </c>
      <c r="BI211" s="212">
        <f>IF(N211="nulová",J211,0)</f>
        <v>0</v>
      </c>
      <c r="BJ211" s="18" t="s">
        <v>77</v>
      </c>
      <c r="BK211" s="212">
        <f>ROUND(I211*H211,2)</f>
        <v>0</v>
      </c>
      <c r="BL211" s="18" t="s">
        <v>197</v>
      </c>
      <c r="BM211" s="211" t="s">
        <v>351</v>
      </c>
    </row>
    <row r="212" s="2" customFormat="1">
      <c r="A212" s="39"/>
      <c r="B212" s="40"/>
      <c r="C212" s="41"/>
      <c r="D212" s="213" t="s">
        <v>199</v>
      </c>
      <c r="E212" s="41"/>
      <c r="F212" s="214" t="s">
        <v>352</v>
      </c>
      <c r="G212" s="41"/>
      <c r="H212" s="41"/>
      <c r="I212" s="215"/>
      <c r="J212" s="41"/>
      <c r="K212" s="41"/>
      <c r="L212" s="45"/>
      <c r="M212" s="216"/>
      <c r="N212" s="217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199</v>
      </c>
      <c r="AU212" s="18" t="s">
        <v>83</v>
      </c>
    </row>
    <row r="213" s="13" customFormat="1">
      <c r="A213" s="13"/>
      <c r="B213" s="218"/>
      <c r="C213" s="219"/>
      <c r="D213" s="220" t="s">
        <v>201</v>
      </c>
      <c r="E213" s="221" t="s">
        <v>19</v>
      </c>
      <c r="F213" s="222" t="s">
        <v>202</v>
      </c>
      <c r="G213" s="219"/>
      <c r="H213" s="221" t="s">
        <v>19</v>
      </c>
      <c r="I213" s="223"/>
      <c r="J213" s="219"/>
      <c r="K213" s="219"/>
      <c r="L213" s="224"/>
      <c r="M213" s="225"/>
      <c r="N213" s="226"/>
      <c r="O213" s="226"/>
      <c r="P213" s="226"/>
      <c r="Q213" s="226"/>
      <c r="R213" s="226"/>
      <c r="S213" s="226"/>
      <c r="T213" s="22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28" t="s">
        <v>201</v>
      </c>
      <c r="AU213" s="228" t="s">
        <v>83</v>
      </c>
      <c r="AV213" s="13" t="s">
        <v>77</v>
      </c>
      <c r="AW213" s="13" t="s">
        <v>33</v>
      </c>
      <c r="AX213" s="13" t="s">
        <v>72</v>
      </c>
      <c r="AY213" s="228" t="s">
        <v>190</v>
      </c>
    </row>
    <row r="214" s="13" customFormat="1">
      <c r="A214" s="13"/>
      <c r="B214" s="218"/>
      <c r="C214" s="219"/>
      <c r="D214" s="220" t="s">
        <v>201</v>
      </c>
      <c r="E214" s="221" t="s">
        <v>19</v>
      </c>
      <c r="F214" s="222" t="s">
        <v>353</v>
      </c>
      <c r="G214" s="219"/>
      <c r="H214" s="221" t="s">
        <v>19</v>
      </c>
      <c r="I214" s="223"/>
      <c r="J214" s="219"/>
      <c r="K214" s="219"/>
      <c r="L214" s="224"/>
      <c r="M214" s="225"/>
      <c r="N214" s="226"/>
      <c r="O214" s="226"/>
      <c r="P214" s="226"/>
      <c r="Q214" s="226"/>
      <c r="R214" s="226"/>
      <c r="S214" s="226"/>
      <c r="T214" s="22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8" t="s">
        <v>201</v>
      </c>
      <c r="AU214" s="228" t="s">
        <v>83</v>
      </c>
      <c r="AV214" s="13" t="s">
        <v>77</v>
      </c>
      <c r="AW214" s="13" t="s">
        <v>33</v>
      </c>
      <c r="AX214" s="13" t="s">
        <v>72</v>
      </c>
      <c r="AY214" s="228" t="s">
        <v>190</v>
      </c>
    </row>
    <row r="215" s="14" customFormat="1">
      <c r="A215" s="14"/>
      <c r="B215" s="229"/>
      <c r="C215" s="230"/>
      <c r="D215" s="220" t="s">
        <v>201</v>
      </c>
      <c r="E215" s="231" t="s">
        <v>19</v>
      </c>
      <c r="F215" s="232" t="s">
        <v>94</v>
      </c>
      <c r="G215" s="230"/>
      <c r="H215" s="233">
        <v>17.385999999999999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39" t="s">
        <v>201</v>
      </c>
      <c r="AU215" s="239" t="s">
        <v>83</v>
      </c>
      <c r="AV215" s="14" t="s">
        <v>83</v>
      </c>
      <c r="AW215" s="14" t="s">
        <v>33</v>
      </c>
      <c r="AX215" s="14" t="s">
        <v>77</v>
      </c>
      <c r="AY215" s="239" t="s">
        <v>190</v>
      </c>
    </row>
    <row r="216" s="2" customFormat="1" ht="16.5" customHeight="1">
      <c r="A216" s="39"/>
      <c r="B216" s="40"/>
      <c r="C216" s="242" t="s">
        <v>354</v>
      </c>
      <c r="D216" s="242" t="s">
        <v>341</v>
      </c>
      <c r="E216" s="243" t="s">
        <v>355</v>
      </c>
      <c r="F216" s="244" t="s">
        <v>356</v>
      </c>
      <c r="G216" s="245" t="s">
        <v>350</v>
      </c>
      <c r="H216" s="246">
        <v>18</v>
      </c>
      <c r="I216" s="247"/>
      <c r="J216" s="248">
        <f>ROUND(I216*H216,2)</f>
        <v>0</v>
      </c>
      <c r="K216" s="244" t="s">
        <v>196</v>
      </c>
      <c r="L216" s="249"/>
      <c r="M216" s="250" t="s">
        <v>19</v>
      </c>
      <c r="N216" s="251" t="s">
        <v>43</v>
      </c>
      <c r="O216" s="85"/>
      <c r="P216" s="209">
        <f>O216*H216</f>
        <v>0</v>
      </c>
      <c r="Q216" s="209">
        <v>0.033500000000000002</v>
      </c>
      <c r="R216" s="209">
        <f>Q216*H216</f>
        <v>0.60299999999999998</v>
      </c>
      <c r="S216" s="209">
        <v>0</v>
      </c>
      <c r="T216" s="21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1" t="s">
        <v>243</v>
      </c>
      <c r="AT216" s="211" t="s">
        <v>341</v>
      </c>
      <c r="AU216" s="211" t="s">
        <v>83</v>
      </c>
      <c r="AY216" s="18" t="s">
        <v>190</v>
      </c>
      <c r="BE216" s="212">
        <f>IF(N216="základní",J216,0)</f>
        <v>0</v>
      </c>
      <c r="BF216" s="212">
        <f>IF(N216="snížená",J216,0)</f>
        <v>0</v>
      </c>
      <c r="BG216" s="212">
        <f>IF(N216="zákl. přenesená",J216,0)</f>
        <v>0</v>
      </c>
      <c r="BH216" s="212">
        <f>IF(N216="sníž. přenesená",J216,0)</f>
        <v>0</v>
      </c>
      <c r="BI216" s="212">
        <f>IF(N216="nulová",J216,0)</f>
        <v>0</v>
      </c>
      <c r="BJ216" s="18" t="s">
        <v>77</v>
      </c>
      <c r="BK216" s="212">
        <f>ROUND(I216*H216,2)</f>
        <v>0</v>
      </c>
      <c r="BL216" s="18" t="s">
        <v>197</v>
      </c>
      <c r="BM216" s="211" t="s">
        <v>357</v>
      </c>
    </row>
    <row r="217" s="2" customFormat="1" ht="55.5" customHeight="1">
      <c r="A217" s="39"/>
      <c r="B217" s="40"/>
      <c r="C217" s="200" t="s">
        <v>358</v>
      </c>
      <c r="D217" s="200" t="s">
        <v>192</v>
      </c>
      <c r="E217" s="201" t="s">
        <v>359</v>
      </c>
      <c r="F217" s="202" t="s">
        <v>360</v>
      </c>
      <c r="G217" s="203" t="s">
        <v>361</v>
      </c>
      <c r="H217" s="204">
        <v>1</v>
      </c>
      <c r="I217" s="205"/>
      <c r="J217" s="206">
        <f>ROUND(I217*H217,2)</f>
        <v>0</v>
      </c>
      <c r="K217" s="202" t="s">
        <v>196</v>
      </c>
      <c r="L217" s="45"/>
      <c r="M217" s="207" t="s">
        <v>19</v>
      </c>
      <c r="N217" s="208" t="s">
        <v>43</v>
      </c>
      <c r="O217" s="85"/>
      <c r="P217" s="209">
        <f>O217*H217</f>
        <v>0</v>
      </c>
      <c r="Q217" s="209">
        <v>0</v>
      </c>
      <c r="R217" s="209">
        <f>Q217*H217</f>
        <v>0</v>
      </c>
      <c r="S217" s="209">
        <v>0</v>
      </c>
      <c r="T217" s="21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1" t="s">
        <v>197</v>
      </c>
      <c r="AT217" s="211" t="s">
        <v>192</v>
      </c>
      <c r="AU217" s="211" t="s">
        <v>83</v>
      </c>
      <c r="AY217" s="18" t="s">
        <v>190</v>
      </c>
      <c r="BE217" s="212">
        <f>IF(N217="základní",J217,0)</f>
        <v>0</v>
      </c>
      <c r="BF217" s="212">
        <f>IF(N217="snížená",J217,0)</f>
        <v>0</v>
      </c>
      <c r="BG217" s="212">
        <f>IF(N217="zákl. přenesená",J217,0)</f>
        <v>0</v>
      </c>
      <c r="BH217" s="212">
        <f>IF(N217="sníž. přenesená",J217,0)</f>
        <v>0</v>
      </c>
      <c r="BI217" s="212">
        <f>IF(N217="nulová",J217,0)</f>
        <v>0</v>
      </c>
      <c r="BJ217" s="18" t="s">
        <v>77</v>
      </c>
      <c r="BK217" s="212">
        <f>ROUND(I217*H217,2)</f>
        <v>0</v>
      </c>
      <c r="BL217" s="18" t="s">
        <v>197</v>
      </c>
      <c r="BM217" s="211" t="s">
        <v>362</v>
      </c>
    </row>
    <row r="218" s="2" customFormat="1">
      <c r="A218" s="39"/>
      <c r="B218" s="40"/>
      <c r="C218" s="41"/>
      <c r="D218" s="213" t="s">
        <v>199</v>
      </c>
      <c r="E218" s="41"/>
      <c r="F218" s="214" t="s">
        <v>363</v>
      </c>
      <c r="G218" s="41"/>
      <c r="H218" s="41"/>
      <c r="I218" s="215"/>
      <c r="J218" s="41"/>
      <c r="K218" s="41"/>
      <c r="L218" s="45"/>
      <c r="M218" s="216"/>
      <c r="N218" s="217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199</v>
      </c>
      <c r="AU218" s="18" t="s">
        <v>83</v>
      </c>
    </row>
    <row r="219" s="2" customFormat="1" ht="44.25" customHeight="1">
      <c r="A219" s="39"/>
      <c r="B219" s="40"/>
      <c r="C219" s="200" t="s">
        <v>364</v>
      </c>
      <c r="D219" s="200" t="s">
        <v>192</v>
      </c>
      <c r="E219" s="201" t="s">
        <v>365</v>
      </c>
      <c r="F219" s="202" t="s">
        <v>366</v>
      </c>
      <c r="G219" s="203" t="s">
        <v>239</v>
      </c>
      <c r="H219" s="204">
        <v>315</v>
      </c>
      <c r="I219" s="205"/>
      <c r="J219" s="206">
        <f>ROUND(I219*H219,2)</f>
        <v>0</v>
      </c>
      <c r="K219" s="202" t="s">
        <v>196</v>
      </c>
      <c r="L219" s="45"/>
      <c r="M219" s="207" t="s">
        <v>19</v>
      </c>
      <c r="N219" s="208" t="s">
        <v>43</v>
      </c>
      <c r="O219" s="85"/>
      <c r="P219" s="209">
        <f>O219*H219</f>
        <v>0</v>
      </c>
      <c r="Q219" s="209">
        <v>0</v>
      </c>
      <c r="R219" s="209">
        <f>Q219*H219</f>
        <v>0</v>
      </c>
      <c r="S219" s="209">
        <v>0</v>
      </c>
      <c r="T219" s="21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1" t="s">
        <v>197</v>
      </c>
      <c r="AT219" s="211" t="s">
        <v>192</v>
      </c>
      <c r="AU219" s="211" t="s">
        <v>83</v>
      </c>
      <c r="AY219" s="18" t="s">
        <v>190</v>
      </c>
      <c r="BE219" s="212">
        <f>IF(N219="základní",J219,0)</f>
        <v>0</v>
      </c>
      <c r="BF219" s="212">
        <f>IF(N219="snížená",J219,0)</f>
        <v>0</v>
      </c>
      <c r="BG219" s="212">
        <f>IF(N219="zákl. přenesená",J219,0)</f>
        <v>0</v>
      </c>
      <c r="BH219" s="212">
        <f>IF(N219="sníž. přenesená",J219,0)</f>
        <v>0</v>
      </c>
      <c r="BI219" s="212">
        <f>IF(N219="nulová",J219,0)</f>
        <v>0</v>
      </c>
      <c r="BJ219" s="18" t="s">
        <v>77</v>
      </c>
      <c r="BK219" s="212">
        <f>ROUND(I219*H219,2)</f>
        <v>0</v>
      </c>
      <c r="BL219" s="18" t="s">
        <v>197</v>
      </c>
      <c r="BM219" s="211" t="s">
        <v>367</v>
      </c>
    </row>
    <row r="220" s="2" customFormat="1">
      <c r="A220" s="39"/>
      <c r="B220" s="40"/>
      <c r="C220" s="41"/>
      <c r="D220" s="213" t="s">
        <v>199</v>
      </c>
      <c r="E220" s="41"/>
      <c r="F220" s="214" t="s">
        <v>368</v>
      </c>
      <c r="G220" s="41"/>
      <c r="H220" s="41"/>
      <c r="I220" s="215"/>
      <c r="J220" s="41"/>
      <c r="K220" s="41"/>
      <c r="L220" s="45"/>
      <c r="M220" s="216"/>
      <c r="N220" s="217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199</v>
      </c>
      <c r="AU220" s="18" t="s">
        <v>83</v>
      </c>
    </row>
    <row r="221" s="14" customFormat="1">
      <c r="A221" s="14"/>
      <c r="B221" s="229"/>
      <c r="C221" s="230"/>
      <c r="D221" s="220" t="s">
        <v>201</v>
      </c>
      <c r="E221" s="240" t="s">
        <v>19</v>
      </c>
      <c r="F221" s="231" t="s">
        <v>369</v>
      </c>
      <c r="G221" s="230"/>
      <c r="H221" s="233">
        <v>315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9" t="s">
        <v>201</v>
      </c>
      <c r="AU221" s="239" t="s">
        <v>83</v>
      </c>
      <c r="AV221" s="14" t="s">
        <v>83</v>
      </c>
      <c r="AW221" s="14" t="s">
        <v>33</v>
      </c>
      <c r="AX221" s="14" t="s">
        <v>77</v>
      </c>
      <c r="AY221" s="239" t="s">
        <v>190</v>
      </c>
    </row>
    <row r="222" s="2" customFormat="1" ht="49.05" customHeight="1">
      <c r="A222" s="39"/>
      <c r="B222" s="40"/>
      <c r="C222" s="200" t="s">
        <v>370</v>
      </c>
      <c r="D222" s="200" t="s">
        <v>192</v>
      </c>
      <c r="E222" s="201" t="s">
        <v>371</v>
      </c>
      <c r="F222" s="202" t="s">
        <v>372</v>
      </c>
      <c r="G222" s="203" t="s">
        <v>239</v>
      </c>
      <c r="H222" s="204">
        <v>315</v>
      </c>
      <c r="I222" s="205"/>
      <c r="J222" s="206">
        <f>ROUND(I222*H222,2)</f>
        <v>0</v>
      </c>
      <c r="K222" s="202" t="s">
        <v>196</v>
      </c>
      <c r="L222" s="45"/>
      <c r="M222" s="207" t="s">
        <v>19</v>
      </c>
      <c r="N222" s="208" t="s">
        <v>43</v>
      </c>
      <c r="O222" s="85"/>
      <c r="P222" s="209">
        <f>O222*H222</f>
        <v>0</v>
      </c>
      <c r="Q222" s="209">
        <v>0</v>
      </c>
      <c r="R222" s="209">
        <f>Q222*H222</f>
        <v>0</v>
      </c>
      <c r="S222" s="209">
        <v>0</v>
      </c>
      <c r="T222" s="21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1" t="s">
        <v>197</v>
      </c>
      <c r="AT222" s="211" t="s">
        <v>192</v>
      </c>
      <c r="AU222" s="211" t="s">
        <v>83</v>
      </c>
      <c r="AY222" s="18" t="s">
        <v>190</v>
      </c>
      <c r="BE222" s="212">
        <f>IF(N222="základní",J222,0)</f>
        <v>0</v>
      </c>
      <c r="BF222" s="212">
        <f>IF(N222="snížená",J222,0)</f>
        <v>0</v>
      </c>
      <c r="BG222" s="212">
        <f>IF(N222="zákl. přenesená",J222,0)</f>
        <v>0</v>
      </c>
      <c r="BH222" s="212">
        <f>IF(N222="sníž. přenesená",J222,0)</f>
        <v>0</v>
      </c>
      <c r="BI222" s="212">
        <f>IF(N222="nulová",J222,0)</f>
        <v>0</v>
      </c>
      <c r="BJ222" s="18" t="s">
        <v>77</v>
      </c>
      <c r="BK222" s="212">
        <f>ROUND(I222*H222,2)</f>
        <v>0</v>
      </c>
      <c r="BL222" s="18" t="s">
        <v>197</v>
      </c>
      <c r="BM222" s="211" t="s">
        <v>373</v>
      </c>
    </row>
    <row r="223" s="2" customFormat="1">
      <c r="A223" s="39"/>
      <c r="B223" s="40"/>
      <c r="C223" s="41"/>
      <c r="D223" s="213" t="s">
        <v>199</v>
      </c>
      <c r="E223" s="41"/>
      <c r="F223" s="214" t="s">
        <v>374</v>
      </c>
      <c r="G223" s="41"/>
      <c r="H223" s="41"/>
      <c r="I223" s="215"/>
      <c r="J223" s="41"/>
      <c r="K223" s="41"/>
      <c r="L223" s="45"/>
      <c r="M223" s="216"/>
      <c r="N223" s="217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199</v>
      </c>
      <c r="AU223" s="18" t="s">
        <v>83</v>
      </c>
    </row>
    <row r="224" s="14" customFormat="1">
      <c r="A224" s="14"/>
      <c r="B224" s="229"/>
      <c r="C224" s="230"/>
      <c r="D224" s="220" t="s">
        <v>201</v>
      </c>
      <c r="E224" s="240" t="s">
        <v>19</v>
      </c>
      <c r="F224" s="231" t="s">
        <v>375</v>
      </c>
      <c r="G224" s="230"/>
      <c r="H224" s="233">
        <v>315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39" t="s">
        <v>201</v>
      </c>
      <c r="AU224" s="239" t="s">
        <v>83</v>
      </c>
      <c r="AV224" s="14" t="s">
        <v>83</v>
      </c>
      <c r="AW224" s="14" t="s">
        <v>33</v>
      </c>
      <c r="AX224" s="14" t="s">
        <v>77</v>
      </c>
      <c r="AY224" s="239" t="s">
        <v>190</v>
      </c>
    </row>
    <row r="225" s="2" customFormat="1" ht="44.25" customHeight="1">
      <c r="A225" s="39"/>
      <c r="B225" s="40"/>
      <c r="C225" s="200" t="s">
        <v>376</v>
      </c>
      <c r="D225" s="200" t="s">
        <v>192</v>
      </c>
      <c r="E225" s="201" t="s">
        <v>377</v>
      </c>
      <c r="F225" s="202" t="s">
        <v>378</v>
      </c>
      <c r="G225" s="203" t="s">
        <v>239</v>
      </c>
      <c r="H225" s="204">
        <v>315</v>
      </c>
      <c r="I225" s="205"/>
      <c r="J225" s="206">
        <f>ROUND(I225*H225,2)</f>
        <v>0</v>
      </c>
      <c r="K225" s="202" t="s">
        <v>196</v>
      </c>
      <c r="L225" s="45"/>
      <c r="M225" s="207" t="s">
        <v>19</v>
      </c>
      <c r="N225" s="208" t="s">
        <v>43</v>
      </c>
      <c r="O225" s="85"/>
      <c r="P225" s="209">
        <f>O225*H225</f>
        <v>0</v>
      </c>
      <c r="Q225" s="209">
        <v>0</v>
      </c>
      <c r="R225" s="209">
        <f>Q225*H225</f>
        <v>0</v>
      </c>
      <c r="S225" s="209">
        <v>0</v>
      </c>
      <c r="T225" s="21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1" t="s">
        <v>197</v>
      </c>
      <c r="AT225" s="211" t="s">
        <v>192</v>
      </c>
      <c r="AU225" s="211" t="s">
        <v>83</v>
      </c>
      <c r="AY225" s="18" t="s">
        <v>190</v>
      </c>
      <c r="BE225" s="212">
        <f>IF(N225="základní",J225,0)</f>
        <v>0</v>
      </c>
      <c r="BF225" s="212">
        <f>IF(N225="snížená",J225,0)</f>
        <v>0</v>
      </c>
      <c r="BG225" s="212">
        <f>IF(N225="zákl. přenesená",J225,0)</f>
        <v>0</v>
      </c>
      <c r="BH225" s="212">
        <f>IF(N225="sníž. přenesená",J225,0)</f>
        <v>0</v>
      </c>
      <c r="BI225" s="212">
        <f>IF(N225="nulová",J225,0)</f>
        <v>0</v>
      </c>
      <c r="BJ225" s="18" t="s">
        <v>77</v>
      </c>
      <c r="BK225" s="212">
        <f>ROUND(I225*H225,2)</f>
        <v>0</v>
      </c>
      <c r="BL225" s="18" t="s">
        <v>197</v>
      </c>
      <c r="BM225" s="211" t="s">
        <v>379</v>
      </c>
    </row>
    <row r="226" s="2" customFormat="1">
      <c r="A226" s="39"/>
      <c r="B226" s="40"/>
      <c r="C226" s="41"/>
      <c r="D226" s="213" t="s">
        <v>199</v>
      </c>
      <c r="E226" s="41"/>
      <c r="F226" s="214" t="s">
        <v>380</v>
      </c>
      <c r="G226" s="41"/>
      <c r="H226" s="41"/>
      <c r="I226" s="215"/>
      <c r="J226" s="41"/>
      <c r="K226" s="41"/>
      <c r="L226" s="45"/>
      <c r="M226" s="216"/>
      <c r="N226" s="217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199</v>
      </c>
      <c r="AU226" s="18" t="s">
        <v>83</v>
      </c>
    </row>
    <row r="227" s="2" customFormat="1" ht="37.8" customHeight="1">
      <c r="A227" s="39"/>
      <c r="B227" s="40"/>
      <c r="C227" s="200" t="s">
        <v>381</v>
      </c>
      <c r="D227" s="200" t="s">
        <v>192</v>
      </c>
      <c r="E227" s="201" t="s">
        <v>382</v>
      </c>
      <c r="F227" s="202" t="s">
        <v>383</v>
      </c>
      <c r="G227" s="203" t="s">
        <v>239</v>
      </c>
      <c r="H227" s="204">
        <v>58.82</v>
      </c>
      <c r="I227" s="205"/>
      <c r="J227" s="206">
        <f>ROUND(I227*H227,2)</f>
        <v>0</v>
      </c>
      <c r="K227" s="202" t="s">
        <v>196</v>
      </c>
      <c r="L227" s="45"/>
      <c r="M227" s="207" t="s">
        <v>19</v>
      </c>
      <c r="N227" s="208" t="s">
        <v>43</v>
      </c>
      <c r="O227" s="85"/>
      <c r="P227" s="209">
        <f>O227*H227</f>
        <v>0</v>
      </c>
      <c r="Q227" s="209">
        <v>0</v>
      </c>
      <c r="R227" s="209">
        <f>Q227*H227</f>
        <v>0</v>
      </c>
      <c r="S227" s="209">
        <v>0</v>
      </c>
      <c r="T227" s="21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1" t="s">
        <v>197</v>
      </c>
      <c r="AT227" s="211" t="s">
        <v>192</v>
      </c>
      <c r="AU227" s="211" t="s">
        <v>83</v>
      </c>
      <c r="AY227" s="18" t="s">
        <v>190</v>
      </c>
      <c r="BE227" s="212">
        <f>IF(N227="základní",J227,0)</f>
        <v>0</v>
      </c>
      <c r="BF227" s="212">
        <f>IF(N227="snížená",J227,0)</f>
        <v>0</v>
      </c>
      <c r="BG227" s="212">
        <f>IF(N227="zákl. přenesená",J227,0)</f>
        <v>0</v>
      </c>
      <c r="BH227" s="212">
        <f>IF(N227="sníž. přenesená",J227,0)</f>
        <v>0</v>
      </c>
      <c r="BI227" s="212">
        <f>IF(N227="nulová",J227,0)</f>
        <v>0</v>
      </c>
      <c r="BJ227" s="18" t="s">
        <v>77</v>
      </c>
      <c r="BK227" s="212">
        <f>ROUND(I227*H227,2)</f>
        <v>0</v>
      </c>
      <c r="BL227" s="18" t="s">
        <v>197</v>
      </c>
      <c r="BM227" s="211" t="s">
        <v>384</v>
      </c>
    </row>
    <row r="228" s="2" customFormat="1">
      <c r="A228" s="39"/>
      <c r="B228" s="40"/>
      <c r="C228" s="41"/>
      <c r="D228" s="213" t="s">
        <v>199</v>
      </c>
      <c r="E228" s="41"/>
      <c r="F228" s="214" t="s">
        <v>385</v>
      </c>
      <c r="G228" s="41"/>
      <c r="H228" s="41"/>
      <c r="I228" s="215"/>
      <c r="J228" s="41"/>
      <c r="K228" s="41"/>
      <c r="L228" s="45"/>
      <c r="M228" s="216"/>
      <c r="N228" s="217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199</v>
      </c>
      <c r="AU228" s="18" t="s">
        <v>83</v>
      </c>
    </row>
    <row r="229" s="13" customFormat="1">
      <c r="A229" s="13"/>
      <c r="B229" s="218"/>
      <c r="C229" s="219"/>
      <c r="D229" s="220" t="s">
        <v>201</v>
      </c>
      <c r="E229" s="221" t="s">
        <v>19</v>
      </c>
      <c r="F229" s="222" t="s">
        <v>202</v>
      </c>
      <c r="G229" s="219"/>
      <c r="H229" s="221" t="s">
        <v>19</v>
      </c>
      <c r="I229" s="223"/>
      <c r="J229" s="219"/>
      <c r="K229" s="219"/>
      <c r="L229" s="224"/>
      <c r="M229" s="225"/>
      <c r="N229" s="226"/>
      <c r="O229" s="226"/>
      <c r="P229" s="226"/>
      <c r="Q229" s="226"/>
      <c r="R229" s="226"/>
      <c r="S229" s="226"/>
      <c r="T229" s="22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28" t="s">
        <v>201</v>
      </c>
      <c r="AU229" s="228" t="s">
        <v>83</v>
      </c>
      <c r="AV229" s="13" t="s">
        <v>77</v>
      </c>
      <c r="AW229" s="13" t="s">
        <v>33</v>
      </c>
      <c r="AX229" s="13" t="s">
        <v>72</v>
      </c>
      <c r="AY229" s="228" t="s">
        <v>190</v>
      </c>
    </row>
    <row r="230" s="13" customFormat="1">
      <c r="A230" s="13"/>
      <c r="B230" s="218"/>
      <c r="C230" s="219"/>
      <c r="D230" s="220" t="s">
        <v>201</v>
      </c>
      <c r="E230" s="221" t="s">
        <v>19</v>
      </c>
      <c r="F230" s="222" t="s">
        <v>386</v>
      </c>
      <c r="G230" s="219"/>
      <c r="H230" s="221" t="s">
        <v>19</v>
      </c>
      <c r="I230" s="223"/>
      <c r="J230" s="219"/>
      <c r="K230" s="219"/>
      <c r="L230" s="224"/>
      <c r="M230" s="225"/>
      <c r="N230" s="226"/>
      <c r="O230" s="226"/>
      <c r="P230" s="226"/>
      <c r="Q230" s="226"/>
      <c r="R230" s="226"/>
      <c r="S230" s="226"/>
      <c r="T230" s="22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8" t="s">
        <v>201</v>
      </c>
      <c r="AU230" s="228" t="s">
        <v>83</v>
      </c>
      <c r="AV230" s="13" t="s">
        <v>77</v>
      </c>
      <c r="AW230" s="13" t="s">
        <v>33</v>
      </c>
      <c r="AX230" s="13" t="s">
        <v>72</v>
      </c>
      <c r="AY230" s="228" t="s">
        <v>190</v>
      </c>
    </row>
    <row r="231" s="14" customFormat="1">
      <c r="A231" s="14"/>
      <c r="B231" s="229"/>
      <c r="C231" s="230"/>
      <c r="D231" s="220" t="s">
        <v>201</v>
      </c>
      <c r="E231" s="231" t="s">
        <v>19</v>
      </c>
      <c r="F231" s="232" t="s">
        <v>146</v>
      </c>
      <c r="G231" s="230"/>
      <c r="H231" s="233">
        <v>58.82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39" t="s">
        <v>201</v>
      </c>
      <c r="AU231" s="239" t="s">
        <v>83</v>
      </c>
      <c r="AV231" s="14" t="s">
        <v>83</v>
      </c>
      <c r="AW231" s="14" t="s">
        <v>33</v>
      </c>
      <c r="AX231" s="14" t="s">
        <v>77</v>
      </c>
      <c r="AY231" s="239" t="s">
        <v>190</v>
      </c>
    </row>
    <row r="232" s="2" customFormat="1" ht="49.05" customHeight="1">
      <c r="A232" s="39"/>
      <c r="B232" s="40"/>
      <c r="C232" s="200" t="s">
        <v>387</v>
      </c>
      <c r="D232" s="200" t="s">
        <v>192</v>
      </c>
      <c r="E232" s="201" t="s">
        <v>388</v>
      </c>
      <c r="F232" s="202" t="s">
        <v>389</v>
      </c>
      <c r="G232" s="203" t="s">
        <v>239</v>
      </c>
      <c r="H232" s="204">
        <v>351.67000000000002</v>
      </c>
      <c r="I232" s="205"/>
      <c r="J232" s="206">
        <f>ROUND(I232*H232,2)</f>
        <v>0</v>
      </c>
      <c r="K232" s="202" t="s">
        <v>196</v>
      </c>
      <c r="L232" s="45"/>
      <c r="M232" s="207" t="s">
        <v>19</v>
      </c>
      <c r="N232" s="208" t="s">
        <v>43</v>
      </c>
      <c r="O232" s="85"/>
      <c r="P232" s="209">
        <f>O232*H232</f>
        <v>0</v>
      </c>
      <c r="Q232" s="209">
        <v>3.0000000000000001E-05</v>
      </c>
      <c r="R232" s="209">
        <f>Q232*H232</f>
        <v>0.010550100000000002</v>
      </c>
      <c r="S232" s="209">
        <v>0</v>
      </c>
      <c r="T232" s="21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1" t="s">
        <v>197</v>
      </c>
      <c r="AT232" s="211" t="s">
        <v>192</v>
      </c>
      <c r="AU232" s="211" t="s">
        <v>83</v>
      </c>
      <c r="AY232" s="18" t="s">
        <v>190</v>
      </c>
      <c r="BE232" s="212">
        <f>IF(N232="základní",J232,0)</f>
        <v>0</v>
      </c>
      <c r="BF232" s="212">
        <f>IF(N232="snížená",J232,0)</f>
        <v>0</v>
      </c>
      <c r="BG232" s="212">
        <f>IF(N232="zákl. přenesená",J232,0)</f>
        <v>0</v>
      </c>
      <c r="BH232" s="212">
        <f>IF(N232="sníž. přenesená",J232,0)</f>
        <v>0</v>
      </c>
      <c r="BI232" s="212">
        <f>IF(N232="nulová",J232,0)</f>
        <v>0</v>
      </c>
      <c r="BJ232" s="18" t="s">
        <v>77</v>
      </c>
      <c r="BK232" s="212">
        <f>ROUND(I232*H232,2)</f>
        <v>0</v>
      </c>
      <c r="BL232" s="18" t="s">
        <v>197</v>
      </c>
      <c r="BM232" s="211" t="s">
        <v>390</v>
      </c>
    </row>
    <row r="233" s="2" customFormat="1">
      <c r="A233" s="39"/>
      <c r="B233" s="40"/>
      <c r="C233" s="41"/>
      <c r="D233" s="213" t="s">
        <v>199</v>
      </c>
      <c r="E233" s="41"/>
      <c r="F233" s="214" t="s">
        <v>391</v>
      </c>
      <c r="G233" s="41"/>
      <c r="H233" s="41"/>
      <c r="I233" s="215"/>
      <c r="J233" s="41"/>
      <c r="K233" s="41"/>
      <c r="L233" s="45"/>
      <c r="M233" s="216"/>
      <c r="N233" s="217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199</v>
      </c>
      <c r="AU233" s="18" t="s">
        <v>83</v>
      </c>
    </row>
    <row r="234" s="13" customFormat="1">
      <c r="A234" s="13"/>
      <c r="B234" s="218"/>
      <c r="C234" s="219"/>
      <c r="D234" s="220" t="s">
        <v>201</v>
      </c>
      <c r="E234" s="221" t="s">
        <v>19</v>
      </c>
      <c r="F234" s="222" t="s">
        <v>202</v>
      </c>
      <c r="G234" s="219"/>
      <c r="H234" s="221" t="s">
        <v>19</v>
      </c>
      <c r="I234" s="223"/>
      <c r="J234" s="219"/>
      <c r="K234" s="219"/>
      <c r="L234" s="224"/>
      <c r="M234" s="225"/>
      <c r="N234" s="226"/>
      <c r="O234" s="226"/>
      <c r="P234" s="226"/>
      <c r="Q234" s="226"/>
      <c r="R234" s="226"/>
      <c r="S234" s="226"/>
      <c r="T234" s="22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28" t="s">
        <v>201</v>
      </c>
      <c r="AU234" s="228" t="s">
        <v>83</v>
      </c>
      <c r="AV234" s="13" t="s">
        <v>77</v>
      </c>
      <c r="AW234" s="13" t="s">
        <v>33</v>
      </c>
      <c r="AX234" s="13" t="s">
        <v>72</v>
      </c>
      <c r="AY234" s="228" t="s">
        <v>190</v>
      </c>
    </row>
    <row r="235" s="13" customFormat="1">
      <c r="A235" s="13"/>
      <c r="B235" s="218"/>
      <c r="C235" s="219"/>
      <c r="D235" s="220" t="s">
        <v>201</v>
      </c>
      <c r="E235" s="221" t="s">
        <v>19</v>
      </c>
      <c r="F235" s="222" t="s">
        <v>392</v>
      </c>
      <c r="G235" s="219"/>
      <c r="H235" s="221" t="s">
        <v>19</v>
      </c>
      <c r="I235" s="223"/>
      <c r="J235" s="219"/>
      <c r="K235" s="219"/>
      <c r="L235" s="224"/>
      <c r="M235" s="225"/>
      <c r="N235" s="226"/>
      <c r="O235" s="226"/>
      <c r="P235" s="226"/>
      <c r="Q235" s="226"/>
      <c r="R235" s="226"/>
      <c r="S235" s="226"/>
      <c r="T235" s="22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8" t="s">
        <v>201</v>
      </c>
      <c r="AU235" s="228" t="s">
        <v>83</v>
      </c>
      <c r="AV235" s="13" t="s">
        <v>77</v>
      </c>
      <c r="AW235" s="13" t="s">
        <v>33</v>
      </c>
      <c r="AX235" s="13" t="s">
        <v>72</v>
      </c>
      <c r="AY235" s="228" t="s">
        <v>190</v>
      </c>
    </row>
    <row r="236" s="14" customFormat="1">
      <c r="A236" s="14"/>
      <c r="B236" s="229"/>
      <c r="C236" s="230"/>
      <c r="D236" s="220" t="s">
        <v>201</v>
      </c>
      <c r="E236" s="231" t="s">
        <v>19</v>
      </c>
      <c r="F236" s="232" t="s">
        <v>152</v>
      </c>
      <c r="G236" s="230"/>
      <c r="H236" s="233">
        <v>351.67000000000002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39" t="s">
        <v>201</v>
      </c>
      <c r="AU236" s="239" t="s">
        <v>83</v>
      </c>
      <c r="AV236" s="14" t="s">
        <v>83</v>
      </c>
      <c r="AW236" s="14" t="s">
        <v>33</v>
      </c>
      <c r="AX236" s="14" t="s">
        <v>77</v>
      </c>
      <c r="AY236" s="239" t="s">
        <v>190</v>
      </c>
    </row>
    <row r="237" s="2" customFormat="1" ht="33" customHeight="1">
      <c r="A237" s="39"/>
      <c r="B237" s="40"/>
      <c r="C237" s="200" t="s">
        <v>393</v>
      </c>
      <c r="D237" s="200" t="s">
        <v>192</v>
      </c>
      <c r="E237" s="201" t="s">
        <v>394</v>
      </c>
      <c r="F237" s="202" t="s">
        <v>395</v>
      </c>
      <c r="G237" s="203" t="s">
        <v>239</v>
      </c>
      <c r="H237" s="204">
        <v>76</v>
      </c>
      <c r="I237" s="205"/>
      <c r="J237" s="206">
        <f>ROUND(I237*H237,2)</f>
        <v>0</v>
      </c>
      <c r="K237" s="202" t="s">
        <v>196</v>
      </c>
      <c r="L237" s="45"/>
      <c r="M237" s="207" t="s">
        <v>19</v>
      </c>
      <c r="N237" s="208" t="s">
        <v>43</v>
      </c>
      <c r="O237" s="85"/>
      <c r="P237" s="209">
        <f>O237*H237</f>
        <v>0</v>
      </c>
      <c r="Q237" s="209">
        <v>0</v>
      </c>
      <c r="R237" s="209">
        <f>Q237*H237</f>
        <v>0</v>
      </c>
      <c r="S237" s="209">
        <v>0</v>
      </c>
      <c r="T237" s="21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1" t="s">
        <v>197</v>
      </c>
      <c r="AT237" s="211" t="s">
        <v>192</v>
      </c>
      <c r="AU237" s="211" t="s">
        <v>83</v>
      </c>
      <c r="AY237" s="18" t="s">
        <v>190</v>
      </c>
      <c r="BE237" s="212">
        <f>IF(N237="základní",J237,0)</f>
        <v>0</v>
      </c>
      <c r="BF237" s="212">
        <f>IF(N237="snížená",J237,0)</f>
        <v>0</v>
      </c>
      <c r="BG237" s="212">
        <f>IF(N237="zákl. přenesená",J237,0)</f>
        <v>0</v>
      </c>
      <c r="BH237" s="212">
        <f>IF(N237="sníž. přenesená",J237,0)</f>
        <v>0</v>
      </c>
      <c r="BI237" s="212">
        <f>IF(N237="nulová",J237,0)</f>
        <v>0</v>
      </c>
      <c r="BJ237" s="18" t="s">
        <v>77</v>
      </c>
      <c r="BK237" s="212">
        <f>ROUND(I237*H237,2)</f>
        <v>0</v>
      </c>
      <c r="BL237" s="18" t="s">
        <v>197</v>
      </c>
      <c r="BM237" s="211" t="s">
        <v>396</v>
      </c>
    </row>
    <row r="238" s="2" customFormat="1">
      <c r="A238" s="39"/>
      <c r="B238" s="40"/>
      <c r="C238" s="41"/>
      <c r="D238" s="213" t="s">
        <v>199</v>
      </c>
      <c r="E238" s="41"/>
      <c r="F238" s="214" t="s">
        <v>397</v>
      </c>
      <c r="G238" s="41"/>
      <c r="H238" s="41"/>
      <c r="I238" s="215"/>
      <c r="J238" s="41"/>
      <c r="K238" s="41"/>
      <c r="L238" s="45"/>
      <c r="M238" s="216"/>
      <c r="N238" s="217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199</v>
      </c>
      <c r="AU238" s="18" t="s">
        <v>83</v>
      </c>
    </row>
    <row r="239" s="14" customFormat="1">
      <c r="A239" s="14"/>
      <c r="B239" s="229"/>
      <c r="C239" s="230"/>
      <c r="D239" s="220" t="s">
        <v>201</v>
      </c>
      <c r="E239" s="240" t="s">
        <v>19</v>
      </c>
      <c r="F239" s="231" t="s">
        <v>323</v>
      </c>
      <c r="G239" s="230"/>
      <c r="H239" s="233">
        <v>76</v>
      </c>
      <c r="I239" s="234"/>
      <c r="J239" s="230"/>
      <c r="K239" s="230"/>
      <c r="L239" s="235"/>
      <c r="M239" s="236"/>
      <c r="N239" s="237"/>
      <c r="O239" s="237"/>
      <c r="P239" s="237"/>
      <c r="Q239" s="237"/>
      <c r="R239" s="237"/>
      <c r="S239" s="237"/>
      <c r="T239" s="23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39" t="s">
        <v>201</v>
      </c>
      <c r="AU239" s="239" t="s">
        <v>83</v>
      </c>
      <c r="AV239" s="14" t="s">
        <v>83</v>
      </c>
      <c r="AW239" s="14" t="s">
        <v>33</v>
      </c>
      <c r="AX239" s="14" t="s">
        <v>77</v>
      </c>
      <c r="AY239" s="239" t="s">
        <v>190</v>
      </c>
    </row>
    <row r="240" s="2" customFormat="1" ht="44.25" customHeight="1">
      <c r="A240" s="39"/>
      <c r="B240" s="40"/>
      <c r="C240" s="200" t="s">
        <v>398</v>
      </c>
      <c r="D240" s="200" t="s">
        <v>192</v>
      </c>
      <c r="E240" s="201" t="s">
        <v>399</v>
      </c>
      <c r="F240" s="202" t="s">
        <v>400</v>
      </c>
      <c r="G240" s="203" t="s">
        <v>195</v>
      </c>
      <c r="H240" s="204">
        <v>0.87</v>
      </c>
      <c r="I240" s="205"/>
      <c r="J240" s="206">
        <f>ROUND(I240*H240,2)</f>
        <v>0</v>
      </c>
      <c r="K240" s="202" t="s">
        <v>196</v>
      </c>
      <c r="L240" s="45"/>
      <c r="M240" s="207" t="s">
        <v>19</v>
      </c>
      <c r="N240" s="208" t="s">
        <v>43</v>
      </c>
      <c r="O240" s="85"/>
      <c r="P240" s="209">
        <f>O240*H240</f>
        <v>0</v>
      </c>
      <c r="Q240" s="209">
        <v>0</v>
      </c>
      <c r="R240" s="209">
        <f>Q240*H240</f>
        <v>0</v>
      </c>
      <c r="S240" s="209">
        <v>1.5940000000000001</v>
      </c>
      <c r="T240" s="210">
        <f>S240*H240</f>
        <v>1.3867800000000001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1" t="s">
        <v>197</v>
      </c>
      <c r="AT240" s="211" t="s">
        <v>192</v>
      </c>
      <c r="AU240" s="211" t="s">
        <v>83</v>
      </c>
      <c r="AY240" s="18" t="s">
        <v>190</v>
      </c>
      <c r="BE240" s="212">
        <f>IF(N240="základní",J240,0)</f>
        <v>0</v>
      </c>
      <c r="BF240" s="212">
        <f>IF(N240="snížená",J240,0)</f>
        <v>0</v>
      </c>
      <c r="BG240" s="212">
        <f>IF(N240="zákl. přenesená",J240,0)</f>
        <v>0</v>
      </c>
      <c r="BH240" s="212">
        <f>IF(N240="sníž. přenesená",J240,0)</f>
        <v>0</v>
      </c>
      <c r="BI240" s="212">
        <f>IF(N240="nulová",J240,0)</f>
        <v>0</v>
      </c>
      <c r="BJ240" s="18" t="s">
        <v>77</v>
      </c>
      <c r="BK240" s="212">
        <f>ROUND(I240*H240,2)</f>
        <v>0</v>
      </c>
      <c r="BL240" s="18" t="s">
        <v>197</v>
      </c>
      <c r="BM240" s="211" t="s">
        <v>401</v>
      </c>
    </row>
    <row r="241" s="2" customFormat="1">
      <c r="A241" s="39"/>
      <c r="B241" s="40"/>
      <c r="C241" s="41"/>
      <c r="D241" s="213" t="s">
        <v>199</v>
      </c>
      <c r="E241" s="41"/>
      <c r="F241" s="214" t="s">
        <v>402</v>
      </c>
      <c r="G241" s="41"/>
      <c r="H241" s="41"/>
      <c r="I241" s="215"/>
      <c r="J241" s="41"/>
      <c r="K241" s="41"/>
      <c r="L241" s="45"/>
      <c r="M241" s="216"/>
      <c r="N241" s="217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199</v>
      </c>
      <c r="AU241" s="18" t="s">
        <v>83</v>
      </c>
    </row>
    <row r="242" s="13" customFormat="1">
      <c r="A242" s="13"/>
      <c r="B242" s="218"/>
      <c r="C242" s="219"/>
      <c r="D242" s="220" t="s">
        <v>201</v>
      </c>
      <c r="E242" s="221" t="s">
        <v>19</v>
      </c>
      <c r="F242" s="222" t="s">
        <v>202</v>
      </c>
      <c r="G242" s="219"/>
      <c r="H242" s="221" t="s">
        <v>19</v>
      </c>
      <c r="I242" s="223"/>
      <c r="J242" s="219"/>
      <c r="K242" s="219"/>
      <c r="L242" s="224"/>
      <c r="M242" s="225"/>
      <c r="N242" s="226"/>
      <c r="O242" s="226"/>
      <c r="P242" s="226"/>
      <c r="Q242" s="226"/>
      <c r="R242" s="226"/>
      <c r="S242" s="226"/>
      <c r="T242" s="22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8" t="s">
        <v>201</v>
      </c>
      <c r="AU242" s="228" t="s">
        <v>83</v>
      </c>
      <c r="AV242" s="13" t="s">
        <v>77</v>
      </c>
      <c r="AW242" s="13" t="s">
        <v>33</v>
      </c>
      <c r="AX242" s="13" t="s">
        <v>72</v>
      </c>
      <c r="AY242" s="228" t="s">
        <v>190</v>
      </c>
    </row>
    <row r="243" s="13" customFormat="1">
      <c r="A243" s="13"/>
      <c r="B243" s="218"/>
      <c r="C243" s="219"/>
      <c r="D243" s="220" t="s">
        <v>201</v>
      </c>
      <c r="E243" s="221" t="s">
        <v>19</v>
      </c>
      <c r="F243" s="222" t="s">
        <v>403</v>
      </c>
      <c r="G243" s="219"/>
      <c r="H243" s="221" t="s">
        <v>19</v>
      </c>
      <c r="I243" s="223"/>
      <c r="J243" s="219"/>
      <c r="K243" s="219"/>
      <c r="L243" s="224"/>
      <c r="M243" s="225"/>
      <c r="N243" s="226"/>
      <c r="O243" s="226"/>
      <c r="P243" s="226"/>
      <c r="Q243" s="226"/>
      <c r="R243" s="226"/>
      <c r="S243" s="226"/>
      <c r="T243" s="22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8" t="s">
        <v>201</v>
      </c>
      <c r="AU243" s="228" t="s">
        <v>83</v>
      </c>
      <c r="AV243" s="13" t="s">
        <v>77</v>
      </c>
      <c r="AW243" s="13" t="s">
        <v>33</v>
      </c>
      <c r="AX243" s="13" t="s">
        <v>72</v>
      </c>
      <c r="AY243" s="228" t="s">
        <v>190</v>
      </c>
    </row>
    <row r="244" s="14" customFormat="1">
      <c r="A244" s="14"/>
      <c r="B244" s="229"/>
      <c r="C244" s="230"/>
      <c r="D244" s="220" t="s">
        <v>201</v>
      </c>
      <c r="E244" s="231" t="s">
        <v>19</v>
      </c>
      <c r="F244" s="232" t="s">
        <v>155</v>
      </c>
      <c r="G244" s="230"/>
      <c r="H244" s="233">
        <v>0.87</v>
      </c>
      <c r="I244" s="234"/>
      <c r="J244" s="230"/>
      <c r="K244" s="230"/>
      <c r="L244" s="235"/>
      <c r="M244" s="236"/>
      <c r="N244" s="237"/>
      <c r="O244" s="237"/>
      <c r="P244" s="237"/>
      <c r="Q244" s="237"/>
      <c r="R244" s="237"/>
      <c r="S244" s="237"/>
      <c r="T244" s="23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39" t="s">
        <v>201</v>
      </c>
      <c r="AU244" s="239" t="s">
        <v>83</v>
      </c>
      <c r="AV244" s="14" t="s">
        <v>83</v>
      </c>
      <c r="AW244" s="14" t="s">
        <v>33</v>
      </c>
      <c r="AX244" s="14" t="s">
        <v>77</v>
      </c>
      <c r="AY244" s="239" t="s">
        <v>190</v>
      </c>
    </row>
    <row r="245" s="2" customFormat="1" ht="49.05" customHeight="1">
      <c r="A245" s="39"/>
      <c r="B245" s="40"/>
      <c r="C245" s="200" t="s">
        <v>404</v>
      </c>
      <c r="D245" s="200" t="s">
        <v>192</v>
      </c>
      <c r="E245" s="201" t="s">
        <v>405</v>
      </c>
      <c r="F245" s="202" t="s">
        <v>406</v>
      </c>
      <c r="G245" s="203" t="s">
        <v>239</v>
      </c>
      <c r="H245" s="204">
        <v>94.355999999999995</v>
      </c>
      <c r="I245" s="205"/>
      <c r="J245" s="206">
        <f>ROUND(I245*H245,2)</f>
        <v>0</v>
      </c>
      <c r="K245" s="202" t="s">
        <v>196</v>
      </c>
      <c r="L245" s="45"/>
      <c r="M245" s="207" t="s">
        <v>19</v>
      </c>
      <c r="N245" s="208" t="s">
        <v>43</v>
      </c>
      <c r="O245" s="85"/>
      <c r="P245" s="209">
        <f>O245*H245</f>
        <v>0</v>
      </c>
      <c r="Q245" s="209">
        <v>0</v>
      </c>
      <c r="R245" s="209">
        <f>Q245*H245</f>
        <v>0</v>
      </c>
      <c r="S245" s="209">
        <v>0.050999999999999997</v>
      </c>
      <c r="T245" s="210">
        <f>S245*H245</f>
        <v>4.812155999999999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1" t="s">
        <v>197</v>
      </c>
      <c r="AT245" s="211" t="s">
        <v>192</v>
      </c>
      <c r="AU245" s="211" t="s">
        <v>83</v>
      </c>
      <c r="AY245" s="18" t="s">
        <v>190</v>
      </c>
      <c r="BE245" s="212">
        <f>IF(N245="základní",J245,0)</f>
        <v>0</v>
      </c>
      <c r="BF245" s="212">
        <f>IF(N245="snížená",J245,0)</f>
        <v>0</v>
      </c>
      <c r="BG245" s="212">
        <f>IF(N245="zákl. přenesená",J245,0)</f>
        <v>0</v>
      </c>
      <c r="BH245" s="212">
        <f>IF(N245="sníž. přenesená",J245,0)</f>
        <v>0</v>
      </c>
      <c r="BI245" s="212">
        <f>IF(N245="nulová",J245,0)</f>
        <v>0</v>
      </c>
      <c r="BJ245" s="18" t="s">
        <v>77</v>
      </c>
      <c r="BK245" s="212">
        <f>ROUND(I245*H245,2)</f>
        <v>0</v>
      </c>
      <c r="BL245" s="18" t="s">
        <v>197</v>
      </c>
      <c r="BM245" s="211" t="s">
        <v>407</v>
      </c>
    </row>
    <row r="246" s="2" customFormat="1">
      <c r="A246" s="39"/>
      <c r="B246" s="40"/>
      <c r="C246" s="41"/>
      <c r="D246" s="213" t="s">
        <v>199</v>
      </c>
      <c r="E246" s="41"/>
      <c r="F246" s="214" t="s">
        <v>408</v>
      </c>
      <c r="G246" s="41"/>
      <c r="H246" s="41"/>
      <c r="I246" s="215"/>
      <c r="J246" s="41"/>
      <c r="K246" s="41"/>
      <c r="L246" s="45"/>
      <c r="M246" s="216"/>
      <c r="N246" s="217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199</v>
      </c>
      <c r="AU246" s="18" t="s">
        <v>83</v>
      </c>
    </row>
    <row r="247" s="13" customFormat="1">
      <c r="A247" s="13"/>
      <c r="B247" s="218"/>
      <c r="C247" s="219"/>
      <c r="D247" s="220" t="s">
        <v>201</v>
      </c>
      <c r="E247" s="221" t="s">
        <v>19</v>
      </c>
      <c r="F247" s="222" t="s">
        <v>202</v>
      </c>
      <c r="G247" s="219"/>
      <c r="H247" s="221" t="s">
        <v>19</v>
      </c>
      <c r="I247" s="223"/>
      <c r="J247" s="219"/>
      <c r="K247" s="219"/>
      <c r="L247" s="224"/>
      <c r="M247" s="225"/>
      <c r="N247" s="226"/>
      <c r="O247" s="226"/>
      <c r="P247" s="226"/>
      <c r="Q247" s="226"/>
      <c r="R247" s="226"/>
      <c r="S247" s="226"/>
      <c r="T247" s="22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8" t="s">
        <v>201</v>
      </c>
      <c r="AU247" s="228" t="s">
        <v>83</v>
      </c>
      <c r="AV247" s="13" t="s">
        <v>77</v>
      </c>
      <c r="AW247" s="13" t="s">
        <v>33</v>
      </c>
      <c r="AX247" s="13" t="s">
        <v>72</v>
      </c>
      <c r="AY247" s="228" t="s">
        <v>190</v>
      </c>
    </row>
    <row r="248" s="13" customFormat="1">
      <c r="A248" s="13"/>
      <c r="B248" s="218"/>
      <c r="C248" s="219"/>
      <c r="D248" s="220" t="s">
        <v>201</v>
      </c>
      <c r="E248" s="221" t="s">
        <v>19</v>
      </c>
      <c r="F248" s="222" t="s">
        <v>268</v>
      </c>
      <c r="G248" s="219"/>
      <c r="H248" s="221" t="s">
        <v>19</v>
      </c>
      <c r="I248" s="223"/>
      <c r="J248" s="219"/>
      <c r="K248" s="219"/>
      <c r="L248" s="224"/>
      <c r="M248" s="225"/>
      <c r="N248" s="226"/>
      <c r="O248" s="226"/>
      <c r="P248" s="226"/>
      <c r="Q248" s="226"/>
      <c r="R248" s="226"/>
      <c r="S248" s="226"/>
      <c r="T248" s="22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8" t="s">
        <v>201</v>
      </c>
      <c r="AU248" s="228" t="s">
        <v>83</v>
      </c>
      <c r="AV248" s="13" t="s">
        <v>77</v>
      </c>
      <c r="AW248" s="13" t="s">
        <v>33</v>
      </c>
      <c r="AX248" s="13" t="s">
        <v>72</v>
      </c>
      <c r="AY248" s="228" t="s">
        <v>190</v>
      </c>
    </row>
    <row r="249" s="14" customFormat="1">
      <c r="A249" s="14"/>
      <c r="B249" s="229"/>
      <c r="C249" s="230"/>
      <c r="D249" s="220" t="s">
        <v>201</v>
      </c>
      <c r="E249" s="231" t="s">
        <v>19</v>
      </c>
      <c r="F249" s="232" t="s">
        <v>130</v>
      </c>
      <c r="G249" s="230"/>
      <c r="H249" s="233">
        <v>94.355999999999995</v>
      </c>
      <c r="I249" s="234"/>
      <c r="J249" s="230"/>
      <c r="K249" s="230"/>
      <c r="L249" s="235"/>
      <c r="M249" s="236"/>
      <c r="N249" s="237"/>
      <c r="O249" s="237"/>
      <c r="P249" s="237"/>
      <c r="Q249" s="237"/>
      <c r="R249" s="237"/>
      <c r="S249" s="237"/>
      <c r="T249" s="23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39" t="s">
        <v>201</v>
      </c>
      <c r="AU249" s="239" t="s">
        <v>83</v>
      </c>
      <c r="AV249" s="14" t="s">
        <v>83</v>
      </c>
      <c r="AW249" s="14" t="s">
        <v>33</v>
      </c>
      <c r="AX249" s="14" t="s">
        <v>77</v>
      </c>
      <c r="AY249" s="239" t="s">
        <v>190</v>
      </c>
    </row>
    <row r="250" s="2" customFormat="1" ht="49.05" customHeight="1">
      <c r="A250" s="39"/>
      <c r="B250" s="40"/>
      <c r="C250" s="200" t="s">
        <v>409</v>
      </c>
      <c r="D250" s="200" t="s">
        <v>192</v>
      </c>
      <c r="E250" s="201" t="s">
        <v>410</v>
      </c>
      <c r="F250" s="202" t="s">
        <v>411</v>
      </c>
      <c r="G250" s="203" t="s">
        <v>239</v>
      </c>
      <c r="H250" s="204">
        <v>180.345</v>
      </c>
      <c r="I250" s="205"/>
      <c r="J250" s="206">
        <f>ROUND(I250*H250,2)</f>
        <v>0</v>
      </c>
      <c r="K250" s="202" t="s">
        <v>196</v>
      </c>
      <c r="L250" s="45"/>
      <c r="M250" s="207" t="s">
        <v>19</v>
      </c>
      <c r="N250" s="208" t="s">
        <v>43</v>
      </c>
      <c r="O250" s="85"/>
      <c r="P250" s="209">
        <f>O250*H250</f>
        <v>0</v>
      </c>
      <c r="Q250" s="209">
        <v>0</v>
      </c>
      <c r="R250" s="209">
        <f>Q250*H250</f>
        <v>0</v>
      </c>
      <c r="S250" s="209">
        <v>0.057000000000000002</v>
      </c>
      <c r="T250" s="210">
        <f>S250*H250</f>
        <v>10.279665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1" t="s">
        <v>197</v>
      </c>
      <c r="AT250" s="211" t="s">
        <v>192</v>
      </c>
      <c r="AU250" s="211" t="s">
        <v>83</v>
      </c>
      <c r="AY250" s="18" t="s">
        <v>190</v>
      </c>
      <c r="BE250" s="212">
        <f>IF(N250="základní",J250,0)</f>
        <v>0</v>
      </c>
      <c r="BF250" s="212">
        <f>IF(N250="snížená",J250,0)</f>
        <v>0</v>
      </c>
      <c r="BG250" s="212">
        <f>IF(N250="zákl. přenesená",J250,0)</f>
        <v>0</v>
      </c>
      <c r="BH250" s="212">
        <f>IF(N250="sníž. přenesená",J250,0)</f>
        <v>0</v>
      </c>
      <c r="BI250" s="212">
        <f>IF(N250="nulová",J250,0)</f>
        <v>0</v>
      </c>
      <c r="BJ250" s="18" t="s">
        <v>77</v>
      </c>
      <c r="BK250" s="212">
        <f>ROUND(I250*H250,2)</f>
        <v>0</v>
      </c>
      <c r="BL250" s="18" t="s">
        <v>197</v>
      </c>
      <c r="BM250" s="211" t="s">
        <v>412</v>
      </c>
    </row>
    <row r="251" s="2" customFormat="1">
      <c r="A251" s="39"/>
      <c r="B251" s="40"/>
      <c r="C251" s="41"/>
      <c r="D251" s="213" t="s">
        <v>199</v>
      </c>
      <c r="E251" s="41"/>
      <c r="F251" s="214" t="s">
        <v>413</v>
      </c>
      <c r="G251" s="41"/>
      <c r="H251" s="41"/>
      <c r="I251" s="215"/>
      <c r="J251" s="41"/>
      <c r="K251" s="41"/>
      <c r="L251" s="45"/>
      <c r="M251" s="216"/>
      <c r="N251" s="217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199</v>
      </c>
      <c r="AU251" s="18" t="s">
        <v>83</v>
      </c>
    </row>
    <row r="252" s="13" customFormat="1">
      <c r="A252" s="13"/>
      <c r="B252" s="218"/>
      <c r="C252" s="219"/>
      <c r="D252" s="220" t="s">
        <v>201</v>
      </c>
      <c r="E252" s="221" t="s">
        <v>19</v>
      </c>
      <c r="F252" s="222" t="s">
        <v>202</v>
      </c>
      <c r="G252" s="219"/>
      <c r="H252" s="221" t="s">
        <v>19</v>
      </c>
      <c r="I252" s="223"/>
      <c r="J252" s="219"/>
      <c r="K252" s="219"/>
      <c r="L252" s="224"/>
      <c r="M252" s="225"/>
      <c r="N252" s="226"/>
      <c r="O252" s="226"/>
      <c r="P252" s="226"/>
      <c r="Q252" s="226"/>
      <c r="R252" s="226"/>
      <c r="S252" s="226"/>
      <c r="T252" s="22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8" t="s">
        <v>201</v>
      </c>
      <c r="AU252" s="228" t="s">
        <v>83</v>
      </c>
      <c r="AV252" s="13" t="s">
        <v>77</v>
      </c>
      <c r="AW252" s="13" t="s">
        <v>33</v>
      </c>
      <c r="AX252" s="13" t="s">
        <v>72</v>
      </c>
      <c r="AY252" s="228" t="s">
        <v>190</v>
      </c>
    </row>
    <row r="253" s="13" customFormat="1">
      <c r="A253" s="13"/>
      <c r="B253" s="218"/>
      <c r="C253" s="219"/>
      <c r="D253" s="220" t="s">
        <v>201</v>
      </c>
      <c r="E253" s="221" t="s">
        <v>19</v>
      </c>
      <c r="F253" s="222" t="s">
        <v>414</v>
      </c>
      <c r="G253" s="219"/>
      <c r="H253" s="221" t="s">
        <v>19</v>
      </c>
      <c r="I253" s="223"/>
      <c r="J253" s="219"/>
      <c r="K253" s="219"/>
      <c r="L253" s="224"/>
      <c r="M253" s="225"/>
      <c r="N253" s="226"/>
      <c r="O253" s="226"/>
      <c r="P253" s="226"/>
      <c r="Q253" s="226"/>
      <c r="R253" s="226"/>
      <c r="S253" s="226"/>
      <c r="T253" s="22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28" t="s">
        <v>201</v>
      </c>
      <c r="AU253" s="228" t="s">
        <v>83</v>
      </c>
      <c r="AV253" s="13" t="s">
        <v>77</v>
      </c>
      <c r="AW253" s="13" t="s">
        <v>33</v>
      </c>
      <c r="AX253" s="13" t="s">
        <v>72</v>
      </c>
      <c r="AY253" s="228" t="s">
        <v>190</v>
      </c>
    </row>
    <row r="254" s="13" customFormat="1">
      <c r="A254" s="13"/>
      <c r="B254" s="218"/>
      <c r="C254" s="219"/>
      <c r="D254" s="220" t="s">
        <v>201</v>
      </c>
      <c r="E254" s="221" t="s">
        <v>19</v>
      </c>
      <c r="F254" s="222" t="s">
        <v>415</v>
      </c>
      <c r="G254" s="219"/>
      <c r="H254" s="221" t="s">
        <v>19</v>
      </c>
      <c r="I254" s="223"/>
      <c r="J254" s="219"/>
      <c r="K254" s="219"/>
      <c r="L254" s="224"/>
      <c r="M254" s="225"/>
      <c r="N254" s="226"/>
      <c r="O254" s="226"/>
      <c r="P254" s="226"/>
      <c r="Q254" s="226"/>
      <c r="R254" s="226"/>
      <c r="S254" s="226"/>
      <c r="T254" s="22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8" t="s">
        <v>201</v>
      </c>
      <c r="AU254" s="228" t="s">
        <v>83</v>
      </c>
      <c r="AV254" s="13" t="s">
        <v>77</v>
      </c>
      <c r="AW254" s="13" t="s">
        <v>33</v>
      </c>
      <c r="AX254" s="13" t="s">
        <v>72</v>
      </c>
      <c r="AY254" s="228" t="s">
        <v>190</v>
      </c>
    </row>
    <row r="255" s="13" customFormat="1">
      <c r="A255" s="13"/>
      <c r="B255" s="218"/>
      <c r="C255" s="219"/>
      <c r="D255" s="220" t="s">
        <v>201</v>
      </c>
      <c r="E255" s="221" t="s">
        <v>19</v>
      </c>
      <c r="F255" s="222" t="s">
        <v>416</v>
      </c>
      <c r="G255" s="219"/>
      <c r="H255" s="221" t="s">
        <v>19</v>
      </c>
      <c r="I255" s="223"/>
      <c r="J255" s="219"/>
      <c r="K255" s="219"/>
      <c r="L255" s="224"/>
      <c r="M255" s="225"/>
      <c r="N255" s="226"/>
      <c r="O255" s="226"/>
      <c r="P255" s="226"/>
      <c r="Q255" s="226"/>
      <c r="R255" s="226"/>
      <c r="S255" s="226"/>
      <c r="T255" s="22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8" t="s">
        <v>201</v>
      </c>
      <c r="AU255" s="228" t="s">
        <v>83</v>
      </c>
      <c r="AV255" s="13" t="s">
        <v>77</v>
      </c>
      <c r="AW255" s="13" t="s">
        <v>33</v>
      </c>
      <c r="AX255" s="13" t="s">
        <v>72</v>
      </c>
      <c r="AY255" s="228" t="s">
        <v>190</v>
      </c>
    </row>
    <row r="256" s="14" customFormat="1">
      <c r="A256" s="14"/>
      <c r="B256" s="229"/>
      <c r="C256" s="230"/>
      <c r="D256" s="220" t="s">
        <v>201</v>
      </c>
      <c r="E256" s="231" t="s">
        <v>19</v>
      </c>
      <c r="F256" s="232" t="s">
        <v>79</v>
      </c>
      <c r="G256" s="230"/>
      <c r="H256" s="233">
        <v>180.345</v>
      </c>
      <c r="I256" s="234"/>
      <c r="J256" s="230"/>
      <c r="K256" s="230"/>
      <c r="L256" s="235"/>
      <c r="M256" s="236"/>
      <c r="N256" s="237"/>
      <c r="O256" s="237"/>
      <c r="P256" s="237"/>
      <c r="Q256" s="237"/>
      <c r="R256" s="237"/>
      <c r="S256" s="237"/>
      <c r="T256" s="23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39" t="s">
        <v>201</v>
      </c>
      <c r="AU256" s="239" t="s">
        <v>83</v>
      </c>
      <c r="AV256" s="14" t="s">
        <v>83</v>
      </c>
      <c r="AW256" s="14" t="s">
        <v>33</v>
      </c>
      <c r="AX256" s="14" t="s">
        <v>77</v>
      </c>
      <c r="AY256" s="239" t="s">
        <v>190</v>
      </c>
    </row>
    <row r="257" s="2" customFormat="1" ht="24.15" customHeight="1">
      <c r="A257" s="39"/>
      <c r="B257" s="40"/>
      <c r="C257" s="200" t="s">
        <v>417</v>
      </c>
      <c r="D257" s="200" t="s">
        <v>192</v>
      </c>
      <c r="E257" s="201" t="s">
        <v>418</v>
      </c>
      <c r="F257" s="202" t="s">
        <v>419</v>
      </c>
      <c r="G257" s="203" t="s">
        <v>239</v>
      </c>
      <c r="H257" s="204">
        <v>180.345</v>
      </c>
      <c r="I257" s="205"/>
      <c r="J257" s="206">
        <f>ROUND(I257*H257,2)</f>
        <v>0</v>
      </c>
      <c r="K257" s="202" t="s">
        <v>196</v>
      </c>
      <c r="L257" s="45"/>
      <c r="M257" s="207" t="s">
        <v>19</v>
      </c>
      <c r="N257" s="208" t="s">
        <v>43</v>
      </c>
      <c r="O257" s="85"/>
      <c r="P257" s="209">
        <f>O257*H257</f>
        <v>0</v>
      </c>
      <c r="Q257" s="209">
        <v>0</v>
      </c>
      <c r="R257" s="209">
        <f>Q257*H257</f>
        <v>0</v>
      </c>
      <c r="S257" s="209">
        <v>0</v>
      </c>
      <c r="T257" s="21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1" t="s">
        <v>197</v>
      </c>
      <c r="AT257" s="211" t="s">
        <v>192</v>
      </c>
      <c r="AU257" s="211" t="s">
        <v>83</v>
      </c>
      <c r="AY257" s="18" t="s">
        <v>190</v>
      </c>
      <c r="BE257" s="212">
        <f>IF(N257="základní",J257,0)</f>
        <v>0</v>
      </c>
      <c r="BF257" s="212">
        <f>IF(N257="snížená",J257,0)</f>
        <v>0</v>
      </c>
      <c r="BG257" s="212">
        <f>IF(N257="zákl. přenesená",J257,0)</f>
        <v>0</v>
      </c>
      <c r="BH257" s="212">
        <f>IF(N257="sníž. přenesená",J257,0)</f>
        <v>0</v>
      </c>
      <c r="BI257" s="212">
        <f>IF(N257="nulová",J257,0)</f>
        <v>0</v>
      </c>
      <c r="BJ257" s="18" t="s">
        <v>77</v>
      </c>
      <c r="BK257" s="212">
        <f>ROUND(I257*H257,2)</f>
        <v>0</v>
      </c>
      <c r="BL257" s="18" t="s">
        <v>197</v>
      </c>
      <c r="BM257" s="211" t="s">
        <v>420</v>
      </c>
    </row>
    <row r="258" s="2" customFormat="1">
      <c r="A258" s="39"/>
      <c r="B258" s="40"/>
      <c r="C258" s="41"/>
      <c r="D258" s="213" t="s">
        <v>199</v>
      </c>
      <c r="E258" s="41"/>
      <c r="F258" s="214" t="s">
        <v>421</v>
      </c>
      <c r="G258" s="41"/>
      <c r="H258" s="41"/>
      <c r="I258" s="215"/>
      <c r="J258" s="41"/>
      <c r="K258" s="41"/>
      <c r="L258" s="45"/>
      <c r="M258" s="216"/>
      <c r="N258" s="217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199</v>
      </c>
      <c r="AU258" s="18" t="s">
        <v>83</v>
      </c>
    </row>
    <row r="259" s="13" customFormat="1">
      <c r="A259" s="13"/>
      <c r="B259" s="218"/>
      <c r="C259" s="219"/>
      <c r="D259" s="220" t="s">
        <v>201</v>
      </c>
      <c r="E259" s="221" t="s">
        <v>19</v>
      </c>
      <c r="F259" s="222" t="s">
        <v>202</v>
      </c>
      <c r="G259" s="219"/>
      <c r="H259" s="221" t="s">
        <v>19</v>
      </c>
      <c r="I259" s="223"/>
      <c r="J259" s="219"/>
      <c r="K259" s="219"/>
      <c r="L259" s="224"/>
      <c r="M259" s="225"/>
      <c r="N259" s="226"/>
      <c r="O259" s="226"/>
      <c r="P259" s="226"/>
      <c r="Q259" s="226"/>
      <c r="R259" s="226"/>
      <c r="S259" s="226"/>
      <c r="T259" s="22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8" t="s">
        <v>201</v>
      </c>
      <c r="AU259" s="228" t="s">
        <v>83</v>
      </c>
      <c r="AV259" s="13" t="s">
        <v>77</v>
      </c>
      <c r="AW259" s="13" t="s">
        <v>33</v>
      </c>
      <c r="AX259" s="13" t="s">
        <v>72</v>
      </c>
      <c r="AY259" s="228" t="s">
        <v>190</v>
      </c>
    </row>
    <row r="260" s="13" customFormat="1">
      <c r="A260" s="13"/>
      <c r="B260" s="218"/>
      <c r="C260" s="219"/>
      <c r="D260" s="220" t="s">
        <v>201</v>
      </c>
      <c r="E260" s="221" t="s">
        <v>19</v>
      </c>
      <c r="F260" s="222" t="s">
        <v>422</v>
      </c>
      <c r="G260" s="219"/>
      <c r="H260" s="221" t="s">
        <v>19</v>
      </c>
      <c r="I260" s="223"/>
      <c r="J260" s="219"/>
      <c r="K260" s="219"/>
      <c r="L260" s="224"/>
      <c r="M260" s="225"/>
      <c r="N260" s="226"/>
      <c r="O260" s="226"/>
      <c r="P260" s="226"/>
      <c r="Q260" s="226"/>
      <c r="R260" s="226"/>
      <c r="S260" s="226"/>
      <c r="T260" s="22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8" t="s">
        <v>201</v>
      </c>
      <c r="AU260" s="228" t="s">
        <v>83</v>
      </c>
      <c r="AV260" s="13" t="s">
        <v>77</v>
      </c>
      <c r="AW260" s="13" t="s">
        <v>33</v>
      </c>
      <c r="AX260" s="13" t="s">
        <v>72</v>
      </c>
      <c r="AY260" s="228" t="s">
        <v>190</v>
      </c>
    </row>
    <row r="261" s="14" customFormat="1">
      <c r="A261" s="14"/>
      <c r="B261" s="229"/>
      <c r="C261" s="230"/>
      <c r="D261" s="220" t="s">
        <v>201</v>
      </c>
      <c r="E261" s="231" t="s">
        <v>19</v>
      </c>
      <c r="F261" s="232" t="s">
        <v>125</v>
      </c>
      <c r="G261" s="230"/>
      <c r="H261" s="233">
        <v>180.345</v>
      </c>
      <c r="I261" s="234"/>
      <c r="J261" s="230"/>
      <c r="K261" s="230"/>
      <c r="L261" s="235"/>
      <c r="M261" s="236"/>
      <c r="N261" s="237"/>
      <c r="O261" s="237"/>
      <c r="P261" s="237"/>
      <c r="Q261" s="237"/>
      <c r="R261" s="237"/>
      <c r="S261" s="237"/>
      <c r="T261" s="23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39" t="s">
        <v>201</v>
      </c>
      <c r="AU261" s="239" t="s">
        <v>83</v>
      </c>
      <c r="AV261" s="14" t="s">
        <v>83</v>
      </c>
      <c r="AW261" s="14" t="s">
        <v>33</v>
      </c>
      <c r="AX261" s="14" t="s">
        <v>77</v>
      </c>
      <c r="AY261" s="239" t="s">
        <v>190</v>
      </c>
    </row>
    <row r="262" s="2" customFormat="1" ht="24.15" customHeight="1">
      <c r="A262" s="39"/>
      <c r="B262" s="40"/>
      <c r="C262" s="200" t="s">
        <v>423</v>
      </c>
      <c r="D262" s="200" t="s">
        <v>192</v>
      </c>
      <c r="E262" s="201" t="s">
        <v>424</v>
      </c>
      <c r="F262" s="202" t="s">
        <v>425</v>
      </c>
      <c r="G262" s="203" t="s">
        <v>350</v>
      </c>
      <c r="H262" s="204">
        <v>20</v>
      </c>
      <c r="I262" s="205"/>
      <c r="J262" s="206">
        <f>ROUND(I262*H262,2)</f>
        <v>0</v>
      </c>
      <c r="K262" s="202" t="s">
        <v>196</v>
      </c>
      <c r="L262" s="45"/>
      <c r="M262" s="207" t="s">
        <v>19</v>
      </c>
      <c r="N262" s="208" t="s">
        <v>43</v>
      </c>
      <c r="O262" s="85"/>
      <c r="P262" s="209">
        <f>O262*H262</f>
        <v>0</v>
      </c>
      <c r="Q262" s="209">
        <v>0</v>
      </c>
      <c r="R262" s="209">
        <f>Q262*H262</f>
        <v>0</v>
      </c>
      <c r="S262" s="209">
        <v>0</v>
      </c>
      <c r="T262" s="21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1" t="s">
        <v>197</v>
      </c>
      <c r="AT262" s="211" t="s">
        <v>192</v>
      </c>
      <c r="AU262" s="211" t="s">
        <v>83</v>
      </c>
      <c r="AY262" s="18" t="s">
        <v>190</v>
      </c>
      <c r="BE262" s="212">
        <f>IF(N262="základní",J262,0)</f>
        <v>0</v>
      </c>
      <c r="BF262" s="212">
        <f>IF(N262="snížená",J262,0)</f>
        <v>0</v>
      </c>
      <c r="BG262" s="212">
        <f>IF(N262="zákl. přenesená",J262,0)</f>
        <v>0</v>
      </c>
      <c r="BH262" s="212">
        <f>IF(N262="sníž. přenesená",J262,0)</f>
        <v>0</v>
      </c>
      <c r="BI262" s="212">
        <f>IF(N262="nulová",J262,0)</f>
        <v>0</v>
      </c>
      <c r="BJ262" s="18" t="s">
        <v>77</v>
      </c>
      <c r="BK262" s="212">
        <f>ROUND(I262*H262,2)</f>
        <v>0</v>
      </c>
      <c r="BL262" s="18" t="s">
        <v>197</v>
      </c>
      <c r="BM262" s="211" t="s">
        <v>426</v>
      </c>
    </row>
    <row r="263" s="2" customFormat="1">
      <c r="A263" s="39"/>
      <c r="B263" s="40"/>
      <c r="C263" s="41"/>
      <c r="D263" s="213" t="s">
        <v>199</v>
      </c>
      <c r="E263" s="41"/>
      <c r="F263" s="214" t="s">
        <v>427</v>
      </c>
      <c r="G263" s="41"/>
      <c r="H263" s="41"/>
      <c r="I263" s="215"/>
      <c r="J263" s="41"/>
      <c r="K263" s="41"/>
      <c r="L263" s="45"/>
      <c r="M263" s="216"/>
      <c r="N263" s="217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199</v>
      </c>
      <c r="AU263" s="18" t="s">
        <v>83</v>
      </c>
    </row>
    <row r="264" s="14" customFormat="1">
      <c r="A264" s="14"/>
      <c r="B264" s="229"/>
      <c r="C264" s="230"/>
      <c r="D264" s="220" t="s">
        <v>201</v>
      </c>
      <c r="E264" s="240" t="s">
        <v>19</v>
      </c>
      <c r="F264" s="231" t="s">
        <v>428</v>
      </c>
      <c r="G264" s="230"/>
      <c r="H264" s="233">
        <v>20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39" t="s">
        <v>201</v>
      </c>
      <c r="AU264" s="239" t="s">
        <v>83</v>
      </c>
      <c r="AV264" s="14" t="s">
        <v>83</v>
      </c>
      <c r="AW264" s="14" t="s">
        <v>33</v>
      </c>
      <c r="AX264" s="14" t="s">
        <v>77</v>
      </c>
      <c r="AY264" s="239" t="s">
        <v>190</v>
      </c>
    </row>
    <row r="265" s="2" customFormat="1" ht="55.5" customHeight="1">
      <c r="A265" s="39"/>
      <c r="B265" s="40"/>
      <c r="C265" s="200" t="s">
        <v>429</v>
      </c>
      <c r="D265" s="200" t="s">
        <v>192</v>
      </c>
      <c r="E265" s="201" t="s">
        <v>430</v>
      </c>
      <c r="F265" s="202" t="s">
        <v>431</v>
      </c>
      <c r="G265" s="203" t="s">
        <v>350</v>
      </c>
      <c r="H265" s="204">
        <v>20</v>
      </c>
      <c r="I265" s="205"/>
      <c r="J265" s="206">
        <f>ROUND(I265*H265,2)</f>
        <v>0</v>
      </c>
      <c r="K265" s="202" t="s">
        <v>196</v>
      </c>
      <c r="L265" s="45"/>
      <c r="M265" s="207" t="s">
        <v>19</v>
      </c>
      <c r="N265" s="208" t="s">
        <v>43</v>
      </c>
      <c r="O265" s="85"/>
      <c r="P265" s="209">
        <f>O265*H265</f>
        <v>0</v>
      </c>
      <c r="Q265" s="209">
        <v>0.01136</v>
      </c>
      <c r="R265" s="209">
        <f>Q265*H265</f>
        <v>0.22720000000000001</v>
      </c>
      <c r="S265" s="209">
        <v>0</v>
      </c>
      <c r="T265" s="21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1" t="s">
        <v>197</v>
      </c>
      <c r="AT265" s="211" t="s">
        <v>192</v>
      </c>
      <c r="AU265" s="211" t="s">
        <v>83</v>
      </c>
      <c r="AY265" s="18" t="s">
        <v>190</v>
      </c>
      <c r="BE265" s="212">
        <f>IF(N265="základní",J265,0)</f>
        <v>0</v>
      </c>
      <c r="BF265" s="212">
        <f>IF(N265="snížená",J265,0)</f>
        <v>0</v>
      </c>
      <c r="BG265" s="212">
        <f>IF(N265="zákl. přenesená",J265,0)</f>
        <v>0</v>
      </c>
      <c r="BH265" s="212">
        <f>IF(N265="sníž. přenesená",J265,0)</f>
        <v>0</v>
      </c>
      <c r="BI265" s="212">
        <f>IF(N265="nulová",J265,0)</f>
        <v>0</v>
      </c>
      <c r="BJ265" s="18" t="s">
        <v>77</v>
      </c>
      <c r="BK265" s="212">
        <f>ROUND(I265*H265,2)</f>
        <v>0</v>
      </c>
      <c r="BL265" s="18" t="s">
        <v>197</v>
      </c>
      <c r="BM265" s="211" t="s">
        <v>432</v>
      </c>
    </row>
    <row r="266" s="2" customFormat="1">
      <c r="A266" s="39"/>
      <c r="B266" s="40"/>
      <c r="C266" s="41"/>
      <c r="D266" s="213" t="s">
        <v>199</v>
      </c>
      <c r="E266" s="41"/>
      <c r="F266" s="214" t="s">
        <v>433</v>
      </c>
      <c r="G266" s="41"/>
      <c r="H266" s="41"/>
      <c r="I266" s="215"/>
      <c r="J266" s="41"/>
      <c r="K266" s="41"/>
      <c r="L266" s="45"/>
      <c r="M266" s="216"/>
      <c r="N266" s="217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199</v>
      </c>
      <c r="AU266" s="18" t="s">
        <v>83</v>
      </c>
    </row>
    <row r="267" s="14" customFormat="1">
      <c r="A267" s="14"/>
      <c r="B267" s="229"/>
      <c r="C267" s="230"/>
      <c r="D267" s="220" t="s">
        <v>201</v>
      </c>
      <c r="E267" s="240" t="s">
        <v>19</v>
      </c>
      <c r="F267" s="231" t="s">
        <v>434</v>
      </c>
      <c r="G267" s="230"/>
      <c r="H267" s="233">
        <v>20</v>
      </c>
      <c r="I267" s="234"/>
      <c r="J267" s="230"/>
      <c r="K267" s="230"/>
      <c r="L267" s="235"/>
      <c r="M267" s="236"/>
      <c r="N267" s="237"/>
      <c r="O267" s="237"/>
      <c r="P267" s="237"/>
      <c r="Q267" s="237"/>
      <c r="R267" s="237"/>
      <c r="S267" s="237"/>
      <c r="T267" s="23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39" t="s">
        <v>201</v>
      </c>
      <c r="AU267" s="239" t="s">
        <v>83</v>
      </c>
      <c r="AV267" s="14" t="s">
        <v>83</v>
      </c>
      <c r="AW267" s="14" t="s">
        <v>33</v>
      </c>
      <c r="AX267" s="14" t="s">
        <v>77</v>
      </c>
      <c r="AY267" s="239" t="s">
        <v>190</v>
      </c>
    </row>
    <row r="268" s="2" customFormat="1" ht="33" customHeight="1">
      <c r="A268" s="39"/>
      <c r="B268" s="40"/>
      <c r="C268" s="200" t="s">
        <v>435</v>
      </c>
      <c r="D268" s="200" t="s">
        <v>192</v>
      </c>
      <c r="E268" s="201" t="s">
        <v>436</v>
      </c>
      <c r="F268" s="202" t="s">
        <v>437</v>
      </c>
      <c r="G268" s="203" t="s">
        <v>350</v>
      </c>
      <c r="H268" s="204">
        <v>15.978</v>
      </c>
      <c r="I268" s="205"/>
      <c r="J268" s="206">
        <f>ROUND(I268*H268,2)</f>
        <v>0</v>
      </c>
      <c r="K268" s="202" t="s">
        <v>196</v>
      </c>
      <c r="L268" s="45"/>
      <c r="M268" s="207" t="s">
        <v>19</v>
      </c>
      <c r="N268" s="208" t="s">
        <v>43</v>
      </c>
      <c r="O268" s="85"/>
      <c r="P268" s="209">
        <f>O268*H268</f>
        <v>0</v>
      </c>
      <c r="Q268" s="209">
        <v>0.087150000000000005</v>
      </c>
      <c r="R268" s="209">
        <f>Q268*H268</f>
        <v>1.3924827</v>
      </c>
      <c r="S268" s="209">
        <v>0</v>
      </c>
      <c r="T268" s="21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1" t="s">
        <v>197</v>
      </c>
      <c r="AT268" s="211" t="s">
        <v>192</v>
      </c>
      <c r="AU268" s="211" t="s">
        <v>83</v>
      </c>
      <c r="AY268" s="18" t="s">
        <v>190</v>
      </c>
      <c r="BE268" s="212">
        <f>IF(N268="základní",J268,0)</f>
        <v>0</v>
      </c>
      <c r="BF268" s="212">
        <f>IF(N268="snížená",J268,0)</f>
        <v>0</v>
      </c>
      <c r="BG268" s="212">
        <f>IF(N268="zákl. přenesená",J268,0)</f>
        <v>0</v>
      </c>
      <c r="BH268" s="212">
        <f>IF(N268="sníž. přenesená",J268,0)</f>
        <v>0</v>
      </c>
      <c r="BI268" s="212">
        <f>IF(N268="nulová",J268,0)</f>
        <v>0</v>
      </c>
      <c r="BJ268" s="18" t="s">
        <v>77</v>
      </c>
      <c r="BK268" s="212">
        <f>ROUND(I268*H268,2)</f>
        <v>0</v>
      </c>
      <c r="BL268" s="18" t="s">
        <v>197</v>
      </c>
      <c r="BM268" s="211" t="s">
        <v>438</v>
      </c>
    </row>
    <row r="269" s="2" customFormat="1">
      <c r="A269" s="39"/>
      <c r="B269" s="40"/>
      <c r="C269" s="41"/>
      <c r="D269" s="213" t="s">
        <v>199</v>
      </c>
      <c r="E269" s="41"/>
      <c r="F269" s="214" t="s">
        <v>439</v>
      </c>
      <c r="G269" s="41"/>
      <c r="H269" s="41"/>
      <c r="I269" s="215"/>
      <c r="J269" s="41"/>
      <c r="K269" s="41"/>
      <c r="L269" s="45"/>
      <c r="M269" s="216"/>
      <c r="N269" s="217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199</v>
      </c>
      <c r="AU269" s="18" t="s">
        <v>83</v>
      </c>
    </row>
    <row r="270" s="13" customFormat="1">
      <c r="A270" s="13"/>
      <c r="B270" s="218"/>
      <c r="C270" s="219"/>
      <c r="D270" s="220" t="s">
        <v>201</v>
      </c>
      <c r="E270" s="221" t="s">
        <v>19</v>
      </c>
      <c r="F270" s="222" t="s">
        <v>202</v>
      </c>
      <c r="G270" s="219"/>
      <c r="H270" s="221" t="s">
        <v>19</v>
      </c>
      <c r="I270" s="223"/>
      <c r="J270" s="219"/>
      <c r="K270" s="219"/>
      <c r="L270" s="224"/>
      <c r="M270" s="225"/>
      <c r="N270" s="226"/>
      <c r="O270" s="226"/>
      <c r="P270" s="226"/>
      <c r="Q270" s="226"/>
      <c r="R270" s="226"/>
      <c r="S270" s="226"/>
      <c r="T270" s="22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28" t="s">
        <v>201</v>
      </c>
      <c r="AU270" s="228" t="s">
        <v>83</v>
      </c>
      <c r="AV270" s="13" t="s">
        <v>77</v>
      </c>
      <c r="AW270" s="13" t="s">
        <v>33</v>
      </c>
      <c r="AX270" s="13" t="s">
        <v>72</v>
      </c>
      <c r="AY270" s="228" t="s">
        <v>190</v>
      </c>
    </row>
    <row r="271" s="13" customFormat="1">
      <c r="A271" s="13"/>
      <c r="B271" s="218"/>
      <c r="C271" s="219"/>
      <c r="D271" s="220" t="s">
        <v>201</v>
      </c>
      <c r="E271" s="221" t="s">
        <v>19</v>
      </c>
      <c r="F271" s="222" t="s">
        <v>440</v>
      </c>
      <c r="G271" s="219"/>
      <c r="H271" s="221" t="s">
        <v>19</v>
      </c>
      <c r="I271" s="223"/>
      <c r="J271" s="219"/>
      <c r="K271" s="219"/>
      <c r="L271" s="224"/>
      <c r="M271" s="225"/>
      <c r="N271" s="226"/>
      <c r="O271" s="226"/>
      <c r="P271" s="226"/>
      <c r="Q271" s="226"/>
      <c r="R271" s="226"/>
      <c r="S271" s="226"/>
      <c r="T271" s="22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28" t="s">
        <v>201</v>
      </c>
      <c r="AU271" s="228" t="s">
        <v>83</v>
      </c>
      <c r="AV271" s="13" t="s">
        <v>77</v>
      </c>
      <c r="AW271" s="13" t="s">
        <v>33</v>
      </c>
      <c r="AX271" s="13" t="s">
        <v>72</v>
      </c>
      <c r="AY271" s="228" t="s">
        <v>190</v>
      </c>
    </row>
    <row r="272" s="14" customFormat="1">
      <c r="A272" s="14"/>
      <c r="B272" s="229"/>
      <c r="C272" s="230"/>
      <c r="D272" s="220" t="s">
        <v>201</v>
      </c>
      <c r="E272" s="231" t="s">
        <v>19</v>
      </c>
      <c r="F272" s="232" t="s">
        <v>149</v>
      </c>
      <c r="G272" s="230"/>
      <c r="H272" s="233">
        <v>15.978</v>
      </c>
      <c r="I272" s="234"/>
      <c r="J272" s="230"/>
      <c r="K272" s="230"/>
      <c r="L272" s="235"/>
      <c r="M272" s="236"/>
      <c r="N272" s="237"/>
      <c r="O272" s="237"/>
      <c r="P272" s="237"/>
      <c r="Q272" s="237"/>
      <c r="R272" s="237"/>
      <c r="S272" s="237"/>
      <c r="T272" s="238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39" t="s">
        <v>201</v>
      </c>
      <c r="AU272" s="239" t="s">
        <v>83</v>
      </c>
      <c r="AV272" s="14" t="s">
        <v>83</v>
      </c>
      <c r="AW272" s="14" t="s">
        <v>33</v>
      </c>
      <c r="AX272" s="14" t="s">
        <v>77</v>
      </c>
      <c r="AY272" s="239" t="s">
        <v>190</v>
      </c>
    </row>
    <row r="273" s="2" customFormat="1" ht="37.8" customHeight="1">
      <c r="A273" s="39"/>
      <c r="B273" s="40"/>
      <c r="C273" s="200" t="s">
        <v>441</v>
      </c>
      <c r="D273" s="200" t="s">
        <v>192</v>
      </c>
      <c r="E273" s="201" t="s">
        <v>442</v>
      </c>
      <c r="F273" s="202" t="s">
        <v>443</v>
      </c>
      <c r="G273" s="203" t="s">
        <v>350</v>
      </c>
      <c r="H273" s="204">
        <v>15.978</v>
      </c>
      <c r="I273" s="205"/>
      <c r="J273" s="206">
        <f>ROUND(I273*H273,2)</f>
        <v>0</v>
      </c>
      <c r="K273" s="202" t="s">
        <v>196</v>
      </c>
      <c r="L273" s="45"/>
      <c r="M273" s="207" t="s">
        <v>19</v>
      </c>
      <c r="N273" s="208" t="s">
        <v>43</v>
      </c>
      <c r="O273" s="85"/>
      <c r="P273" s="209">
        <f>O273*H273</f>
        <v>0</v>
      </c>
      <c r="Q273" s="209">
        <v>0.0038300000000000001</v>
      </c>
      <c r="R273" s="209">
        <f>Q273*H273</f>
        <v>0.061195739999999998</v>
      </c>
      <c r="S273" s="209">
        <v>0</v>
      </c>
      <c r="T273" s="21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1" t="s">
        <v>197</v>
      </c>
      <c r="AT273" s="211" t="s">
        <v>192</v>
      </c>
      <c r="AU273" s="211" t="s">
        <v>83</v>
      </c>
      <c r="AY273" s="18" t="s">
        <v>190</v>
      </c>
      <c r="BE273" s="212">
        <f>IF(N273="základní",J273,0)</f>
        <v>0</v>
      </c>
      <c r="BF273" s="212">
        <f>IF(N273="snížená",J273,0)</f>
        <v>0</v>
      </c>
      <c r="BG273" s="212">
        <f>IF(N273="zákl. přenesená",J273,0)</f>
        <v>0</v>
      </c>
      <c r="BH273" s="212">
        <f>IF(N273="sníž. přenesená",J273,0)</f>
        <v>0</v>
      </c>
      <c r="BI273" s="212">
        <f>IF(N273="nulová",J273,0)</f>
        <v>0</v>
      </c>
      <c r="BJ273" s="18" t="s">
        <v>77</v>
      </c>
      <c r="BK273" s="212">
        <f>ROUND(I273*H273,2)</f>
        <v>0</v>
      </c>
      <c r="BL273" s="18" t="s">
        <v>197</v>
      </c>
      <c r="BM273" s="211" t="s">
        <v>444</v>
      </c>
    </row>
    <row r="274" s="2" customFormat="1">
      <c r="A274" s="39"/>
      <c r="B274" s="40"/>
      <c r="C274" s="41"/>
      <c r="D274" s="213" t="s">
        <v>199</v>
      </c>
      <c r="E274" s="41"/>
      <c r="F274" s="214" t="s">
        <v>445</v>
      </c>
      <c r="G274" s="41"/>
      <c r="H274" s="41"/>
      <c r="I274" s="215"/>
      <c r="J274" s="41"/>
      <c r="K274" s="41"/>
      <c r="L274" s="45"/>
      <c r="M274" s="216"/>
      <c r="N274" s="217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199</v>
      </c>
      <c r="AU274" s="18" t="s">
        <v>83</v>
      </c>
    </row>
    <row r="275" s="13" customFormat="1">
      <c r="A275" s="13"/>
      <c r="B275" s="218"/>
      <c r="C275" s="219"/>
      <c r="D275" s="220" t="s">
        <v>201</v>
      </c>
      <c r="E275" s="221" t="s">
        <v>19</v>
      </c>
      <c r="F275" s="222" t="s">
        <v>202</v>
      </c>
      <c r="G275" s="219"/>
      <c r="H275" s="221" t="s">
        <v>19</v>
      </c>
      <c r="I275" s="223"/>
      <c r="J275" s="219"/>
      <c r="K275" s="219"/>
      <c r="L275" s="224"/>
      <c r="M275" s="225"/>
      <c r="N275" s="226"/>
      <c r="O275" s="226"/>
      <c r="P275" s="226"/>
      <c r="Q275" s="226"/>
      <c r="R275" s="226"/>
      <c r="S275" s="226"/>
      <c r="T275" s="22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28" t="s">
        <v>201</v>
      </c>
      <c r="AU275" s="228" t="s">
        <v>83</v>
      </c>
      <c r="AV275" s="13" t="s">
        <v>77</v>
      </c>
      <c r="AW275" s="13" t="s">
        <v>33</v>
      </c>
      <c r="AX275" s="13" t="s">
        <v>72</v>
      </c>
      <c r="AY275" s="228" t="s">
        <v>190</v>
      </c>
    </row>
    <row r="276" s="13" customFormat="1">
      <c r="A276" s="13"/>
      <c r="B276" s="218"/>
      <c r="C276" s="219"/>
      <c r="D276" s="220" t="s">
        <v>201</v>
      </c>
      <c r="E276" s="221" t="s">
        <v>19</v>
      </c>
      <c r="F276" s="222" t="s">
        <v>440</v>
      </c>
      <c r="G276" s="219"/>
      <c r="H276" s="221" t="s">
        <v>19</v>
      </c>
      <c r="I276" s="223"/>
      <c r="J276" s="219"/>
      <c r="K276" s="219"/>
      <c r="L276" s="224"/>
      <c r="M276" s="225"/>
      <c r="N276" s="226"/>
      <c r="O276" s="226"/>
      <c r="P276" s="226"/>
      <c r="Q276" s="226"/>
      <c r="R276" s="226"/>
      <c r="S276" s="226"/>
      <c r="T276" s="22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8" t="s">
        <v>201</v>
      </c>
      <c r="AU276" s="228" t="s">
        <v>83</v>
      </c>
      <c r="AV276" s="13" t="s">
        <v>77</v>
      </c>
      <c r="AW276" s="13" t="s">
        <v>33</v>
      </c>
      <c r="AX276" s="13" t="s">
        <v>72</v>
      </c>
      <c r="AY276" s="228" t="s">
        <v>190</v>
      </c>
    </row>
    <row r="277" s="14" customFormat="1">
      <c r="A277" s="14"/>
      <c r="B277" s="229"/>
      <c r="C277" s="230"/>
      <c r="D277" s="220" t="s">
        <v>201</v>
      </c>
      <c r="E277" s="231" t="s">
        <v>19</v>
      </c>
      <c r="F277" s="232" t="s">
        <v>149</v>
      </c>
      <c r="G277" s="230"/>
      <c r="H277" s="233">
        <v>15.978</v>
      </c>
      <c r="I277" s="234"/>
      <c r="J277" s="230"/>
      <c r="K277" s="230"/>
      <c r="L277" s="235"/>
      <c r="M277" s="236"/>
      <c r="N277" s="237"/>
      <c r="O277" s="237"/>
      <c r="P277" s="237"/>
      <c r="Q277" s="237"/>
      <c r="R277" s="237"/>
      <c r="S277" s="237"/>
      <c r="T277" s="238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39" t="s">
        <v>201</v>
      </c>
      <c r="AU277" s="239" t="s">
        <v>83</v>
      </c>
      <c r="AV277" s="14" t="s">
        <v>83</v>
      </c>
      <c r="AW277" s="14" t="s">
        <v>33</v>
      </c>
      <c r="AX277" s="14" t="s">
        <v>77</v>
      </c>
      <c r="AY277" s="239" t="s">
        <v>190</v>
      </c>
    </row>
    <row r="278" s="2" customFormat="1" ht="37.8" customHeight="1">
      <c r="A278" s="39"/>
      <c r="B278" s="40"/>
      <c r="C278" s="200" t="s">
        <v>446</v>
      </c>
      <c r="D278" s="200" t="s">
        <v>192</v>
      </c>
      <c r="E278" s="201" t="s">
        <v>447</v>
      </c>
      <c r="F278" s="202" t="s">
        <v>448</v>
      </c>
      <c r="G278" s="203" t="s">
        <v>361</v>
      </c>
      <c r="H278" s="204">
        <v>4</v>
      </c>
      <c r="I278" s="205"/>
      <c r="J278" s="206">
        <f>ROUND(I278*H278,2)</f>
        <v>0</v>
      </c>
      <c r="K278" s="202" t="s">
        <v>196</v>
      </c>
      <c r="L278" s="45"/>
      <c r="M278" s="207" t="s">
        <v>19</v>
      </c>
      <c r="N278" s="208" t="s">
        <v>43</v>
      </c>
      <c r="O278" s="85"/>
      <c r="P278" s="209">
        <f>O278*H278</f>
        <v>0</v>
      </c>
      <c r="Q278" s="209">
        <v>0.12404999999999999</v>
      </c>
      <c r="R278" s="209">
        <f>Q278*H278</f>
        <v>0.49619999999999997</v>
      </c>
      <c r="S278" s="209">
        <v>0</v>
      </c>
      <c r="T278" s="21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1" t="s">
        <v>197</v>
      </c>
      <c r="AT278" s="211" t="s">
        <v>192</v>
      </c>
      <c r="AU278" s="211" t="s">
        <v>83</v>
      </c>
      <c r="AY278" s="18" t="s">
        <v>190</v>
      </c>
      <c r="BE278" s="212">
        <f>IF(N278="základní",J278,0)</f>
        <v>0</v>
      </c>
      <c r="BF278" s="212">
        <f>IF(N278="snížená",J278,0)</f>
        <v>0</v>
      </c>
      <c r="BG278" s="212">
        <f>IF(N278="zákl. přenesená",J278,0)</f>
        <v>0</v>
      </c>
      <c r="BH278" s="212">
        <f>IF(N278="sníž. přenesená",J278,0)</f>
        <v>0</v>
      </c>
      <c r="BI278" s="212">
        <f>IF(N278="nulová",J278,0)</f>
        <v>0</v>
      </c>
      <c r="BJ278" s="18" t="s">
        <v>77</v>
      </c>
      <c r="BK278" s="212">
        <f>ROUND(I278*H278,2)</f>
        <v>0</v>
      </c>
      <c r="BL278" s="18" t="s">
        <v>197</v>
      </c>
      <c r="BM278" s="211" t="s">
        <v>449</v>
      </c>
    </row>
    <row r="279" s="2" customFormat="1">
      <c r="A279" s="39"/>
      <c r="B279" s="40"/>
      <c r="C279" s="41"/>
      <c r="D279" s="213" t="s">
        <v>199</v>
      </c>
      <c r="E279" s="41"/>
      <c r="F279" s="214" t="s">
        <v>450</v>
      </c>
      <c r="G279" s="41"/>
      <c r="H279" s="41"/>
      <c r="I279" s="215"/>
      <c r="J279" s="41"/>
      <c r="K279" s="41"/>
      <c r="L279" s="45"/>
      <c r="M279" s="216"/>
      <c r="N279" s="217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199</v>
      </c>
      <c r="AU279" s="18" t="s">
        <v>83</v>
      </c>
    </row>
    <row r="280" s="2" customFormat="1" ht="24.15" customHeight="1">
      <c r="A280" s="39"/>
      <c r="B280" s="40"/>
      <c r="C280" s="200" t="s">
        <v>451</v>
      </c>
      <c r="D280" s="200" t="s">
        <v>192</v>
      </c>
      <c r="E280" s="201" t="s">
        <v>452</v>
      </c>
      <c r="F280" s="202" t="s">
        <v>453</v>
      </c>
      <c r="G280" s="203" t="s">
        <v>239</v>
      </c>
      <c r="H280" s="204">
        <v>315</v>
      </c>
      <c r="I280" s="205"/>
      <c r="J280" s="206">
        <f>ROUND(I280*H280,2)</f>
        <v>0</v>
      </c>
      <c r="K280" s="202" t="s">
        <v>196</v>
      </c>
      <c r="L280" s="45"/>
      <c r="M280" s="207" t="s">
        <v>19</v>
      </c>
      <c r="N280" s="208" t="s">
        <v>43</v>
      </c>
      <c r="O280" s="85"/>
      <c r="P280" s="209">
        <f>O280*H280</f>
        <v>0</v>
      </c>
      <c r="Q280" s="209">
        <v>0</v>
      </c>
      <c r="R280" s="209">
        <f>Q280*H280</f>
        <v>0</v>
      </c>
      <c r="S280" s="209">
        <v>0</v>
      </c>
      <c r="T280" s="21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1" t="s">
        <v>197</v>
      </c>
      <c r="AT280" s="211" t="s">
        <v>192</v>
      </c>
      <c r="AU280" s="211" t="s">
        <v>83</v>
      </c>
      <c r="AY280" s="18" t="s">
        <v>190</v>
      </c>
      <c r="BE280" s="212">
        <f>IF(N280="základní",J280,0)</f>
        <v>0</v>
      </c>
      <c r="BF280" s="212">
        <f>IF(N280="snížená",J280,0)</f>
        <v>0</v>
      </c>
      <c r="BG280" s="212">
        <f>IF(N280="zákl. přenesená",J280,0)</f>
        <v>0</v>
      </c>
      <c r="BH280" s="212">
        <f>IF(N280="sníž. přenesená",J280,0)</f>
        <v>0</v>
      </c>
      <c r="BI280" s="212">
        <f>IF(N280="nulová",J280,0)</f>
        <v>0</v>
      </c>
      <c r="BJ280" s="18" t="s">
        <v>77</v>
      </c>
      <c r="BK280" s="212">
        <f>ROUND(I280*H280,2)</f>
        <v>0</v>
      </c>
      <c r="BL280" s="18" t="s">
        <v>197</v>
      </c>
      <c r="BM280" s="211" t="s">
        <v>454</v>
      </c>
    </row>
    <row r="281" s="2" customFormat="1">
      <c r="A281" s="39"/>
      <c r="B281" s="40"/>
      <c r="C281" s="41"/>
      <c r="D281" s="213" t="s">
        <v>199</v>
      </c>
      <c r="E281" s="41"/>
      <c r="F281" s="214" t="s">
        <v>455</v>
      </c>
      <c r="G281" s="41"/>
      <c r="H281" s="41"/>
      <c r="I281" s="215"/>
      <c r="J281" s="41"/>
      <c r="K281" s="41"/>
      <c r="L281" s="45"/>
      <c r="M281" s="216"/>
      <c r="N281" s="217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199</v>
      </c>
      <c r="AU281" s="18" t="s">
        <v>83</v>
      </c>
    </row>
    <row r="282" s="2" customFormat="1" ht="44.25" customHeight="1">
      <c r="A282" s="39"/>
      <c r="B282" s="40"/>
      <c r="C282" s="200" t="s">
        <v>456</v>
      </c>
      <c r="D282" s="200" t="s">
        <v>192</v>
      </c>
      <c r="E282" s="201" t="s">
        <v>457</v>
      </c>
      <c r="F282" s="202" t="s">
        <v>458</v>
      </c>
      <c r="G282" s="203" t="s">
        <v>239</v>
      </c>
      <c r="H282" s="204">
        <v>315</v>
      </c>
      <c r="I282" s="205"/>
      <c r="J282" s="206">
        <f>ROUND(I282*H282,2)</f>
        <v>0</v>
      </c>
      <c r="K282" s="202" t="s">
        <v>196</v>
      </c>
      <c r="L282" s="45"/>
      <c r="M282" s="207" t="s">
        <v>19</v>
      </c>
      <c r="N282" s="208" t="s">
        <v>43</v>
      </c>
      <c r="O282" s="85"/>
      <c r="P282" s="209">
        <f>O282*H282</f>
        <v>0</v>
      </c>
      <c r="Q282" s="209">
        <v>0</v>
      </c>
      <c r="R282" s="209">
        <f>Q282*H282</f>
        <v>0</v>
      </c>
      <c r="S282" s="209">
        <v>0</v>
      </c>
      <c r="T282" s="21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1" t="s">
        <v>197</v>
      </c>
      <c r="AT282" s="211" t="s">
        <v>192</v>
      </c>
      <c r="AU282" s="211" t="s">
        <v>83</v>
      </c>
      <c r="AY282" s="18" t="s">
        <v>190</v>
      </c>
      <c r="BE282" s="212">
        <f>IF(N282="základní",J282,0)</f>
        <v>0</v>
      </c>
      <c r="BF282" s="212">
        <f>IF(N282="snížená",J282,0)</f>
        <v>0</v>
      </c>
      <c r="BG282" s="212">
        <f>IF(N282="zákl. přenesená",J282,0)</f>
        <v>0</v>
      </c>
      <c r="BH282" s="212">
        <f>IF(N282="sníž. přenesená",J282,0)</f>
        <v>0</v>
      </c>
      <c r="BI282" s="212">
        <f>IF(N282="nulová",J282,0)</f>
        <v>0</v>
      </c>
      <c r="BJ282" s="18" t="s">
        <v>77</v>
      </c>
      <c r="BK282" s="212">
        <f>ROUND(I282*H282,2)</f>
        <v>0</v>
      </c>
      <c r="BL282" s="18" t="s">
        <v>197</v>
      </c>
      <c r="BM282" s="211" t="s">
        <v>459</v>
      </c>
    </row>
    <row r="283" s="2" customFormat="1">
      <c r="A283" s="39"/>
      <c r="B283" s="40"/>
      <c r="C283" s="41"/>
      <c r="D283" s="213" t="s">
        <v>199</v>
      </c>
      <c r="E283" s="41"/>
      <c r="F283" s="214" t="s">
        <v>460</v>
      </c>
      <c r="G283" s="41"/>
      <c r="H283" s="41"/>
      <c r="I283" s="215"/>
      <c r="J283" s="41"/>
      <c r="K283" s="41"/>
      <c r="L283" s="45"/>
      <c r="M283" s="216"/>
      <c r="N283" s="217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199</v>
      </c>
      <c r="AU283" s="18" t="s">
        <v>83</v>
      </c>
    </row>
    <row r="284" s="14" customFormat="1">
      <c r="A284" s="14"/>
      <c r="B284" s="229"/>
      <c r="C284" s="230"/>
      <c r="D284" s="220" t="s">
        <v>201</v>
      </c>
      <c r="E284" s="240" t="s">
        <v>19</v>
      </c>
      <c r="F284" s="231" t="s">
        <v>461</v>
      </c>
      <c r="G284" s="230"/>
      <c r="H284" s="233">
        <v>315</v>
      </c>
      <c r="I284" s="234"/>
      <c r="J284" s="230"/>
      <c r="K284" s="230"/>
      <c r="L284" s="235"/>
      <c r="M284" s="236"/>
      <c r="N284" s="237"/>
      <c r="O284" s="237"/>
      <c r="P284" s="237"/>
      <c r="Q284" s="237"/>
      <c r="R284" s="237"/>
      <c r="S284" s="237"/>
      <c r="T284" s="23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39" t="s">
        <v>201</v>
      </c>
      <c r="AU284" s="239" t="s">
        <v>83</v>
      </c>
      <c r="AV284" s="14" t="s">
        <v>83</v>
      </c>
      <c r="AW284" s="14" t="s">
        <v>33</v>
      </c>
      <c r="AX284" s="14" t="s">
        <v>77</v>
      </c>
      <c r="AY284" s="239" t="s">
        <v>190</v>
      </c>
    </row>
    <row r="285" s="12" customFormat="1" ht="22.8" customHeight="1">
      <c r="A285" s="12"/>
      <c r="B285" s="184"/>
      <c r="C285" s="185"/>
      <c r="D285" s="186" t="s">
        <v>71</v>
      </c>
      <c r="E285" s="198" t="s">
        <v>462</v>
      </c>
      <c r="F285" s="198" t="s">
        <v>463</v>
      </c>
      <c r="G285" s="185"/>
      <c r="H285" s="185"/>
      <c r="I285" s="188"/>
      <c r="J285" s="199">
        <f>BK285</f>
        <v>0</v>
      </c>
      <c r="K285" s="185"/>
      <c r="L285" s="190"/>
      <c r="M285" s="191"/>
      <c r="N285" s="192"/>
      <c r="O285" s="192"/>
      <c r="P285" s="193">
        <f>SUM(P286:P293)</f>
        <v>0</v>
      </c>
      <c r="Q285" s="192"/>
      <c r="R285" s="193">
        <f>SUM(R286:R293)</f>
        <v>0</v>
      </c>
      <c r="S285" s="192"/>
      <c r="T285" s="194">
        <f>SUM(T286:T293)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95" t="s">
        <v>77</v>
      </c>
      <c r="AT285" s="196" t="s">
        <v>71</v>
      </c>
      <c r="AU285" s="196" t="s">
        <v>77</v>
      </c>
      <c r="AY285" s="195" t="s">
        <v>190</v>
      </c>
      <c r="BK285" s="197">
        <f>SUM(BK286:BK293)</f>
        <v>0</v>
      </c>
    </row>
    <row r="286" s="2" customFormat="1" ht="33" customHeight="1">
      <c r="A286" s="39"/>
      <c r="B286" s="40"/>
      <c r="C286" s="200" t="s">
        <v>464</v>
      </c>
      <c r="D286" s="200" t="s">
        <v>192</v>
      </c>
      <c r="E286" s="201" t="s">
        <v>465</v>
      </c>
      <c r="F286" s="202" t="s">
        <v>466</v>
      </c>
      <c r="G286" s="203" t="s">
        <v>219</v>
      </c>
      <c r="H286" s="204">
        <v>16.788</v>
      </c>
      <c r="I286" s="205"/>
      <c r="J286" s="206">
        <f>ROUND(I286*H286,2)</f>
        <v>0</v>
      </c>
      <c r="K286" s="202" t="s">
        <v>196</v>
      </c>
      <c r="L286" s="45"/>
      <c r="M286" s="207" t="s">
        <v>19</v>
      </c>
      <c r="N286" s="208" t="s">
        <v>43</v>
      </c>
      <c r="O286" s="85"/>
      <c r="P286" s="209">
        <f>O286*H286</f>
        <v>0</v>
      </c>
      <c r="Q286" s="209">
        <v>0</v>
      </c>
      <c r="R286" s="209">
        <f>Q286*H286</f>
        <v>0</v>
      </c>
      <c r="S286" s="209">
        <v>0</v>
      </c>
      <c r="T286" s="21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1" t="s">
        <v>197</v>
      </c>
      <c r="AT286" s="211" t="s">
        <v>192</v>
      </c>
      <c r="AU286" s="211" t="s">
        <v>83</v>
      </c>
      <c r="AY286" s="18" t="s">
        <v>190</v>
      </c>
      <c r="BE286" s="212">
        <f>IF(N286="základní",J286,0)</f>
        <v>0</v>
      </c>
      <c r="BF286" s="212">
        <f>IF(N286="snížená",J286,0)</f>
        <v>0</v>
      </c>
      <c r="BG286" s="212">
        <f>IF(N286="zákl. přenesená",J286,0)</f>
        <v>0</v>
      </c>
      <c r="BH286" s="212">
        <f>IF(N286="sníž. přenesená",J286,0)</f>
        <v>0</v>
      </c>
      <c r="BI286" s="212">
        <f>IF(N286="nulová",J286,0)</f>
        <v>0</v>
      </c>
      <c r="BJ286" s="18" t="s">
        <v>77</v>
      </c>
      <c r="BK286" s="212">
        <f>ROUND(I286*H286,2)</f>
        <v>0</v>
      </c>
      <c r="BL286" s="18" t="s">
        <v>197</v>
      </c>
      <c r="BM286" s="211" t="s">
        <v>467</v>
      </c>
    </row>
    <row r="287" s="2" customFormat="1">
      <c r="A287" s="39"/>
      <c r="B287" s="40"/>
      <c r="C287" s="41"/>
      <c r="D287" s="213" t="s">
        <v>199</v>
      </c>
      <c r="E287" s="41"/>
      <c r="F287" s="214" t="s">
        <v>468</v>
      </c>
      <c r="G287" s="41"/>
      <c r="H287" s="41"/>
      <c r="I287" s="215"/>
      <c r="J287" s="41"/>
      <c r="K287" s="41"/>
      <c r="L287" s="45"/>
      <c r="M287" s="216"/>
      <c r="N287" s="217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199</v>
      </c>
      <c r="AU287" s="18" t="s">
        <v>83</v>
      </c>
    </row>
    <row r="288" s="2" customFormat="1" ht="44.25" customHeight="1">
      <c r="A288" s="39"/>
      <c r="B288" s="40"/>
      <c r="C288" s="200" t="s">
        <v>469</v>
      </c>
      <c r="D288" s="200" t="s">
        <v>192</v>
      </c>
      <c r="E288" s="201" t="s">
        <v>470</v>
      </c>
      <c r="F288" s="202" t="s">
        <v>471</v>
      </c>
      <c r="G288" s="203" t="s">
        <v>219</v>
      </c>
      <c r="H288" s="204">
        <v>318.97199999999998</v>
      </c>
      <c r="I288" s="205"/>
      <c r="J288" s="206">
        <f>ROUND(I288*H288,2)</f>
        <v>0</v>
      </c>
      <c r="K288" s="202" t="s">
        <v>196</v>
      </c>
      <c r="L288" s="45"/>
      <c r="M288" s="207" t="s">
        <v>19</v>
      </c>
      <c r="N288" s="208" t="s">
        <v>43</v>
      </c>
      <c r="O288" s="85"/>
      <c r="P288" s="209">
        <f>O288*H288</f>
        <v>0</v>
      </c>
      <c r="Q288" s="209">
        <v>0</v>
      </c>
      <c r="R288" s="209">
        <f>Q288*H288</f>
        <v>0</v>
      </c>
      <c r="S288" s="209">
        <v>0</v>
      </c>
      <c r="T288" s="21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1" t="s">
        <v>197</v>
      </c>
      <c r="AT288" s="211" t="s">
        <v>192</v>
      </c>
      <c r="AU288" s="211" t="s">
        <v>83</v>
      </c>
      <c r="AY288" s="18" t="s">
        <v>190</v>
      </c>
      <c r="BE288" s="212">
        <f>IF(N288="základní",J288,0)</f>
        <v>0</v>
      </c>
      <c r="BF288" s="212">
        <f>IF(N288="snížená",J288,0)</f>
        <v>0</v>
      </c>
      <c r="BG288" s="212">
        <f>IF(N288="zákl. přenesená",J288,0)</f>
        <v>0</v>
      </c>
      <c r="BH288" s="212">
        <f>IF(N288="sníž. přenesená",J288,0)</f>
        <v>0</v>
      </c>
      <c r="BI288" s="212">
        <f>IF(N288="nulová",J288,0)</f>
        <v>0</v>
      </c>
      <c r="BJ288" s="18" t="s">
        <v>77</v>
      </c>
      <c r="BK288" s="212">
        <f>ROUND(I288*H288,2)</f>
        <v>0</v>
      </c>
      <c r="BL288" s="18" t="s">
        <v>197</v>
      </c>
      <c r="BM288" s="211" t="s">
        <v>472</v>
      </c>
    </row>
    <row r="289" s="2" customFormat="1">
      <c r="A289" s="39"/>
      <c r="B289" s="40"/>
      <c r="C289" s="41"/>
      <c r="D289" s="213" t="s">
        <v>199</v>
      </c>
      <c r="E289" s="41"/>
      <c r="F289" s="214" t="s">
        <v>473</v>
      </c>
      <c r="G289" s="41"/>
      <c r="H289" s="41"/>
      <c r="I289" s="215"/>
      <c r="J289" s="41"/>
      <c r="K289" s="41"/>
      <c r="L289" s="45"/>
      <c r="M289" s="216"/>
      <c r="N289" s="217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199</v>
      </c>
      <c r="AU289" s="18" t="s">
        <v>83</v>
      </c>
    </row>
    <row r="290" s="2" customFormat="1">
      <c r="A290" s="39"/>
      <c r="B290" s="40"/>
      <c r="C290" s="41"/>
      <c r="D290" s="220" t="s">
        <v>214</v>
      </c>
      <c r="E290" s="41"/>
      <c r="F290" s="241" t="s">
        <v>474</v>
      </c>
      <c r="G290" s="41"/>
      <c r="H290" s="41"/>
      <c r="I290" s="215"/>
      <c r="J290" s="41"/>
      <c r="K290" s="41"/>
      <c r="L290" s="45"/>
      <c r="M290" s="216"/>
      <c r="N290" s="217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214</v>
      </c>
      <c r="AU290" s="18" t="s">
        <v>83</v>
      </c>
    </row>
    <row r="291" s="14" customFormat="1">
      <c r="A291" s="14"/>
      <c r="B291" s="229"/>
      <c r="C291" s="230"/>
      <c r="D291" s="220" t="s">
        <v>201</v>
      </c>
      <c r="E291" s="230"/>
      <c r="F291" s="231" t="s">
        <v>475</v>
      </c>
      <c r="G291" s="230"/>
      <c r="H291" s="233">
        <v>318.97199999999998</v>
      </c>
      <c r="I291" s="234"/>
      <c r="J291" s="230"/>
      <c r="K291" s="230"/>
      <c r="L291" s="235"/>
      <c r="M291" s="236"/>
      <c r="N291" s="237"/>
      <c r="O291" s="237"/>
      <c r="P291" s="237"/>
      <c r="Q291" s="237"/>
      <c r="R291" s="237"/>
      <c r="S291" s="237"/>
      <c r="T291" s="238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39" t="s">
        <v>201</v>
      </c>
      <c r="AU291" s="239" t="s">
        <v>83</v>
      </c>
      <c r="AV291" s="14" t="s">
        <v>83</v>
      </c>
      <c r="AW291" s="14" t="s">
        <v>4</v>
      </c>
      <c r="AX291" s="14" t="s">
        <v>77</v>
      </c>
      <c r="AY291" s="239" t="s">
        <v>190</v>
      </c>
    </row>
    <row r="292" s="2" customFormat="1" ht="44.25" customHeight="1">
      <c r="A292" s="39"/>
      <c r="B292" s="40"/>
      <c r="C292" s="200" t="s">
        <v>476</v>
      </c>
      <c r="D292" s="200" t="s">
        <v>192</v>
      </c>
      <c r="E292" s="201" t="s">
        <v>477</v>
      </c>
      <c r="F292" s="202" t="s">
        <v>478</v>
      </c>
      <c r="G292" s="203" t="s">
        <v>219</v>
      </c>
      <c r="H292" s="204">
        <v>16.788</v>
      </c>
      <c r="I292" s="205"/>
      <c r="J292" s="206">
        <f>ROUND(I292*H292,2)</f>
        <v>0</v>
      </c>
      <c r="K292" s="202" t="s">
        <v>196</v>
      </c>
      <c r="L292" s="45"/>
      <c r="M292" s="207" t="s">
        <v>19</v>
      </c>
      <c r="N292" s="208" t="s">
        <v>43</v>
      </c>
      <c r="O292" s="85"/>
      <c r="P292" s="209">
        <f>O292*H292</f>
        <v>0</v>
      </c>
      <c r="Q292" s="209">
        <v>0</v>
      </c>
      <c r="R292" s="209">
        <f>Q292*H292</f>
        <v>0</v>
      </c>
      <c r="S292" s="209">
        <v>0</v>
      </c>
      <c r="T292" s="21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1" t="s">
        <v>197</v>
      </c>
      <c r="AT292" s="211" t="s">
        <v>192</v>
      </c>
      <c r="AU292" s="211" t="s">
        <v>83</v>
      </c>
      <c r="AY292" s="18" t="s">
        <v>190</v>
      </c>
      <c r="BE292" s="212">
        <f>IF(N292="základní",J292,0)</f>
        <v>0</v>
      </c>
      <c r="BF292" s="212">
        <f>IF(N292="snížená",J292,0)</f>
        <v>0</v>
      </c>
      <c r="BG292" s="212">
        <f>IF(N292="zákl. přenesená",J292,0)</f>
        <v>0</v>
      </c>
      <c r="BH292" s="212">
        <f>IF(N292="sníž. přenesená",J292,0)</f>
        <v>0</v>
      </c>
      <c r="BI292" s="212">
        <f>IF(N292="nulová",J292,0)</f>
        <v>0</v>
      </c>
      <c r="BJ292" s="18" t="s">
        <v>77</v>
      </c>
      <c r="BK292" s="212">
        <f>ROUND(I292*H292,2)</f>
        <v>0</v>
      </c>
      <c r="BL292" s="18" t="s">
        <v>197</v>
      </c>
      <c r="BM292" s="211" t="s">
        <v>479</v>
      </c>
    </row>
    <row r="293" s="2" customFormat="1">
      <c r="A293" s="39"/>
      <c r="B293" s="40"/>
      <c r="C293" s="41"/>
      <c r="D293" s="213" t="s">
        <v>199</v>
      </c>
      <c r="E293" s="41"/>
      <c r="F293" s="214" t="s">
        <v>480</v>
      </c>
      <c r="G293" s="41"/>
      <c r="H293" s="41"/>
      <c r="I293" s="215"/>
      <c r="J293" s="41"/>
      <c r="K293" s="41"/>
      <c r="L293" s="45"/>
      <c r="M293" s="216"/>
      <c r="N293" s="217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199</v>
      </c>
      <c r="AU293" s="18" t="s">
        <v>83</v>
      </c>
    </row>
    <row r="294" s="12" customFormat="1" ht="22.8" customHeight="1">
      <c r="A294" s="12"/>
      <c r="B294" s="184"/>
      <c r="C294" s="185"/>
      <c r="D294" s="186" t="s">
        <v>71</v>
      </c>
      <c r="E294" s="198" t="s">
        <v>481</v>
      </c>
      <c r="F294" s="198" t="s">
        <v>482</v>
      </c>
      <c r="G294" s="185"/>
      <c r="H294" s="185"/>
      <c r="I294" s="188"/>
      <c r="J294" s="199">
        <f>BK294</f>
        <v>0</v>
      </c>
      <c r="K294" s="185"/>
      <c r="L294" s="190"/>
      <c r="M294" s="191"/>
      <c r="N294" s="192"/>
      <c r="O294" s="192"/>
      <c r="P294" s="193">
        <f>SUM(P295:P296)</f>
        <v>0</v>
      </c>
      <c r="Q294" s="192"/>
      <c r="R294" s="193">
        <f>SUM(R295:R296)</f>
        <v>0</v>
      </c>
      <c r="S294" s="192"/>
      <c r="T294" s="194">
        <f>SUM(T295:T296)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95" t="s">
        <v>77</v>
      </c>
      <c r="AT294" s="196" t="s">
        <v>71</v>
      </c>
      <c r="AU294" s="196" t="s">
        <v>77</v>
      </c>
      <c r="AY294" s="195" t="s">
        <v>190</v>
      </c>
      <c r="BK294" s="197">
        <f>SUM(BK295:BK296)</f>
        <v>0</v>
      </c>
    </row>
    <row r="295" s="2" customFormat="1" ht="55.5" customHeight="1">
      <c r="A295" s="39"/>
      <c r="B295" s="40"/>
      <c r="C295" s="200" t="s">
        <v>483</v>
      </c>
      <c r="D295" s="200" t="s">
        <v>192</v>
      </c>
      <c r="E295" s="201" t="s">
        <v>484</v>
      </c>
      <c r="F295" s="202" t="s">
        <v>485</v>
      </c>
      <c r="G295" s="203" t="s">
        <v>219</v>
      </c>
      <c r="H295" s="204">
        <v>33.161999999999999</v>
      </c>
      <c r="I295" s="205"/>
      <c r="J295" s="206">
        <f>ROUND(I295*H295,2)</f>
        <v>0</v>
      </c>
      <c r="K295" s="202" t="s">
        <v>196</v>
      </c>
      <c r="L295" s="45"/>
      <c r="M295" s="207" t="s">
        <v>19</v>
      </c>
      <c r="N295" s="208" t="s">
        <v>43</v>
      </c>
      <c r="O295" s="85"/>
      <c r="P295" s="209">
        <f>O295*H295</f>
        <v>0</v>
      </c>
      <c r="Q295" s="209">
        <v>0</v>
      </c>
      <c r="R295" s="209">
        <f>Q295*H295</f>
        <v>0</v>
      </c>
      <c r="S295" s="209">
        <v>0</v>
      </c>
      <c r="T295" s="21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1" t="s">
        <v>197</v>
      </c>
      <c r="AT295" s="211" t="s">
        <v>192</v>
      </c>
      <c r="AU295" s="211" t="s">
        <v>83</v>
      </c>
      <c r="AY295" s="18" t="s">
        <v>190</v>
      </c>
      <c r="BE295" s="212">
        <f>IF(N295="základní",J295,0)</f>
        <v>0</v>
      </c>
      <c r="BF295" s="212">
        <f>IF(N295="snížená",J295,0)</f>
        <v>0</v>
      </c>
      <c r="BG295" s="212">
        <f>IF(N295="zákl. přenesená",J295,0)</f>
        <v>0</v>
      </c>
      <c r="BH295" s="212">
        <f>IF(N295="sníž. přenesená",J295,0)</f>
        <v>0</v>
      </c>
      <c r="BI295" s="212">
        <f>IF(N295="nulová",J295,0)</f>
        <v>0</v>
      </c>
      <c r="BJ295" s="18" t="s">
        <v>77</v>
      </c>
      <c r="BK295" s="212">
        <f>ROUND(I295*H295,2)</f>
        <v>0</v>
      </c>
      <c r="BL295" s="18" t="s">
        <v>197</v>
      </c>
      <c r="BM295" s="211" t="s">
        <v>486</v>
      </c>
    </row>
    <row r="296" s="2" customFormat="1">
      <c r="A296" s="39"/>
      <c r="B296" s="40"/>
      <c r="C296" s="41"/>
      <c r="D296" s="213" t="s">
        <v>199</v>
      </c>
      <c r="E296" s="41"/>
      <c r="F296" s="214" t="s">
        <v>487</v>
      </c>
      <c r="G296" s="41"/>
      <c r="H296" s="41"/>
      <c r="I296" s="215"/>
      <c r="J296" s="41"/>
      <c r="K296" s="41"/>
      <c r="L296" s="45"/>
      <c r="M296" s="216"/>
      <c r="N296" s="217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199</v>
      </c>
      <c r="AU296" s="18" t="s">
        <v>83</v>
      </c>
    </row>
    <row r="297" s="12" customFormat="1" ht="25.92" customHeight="1">
      <c r="A297" s="12"/>
      <c r="B297" s="184"/>
      <c r="C297" s="185"/>
      <c r="D297" s="186" t="s">
        <v>71</v>
      </c>
      <c r="E297" s="187" t="s">
        <v>488</v>
      </c>
      <c r="F297" s="187" t="s">
        <v>489</v>
      </c>
      <c r="G297" s="185"/>
      <c r="H297" s="185"/>
      <c r="I297" s="188"/>
      <c r="J297" s="189">
        <f>BK297</f>
        <v>0</v>
      </c>
      <c r="K297" s="185"/>
      <c r="L297" s="190"/>
      <c r="M297" s="191"/>
      <c r="N297" s="192"/>
      <c r="O297" s="192"/>
      <c r="P297" s="193">
        <f>P298+P303+P311+P317</f>
        <v>0</v>
      </c>
      <c r="Q297" s="192"/>
      <c r="R297" s="193">
        <f>R298+R303+R311+R317</f>
        <v>0.10555384</v>
      </c>
      <c r="S297" s="192"/>
      <c r="T297" s="194">
        <f>T298+T303+T311+T317</f>
        <v>0.12695160000000003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95" t="s">
        <v>83</v>
      </c>
      <c r="AT297" s="196" t="s">
        <v>71</v>
      </c>
      <c r="AU297" s="196" t="s">
        <v>72</v>
      </c>
      <c r="AY297" s="195" t="s">
        <v>190</v>
      </c>
      <c r="BK297" s="197">
        <f>BK298+BK303+BK311+BK317</f>
        <v>0</v>
      </c>
    </row>
    <row r="298" s="12" customFormat="1" ht="22.8" customHeight="1">
      <c r="A298" s="12"/>
      <c r="B298" s="184"/>
      <c r="C298" s="185"/>
      <c r="D298" s="186" t="s">
        <v>71</v>
      </c>
      <c r="E298" s="198" t="s">
        <v>490</v>
      </c>
      <c r="F298" s="198" t="s">
        <v>491</v>
      </c>
      <c r="G298" s="185"/>
      <c r="H298" s="185"/>
      <c r="I298" s="188"/>
      <c r="J298" s="199">
        <f>BK298</f>
        <v>0</v>
      </c>
      <c r="K298" s="185"/>
      <c r="L298" s="190"/>
      <c r="M298" s="191"/>
      <c r="N298" s="192"/>
      <c r="O298" s="192"/>
      <c r="P298" s="193">
        <f>SUM(P299:P302)</f>
        <v>0</v>
      </c>
      <c r="Q298" s="192"/>
      <c r="R298" s="193">
        <f>SUM(R299:R302)</f>
        <v>0</v>
      </c>
      <c r="S298" s="192"/>
      <c r="T298" s="194">
        <f>SUM(T299:T302)</f>
        <v>0.00039499999999999995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95" t="s">
        <v>83</v>
      </c>
      <c r="AT298" s="196" t="s">
        <v>71</v>
      </c>
      <c r="AU298" s="196" t="s">
        <v>77</v>
      </c>
      <c r="AY298" s="195" t="s">
        <v>190</v>
      </c>
      <c r="BK298" s="197">
        <f>SUM(BK299:BK302)</f>
        <v>0</v>
      </c>
    </row>
    <row r="299" s="2" customFormat="1" ht="37.8" customHeight="1">
      <c r="A299" s="39"/>
      <c r="B299" s="40"/>
      <c r="C299" s="200" t="s">
        <v>492</v>
      </c>
      <c r="D299" s="200" t="s">
        <v>192</v>
      </c>
      <c r="E299" s="201" t="s">
        <v>493</v>
      </c>
      <c r="F299" s="202" t="s">
        <v>494</v>
      </c>
      <c r="G299" s="203" t="s">
        <v>361</v>
      </c>
      <c r="H299" s="204">
        <v>5</v>
      </c>
      <c r="I299" s="205"/>
      <c r="J299" s="206">
        <f>ROUND(I299*H299,2)</f>
        <v>0</v>
      </c>
      <c r="K299" s="202" t="s">
        <v>19</v>
      </c>
      <c r="L299" s="45"/>
      <c r="M299" s="207" t="s">
        <v>19</v>
      </c>
      <c r="N299" s="208" t="s">
        <v>43</v>
      </c>
      <c r="O299" s="85"/>
      <c r="P299" s="209">
        <f>O299*H299</f>
        <v>0</v>
      </c>
      <c r="Q299" s="209">
        <v>0</v>
      </c>
      <c r="R299" s="209">
        <f>Q299*H299</f>
        <v>0</v>
      </c>
      <c r="S299" s="209">
        <v>0</v>
      </c>
      <c r="T299" s="21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1" t="s">
        <v>291</v>
      </c>
      <c r="AT299" s="211" t="s">
        <v>192</v>
      </c>
      <c r="AU299" s="211" t="s">
        <v>83</v>
      </c>
      <c r="AY299" s="18" t="s">
        <v>190</v>
      </c>
      <c r="BE299" s="212">
        <f>IF(N299="základní",J299,0)</f>
        <v>0</v>
      </c>
      <c r="BF299" s="212">
        <f>IF(N299="snížená",J299,0)</f>
        <v>0</v>
      </c>
      <c r="BG299" s="212">
        <f>IF(N299="zákl. přenesená",J299,0)</f>
        <v>0</v>
      </c>
      <c r="BH299" s="212">
        <f>IF(N299="sníž. přenesená",J299,0)</f>
        <v>0</v>
      </c>
      <c r="BI299" s="212">
        <f>IF(N299="nulová",J299,0)</f>
        <v>0</v>
      </c>
      <c r="BJ299" s="18" t="s">
        <v>77</v>
      </c>
      <c r="BK299" s="212">
        <f>ROUND(I299*H299,2)</f>
        <v>0</v>
      </c>
      <c r="BL299" s="18" t="s">
        <v>291</v>
      </c>
      <c r="BM299" s="211" t="s">
        <v>495</v>
      </c>
    </row>
    <row r="300" s="2" customFormat="1" ht="16.5" customHeight="1">
      <c r="A300" s="39"/>
      <c r="B300" s="40"/>
      <c r="C300" s="242" t="s">
        <v>496</v>
      </c>
      <c r="D300" s="242" t="s">
        <v>341</v>
      </c>
      <c r="E300" s="243" t="s">
        <v>497</v>
      </c>
      <c r="F300" s="244" t="s">
        <v>498</v>
      </c>
      <c r="G300" s="245" t="s">
        <v>361</v>
      </c>
      <c r="H300" s="246">
        <v>5</v>
      </c>
      <c r="I300" s="247"/>
      <c r="J300" s="248">
        <f>ROUND(I300*H300,2)</f>
        <v>0</v>
      </c>
      <c r="K300" s="244" t="s">
        <v>19</v>
      </c>
      <c r="L300" s="249"/>
      <c r="M300" s="250" t="s">
        <v>19</v>
      </c>
      <c r="N300" s="251" t="s">
        <v>43</v>
      </c>
      <c r="O300" s="85"/>
      <c r="P300" s="209">
        <f>O300*H300</f>
        <v>0</v>
      </c>
      <c r="Q300" s="209">
        <v>0</v>
      </c>
      <c r="R300" s="209">
        <f>Q300*H300</f>
        <v>0</v>
      </c>
      <c r="S300" s="209">
        <v>0</v>
      </c>
      <c r="T300" s="21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1" t="s">
        <v>381</v>
      </c>
      <c r="AT300" s="211" t="s">
        <v>341</v>
      </c>
      <c r="AU300" s="211" t="s">
        <v>83</v>
      </c>
      <c r="AY300" s="18" t="s">
        <v>190</v>
      </c>
      <c r="BE300" s="212">
        <f>IF(N300="základní",J300,0)</f>
        <v>0</v>
      </c>
      <c r="BF300" s="212">
        <f>IF(N300="snížená",J300,0)</f>
        <v>0</v>
      </c>
      <c r="BG300" s="212">
        <f>IF(N300="zákl. přenesená",J300,0)</f>
        <v>0</v>
      </c>
      <c r="BH300" s="212">
        <f>IF(N300="sníž. přenesená",J300,0)</f>
        <v>0</v>
      </c>
      <c r="BI300" s="212">
        <f>IF(N300="nulová",J300,0)</f>
        <v>0</v>
      </c>
      <c r="BJ300" s="18" t="s">
        <v>77</v>
      </c>
      <c r="BK300" s="212">
        <f>ROUND(I300*H300,2)</f>
        <v>0</v>
      </c>
      <c r="BL300" s="18" t="s">
        <v>291</v>
      </c>
      <c r="BM300" s="211" t="s">
        <v>499</v>
      </c>
    </row>
    <row r="301" s="2" customFormat="1" ht="44.25" customHeight="1">
      <c r="A301" s="39"/>
      <c r="B301" s="40"/>
      <c r="C301" s="200" t="s">
        <v>500</v>
      </c>
      <c r="D301" s="200" t="s">
        <v>192</v>
      </c>
      <c r="E301" s="201" t="s">
        <v>501</v>
      </c>
      <c r="F301" s="202" t="s">
        <v>502</v>
      </c>
      <c r="G301" s="203" t="s">
        <v>361</v>
      </c>
      <c r="H301" s="204">
        <v>5</v>
      </c>
      <c r="I301" s="205"/>
      <c r="J301" s="206">
        <f>ROUND(I301*H301,2)</f>
        <v>0</v>
      </c>
      <c r="K301" s="202" t="s">
        <v>196</v>
      </c>
      <c r="L301" s="45"/>
      <c r="M301" s="207" t="s">
        <v>19</v>
      </c>
      <c r="N301" s="208" t="s">
        <v>43</v>
      </c>
      <c r="O301" s="85"/>
      <c r="P301" s="209">
        <f>O301*H301</f>
        <v>0</v>
      </c>
      <c r="Q301" s="209">
        <v>0</v>
      </c>
      <c r="R301" s="209">
        <f>Q301*H301</f>
        <v>0</v>
      </c>
      <c r="S301" s="209">
        <v>7.8999999999999996E-05</v>
      </c>
      <c r="T301" s="210">
        <f>S301*H301</f>
        <v>0.00039499999999999995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1" t="s">
        <v>291</v>
      </c>
      <c r="AT301" s="211" t="s">
        <v>192</v>
      </c>
      <c r="AU301" s="211" t="s">
        <v>83</v>
      </c>
      <c r="AY301" s="18" t="s">
        <v>190</v>
      </c>
      <c r="BE301" s="212">
        <f>IF(N301="základní",J301,0)</f>
        <v>0</v>
      </c>
      <c r="BF301" s="212">
        <f>IF(N301="snížená",J301,0)</f>
        <v>0</v>
      </c>
      <c r="BG301" s="212">
        <f>IF(N301="zákl. přenesená",J301,0)</f>
        <v>0</v>
      </c>
      <c r="BH301" s="212">
        <f>IF(N301="sníž. přenesená",J301,0)</f>
        <v>0</v>
      </c>
      <c r="BI301" s="212">
        <f>IF(N301="nulová",J301,0)</f>
        <v>0</v>
      </c>
      <c r="BJ301" s="18" t="s">
        <v>77</v>
      </c>
      <c r="BK301" s="212">
        <f>ROUND(I301*H301,2)</f>
        <v>0</v>
      </c>
      <c r="BL301" s="18" t="s">
        <v>291</v>
      </c>
      <c r="BM301" s="211" t="s">
        <v>503</v>
      </c>
    </row>
    <row r="302" s="2" customFormat="1">
      <c r="A302" s="39"/>
      <c r="B302" s="40"/>
      <c r="C302" s="41"/>
      <c r="D302" s="213" t="s">
        <v>199</v>
      </c>
      <c r="E302" s="41"/>
      <c r="F302" s="214" t="s">
        <v>504</v>
      </c>
      <c r="G302" s="41"/>
      <c r="H302" s="41"/>
      <c r="I302" s="215"/>
      <c r="J302" s="41"/>
      <c r="K302" s="41"/>
      <c r="L302" s="45"/>
      <c r="M302" s="216"/>
      <c r="N302" s="217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199</v>
      </c>
      <c r="AU302" s="18" t="s">
        <v>83</v>
      </c>
    </row>
    <row r="303" s="12" customFormat="1" ht="22.8" customHeight="1">
      <c r="A303" s="12"/>
      <c r="B303" s="184"/>
      <c r="C303" s="185"/>
      <c r="D303" s="186" t="s">
        <v>71</v>
      </c>
      <c r="E303" s="198" t="s">
        <v>505</v>
      </c>
      <c r="F303" s="198" t="s">
        <v>506</v>
      </c>
      <c r="G303" s="185"/>
      <c r="H303" s="185"/>
      <c r="I303" s="188"/>
      <c r="J303" s="199">
        <f>BK303</f>
        <v>0</v>
      </c>
      <c r="K303" s="185"/>
      <c r="L303" s="190"/>
      <c r="M303" s="191"/>
      <c r="N303" s="192"/>
      <c r="O303" s="192"/>
      <c r="P303" s="193">
        <f>SUM(P304:P310)</f>
        <v>0</v>
      </c>
      <c r="Q303" s="192"/>
      <c r="R303" s="193">
        <f>SUM(R304:R310)</f>
        <v>0</v>
      </c>
      <c r="S303" s="192"/>
      <c r="T303" s="194">
        <f>SUM(T304:T310)</f>
        <v>0.12655660000000002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195" t="s">
        <v>83</v>
      </c>
      <c r="AT303" s="196" t="s">
        <v>71</v>
      </c>
      <c r="AU303" s="196" t="s">
        <v>77</v>
      </c>
      <c r="AY303" s="195" t="s">
        <v>190</v>
      </c>
      <c r="BK303" s="197">
        <f>SUM(BK304:BK310)</f>
        <v>0</v>
      </c>
    </row>
    <row r="304" s="2" customFormat="1" ht="33" customHeight="1">
      <c r="A304" s="39"/>
      <c r="B304" s="40"/>
      <c r="C304" s="200" t="s">
        <v>507</v>
      </c>
      <c r="D304" s="200" t="s">
        <v>192</v>
      </c>
      <c r="E304" s="201" t="s">
        <v>508</v>
      </c>
      <c r="F304" s="202" t="s">
        <v>509</v>
      </c>
      <c r="G304" s="203" t="s">
        <v>350</v>
      </c>
      <c r="H304" s="204">
        <v>66.260000000000005</v>
      </c>
      <c r="I304" s="205"/>
      <c r="J304" s="206">
        <f>ROUND(I304*H304,2)</f>
        <v>0</v>
      </c>
      <c r="K304" s="202" t="s">
        <v>196</v>
      </c>
      <c r="L304" s="45"/>
      <c r="M304" s="207" t="s">
        <v>19</v>
      </c>
      <c r="N304" s="208" t="s">
        <v>43</v>
      </c>
      <c r="O304" s="85"/>
      <c r="P304" s="209">
        <f>O304*H304</f>
        <v>0</v>
      </c>
      <c r="Q304" s="209">
        <v>0</v>
      </c>
      <c r="R304" s="209">
        <f>Q304*H304</f>
        <v>0</v>
      </c>
      <c r="S304" s="209">
        <v>0.00191</v>
      </c>
      <c r="T304" s="210">
        <f>S304*H304</f>
        <v>0.12655660000000002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1" t="s">
        <v>291</v>
      </c>
      <c r="AT304" s="211" t="s">
        <v>192</v>
      </c>
      <c r="AU304" s="211" t="s">
        <v>83</v>
      </c>
      <c r="AY304" s="18" t="s">
        <v>190</v>
      </c>
      <c r="BE304" s="212">
        <f>IF(N304="základní",J304,0)</f>
        <v>0</v>
      </c>
      <c r="BF304" s="212">
        <f>IF(N304="snížená",J304,0)</f>
        <v>0</v>
      </c>
      <c r="BG304" s="212">
        <f>IF(N304="zákl. přenesená",J304,0)</f>
        <v>0</v>
      </c>
      <c r="BH304" s="212">
        <f>IF(N304="sníž. přenesená",J304,0)</f>
        <v>0</v>
      </c>
      <c r="BI304" s="212">
        <f>IF(N304="nulová",J304,0)</f>
        <v>0</v>
      </c>
      <c r="BJ304" s="18" t="s">
        <v>77</v>
      </c>
      <c r="BK304" s="212">
        <f>ROUND(I304*H304,2)</f>
        <v>0</v>
      </c>
      <c r="BL304" s="18" t="s">
        <v>291</v>
      </c>
      <c r="BM304" s="211" t="s">
        <v>510</v>
      </c>
    </row>
    <row r="305" s="2" customFormat="1">
      <c r="A305" s="39"/>
      <c r="B305" s="40"/>
      <c r="C305" s="41"/>
      <c r="D305" s="213" t="s">
        <v>199</v>
      </c>
      <c r="E305" s="41"/>
      <c r="F305" s="214" t="s">
        <v>511</v>
      </c>
      <c r="G305" s="41"/>
      <c r="H305" s="41"/>
      <c r="I305" s="215"/>
      <c r="J305" s="41"/>
      <c r="K305" s="41"/>
      <c r="L305" s="45"/>
      <c r="M305" s="216"/>
      <c r="N305" s="217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199</v>
      </c>
      <c r="AU305" s="18" t="s">
        <v>83</v>
      </c>
    </row>
    <row r="306" s="14" customFormat="1">
      <c r="A306" s="14"/>
      <c r="B306" s="229"/>
      <c r="C306" s="230"/>
      <c r="D306" s="220" t="s">
        <v>201</v>
      </c>
      <c r="E306" s="240" t="s">
        <v>19</v>
      </c>
      <c r="F306" s="231" t="s">
        <v>512</v>
      </c>
      <c r="G306" s="230"/>
      <c r="H306" s="233">
        <v>66.260000000000005</v>
      </c>
      <c r="I306" s="234"/>
      <c r="J306" s="230"/>
      <c r="K306" s="230"/>
      <c r="L306" s="235"/>
      <c r="M306" s="236"/>
      <c r="N306" s="237"/>
      <c r="O306" s="237"/>
      <c r="P306" s="237"/>
      <c r="Q306" s="237"/>
      <c r="R306" s="237"/>
      <c r="S306" s="237"/>
      <c r="T306" s="23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39" t="s">
        <v>201</v>
      </c>
      <c r="AU306" s="239" t="s">
        <v>83</v>
      </c>
      <c r="AV306" s="14" t="s">
        <v>83</v>
      </c>
      <c r="AW306" s="14" t="s">
        <v>33</v>
      </c>
      <c r="AX306" s="14" t="s">
        <v>77</v>
      </c>
      <c r="AY306" s="239" t="s">
        <v>190</v>
      </c>
    </row>
    <row r="307" s="2" customFormat="1" ht="24.15" customHeight="1">
      <c r="A307" s="39"/>
      <c r="B307" s="40"/>
      <c r="C307" s="200" t="s">
        <v>513</v>
      </c>
      <c r="D307" s="200" t="s">
        <v>192</v>
      </c>
      <c r="E307" s="201" t="s">
        <v>514</v>
      </c>
      <c r="F307" s="202" t="s">
        <v>515</v>
      </c>
      <c r="G307" s="203" t="s">
        <v>350</v>
      </c>
      <c r="H307" s="204">
        <v>66.260000000000005</v>
      </c>
      <c r="I307" s="205"/>
      <c r="J307" s="206">
        <f>ROUND(I307*H307,2)</f>
        <v>0</v>
      </c>
      <c r="K307" s="202" t="s">
        <v>196</v>
      </c>
      <c r="L307" s="45"/>
      <c r="M307" s="207" t="s">
        <v>19</v>
      </c>
      <c r="N307" s="208" t="s">
        <v>43</v>
      </c>
      <c r="O307" s="85"/>
      <c r="P307" s="209">
        <f>O307*H307</f>
        <v>0</v>
      </c>
      <c r="Q307" s="209">
        <v>0</v>
      </c>
      <c r="R307" s="209">
        <f>Q307*H307</f>
        <v>0</v>
      </c>
      <c r="S307" s="209">
        <v>0</v>
      </c>
      <c r="T307" s="21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1" t="s">
        <v>291</v>
      </c>
      <c r="AT307" s="211" t="s">
        <v>192</v>
      </c>
      <c r="AU307" s="211" t="s">
        <v>83</v>
      </c>
      <c r="AY307" s="18" t="s">
        <v>190</v>
      </c>
      <c r="BE307" s="212">
        <f>IF(N307="základní",J307,0)</f>
        <v>0</v>
      </c>
      <c r="BF307" s="212">
        <f>IF(N307="snížená",J307,0)</f>
        <v>0</v>
      </c>
      <c r="BG307" s="212">
        <f>IF(N307="zákl. přenesená",J307,0)</f>
        <v>0</v>
      </c>
      <c r="BH307" s="212">
        <f>IF(N307="sníž. přenesená",J307,0)</f>
        <v>0</v>
      </c>
      <c r="BI307" s="212">
        <f>IF(N307="nulová",J307,0)</f>
        <v>0</v>
      </c>
      <c r="BJ307" s="18" t="s">
        <v>77</v>
      </c>
      <c r="BK307" s="212">
        <f>ROUND(I307*H307,2)</f>
        <v>0</v>
      </c>
      <c r="BL307" s="18" t="s">
        <v>291</v>
      </c>
      <c r="BM307" s="211" t="s">
        <v>516</v>
      </c>
    </row>
    <row r="308" s="2" customFormat="1">
      <c r="A308" s="39"/>
      <c r="B308" s="40"/>
      <c r="C308" s="41"/>
      <c r="D308" s="213" t="s">
        <v>199</v>
      </c>
      <c r="E308" s="41"/>
      <c r="F308" s="214" t="s">
        <v>517</v>
      </c>
      <c r="G308" s="41"/>
      <c r="H308" s="41"/>
      <c r="I308" s="215"/>
      <c r="J308" s="41"/>
      <c r="K308" s="41"/>
      <c r="L308" s="45"/>
      <c r="M308" s="216"/>
      <c r="N308" s="217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199</v>
      </c>
      <c r="AU308" s="18" t="s">
        <v>83</v>
      </c>
    </row>
    <row r="309" s="2" customFormat="1">
      <c r="A309" s="39"/>
      <c r="B309" s="40"/>
      <c r="C309" s="41"/>
      <c r="D309" s="220" t="s">
        <v>214</v>
      </c>
      <c r="E309" s="41"/>
      <c r="F309" s="241" t="s">
        <v>518</v>
      </c>
      <c r="G309" s="41"/>
      <c r="H309" s="41"/>
      <c r="I309" s="215"/>
      <c r="J309" s="41"/>
      <c r="K309" s="41"/>
      <c r="L309" s="45"/>
      <c r="M309" s="216"/>
      <c r="N309" s="217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214</v>
      </c>
      <c r="AU309" s="18" t="s">
        <v>83</v>
      </c>
    </row>
    <row r="310" s="14" customFormat="1">
      <c r="A310" s="14"/>
      <c r="B310" s="229"/>
      <c r="C310" s="230"/>
      <c r="D310" s="220" t="s">
        <v>201</v>
      </c>
      <c r="E310" s="240" t="s">
        <v>19</v>
      </c>
      <c r="F310" s="231" t="s">
        <v>519</v>
      </c>
      <c r="G310" s="230"/>
      <c r="H310" s="233">
        <v>66.260000000000005</v>
      </c>
      <c r="I310" s="234"/>
      <c r="J310" s="230"/>
      <c r="K310" s="230"/>
      <c r="L310" s="235"/>
      <c r="M310" s="236"/>
      <c r="N310" s="237"/>
      <c r="O310" s="237"/>
      <c r="P310" s="237"/>
      <c r="Q310" s="237"/>
      <c r="R310" s="237"/>
      <c r="S310" s="237"/>
      <c r="T310" s="23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39" t="s">
        <v>201</v>
      </c>
      <c r="AU310" s="239" t="s">
        <v>83</v>
      </c>
      <c r="AV310" s="14" t="s">
        <v>83</v>
      </c>
      <c r="AW310" s="14" t="s">
        <v>33</v>
      </c>
      <c r="AX310" s="14" t="s">
        <v>77</v>
      </c>
      <c r="AY310" s="239" t="s">
        <v>190</v>
      </c>
    </row>
    <row r="311" s="12" customFormat="1" ht="22.8" customHeight="1">
      <c r="A311" s="12"/>
      <c r="B311" s="184"/>
      <c r="C311" s="185"/>
      <c r="D311" s="186" t="s">
        <v>71</v>
      </c>
      <c r="E311" s="198" t="s">
        <v>520</v>
      </c>
      <c r="F311" s="198" t="s">
        <v>521</v>
      </c>
      <c r="G311" s="185"/>
      <c r="H311" s="185"/>
      <c r="I311" s="188"/>
      <c r="J311" s="199">
        <f>BK311</f>
        <v>0</v>
      </c>
      <c r="K311" s="185"/>
      <c r="L311" s="190"/>
      <c r="M311" s="191"/>
      <c r="N311" s="192"/>
      <c r="O311" s="192"/>
      <c r="P311" s="193">
        <f>SUM(P312:P316)</f>
        <v>0</v>
      </c>
      <c r="Q311" s="192"/>
      <c r="R311" s="193">
        <f>SUM(R312:R316)</f>
        <v>0.0025891599999999996</v>
      </c>
      <c r="S311" s="192"/>
      <c r="T311" s="194">
        <f>SUM(T312:T316)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95" t="s">
        <v>83</v>
      </c>
      <c r="AT311" s="196" t="s">
        <v>71</v>
      </c>
      <c r="AU311" s="196" t="s">
        <v>77</v>
      </c>
      <c r="AY311" s="195" t="s">
        <v>190</v>
      </c>
      <c r="BK311" s="197">
        <f>SUM(BK312:BK316)</f>
        <v>0</v>
      </c>
    </row>
    <row r="312" s="2" customFormat="1" ht="24.15" customHeight="1">
      <c r="A312" s="39"/>
      <c r="B312" s="40"/>
      <c r="C312" s="200" t="s">
        <v>522</v>
      </c>
      <c r="D312" s="200" t="s">
        <v>192</v>
      </c>
      <c r="E312" s="201" t="s">
        <v>523</v>
      </c>
      <c r="F312" s="202" t="s">
        <v>524</v>
      </c>
      <c r="G312" s="203" t="s">
        <v>239</v>
      </c>
      <c r="H312" s="204">
        <v>18.494</v>
      </c>
      <c r="I312" s="205"/>
      <c r="J312" s="206">
        <f>ROUND(I312*H312,2)</f>
        <v>0</v>
      </c>
      <c r="K312" s="202" t="s">
        <v>196</v>
      </c>
      <c r="L312" s="45"/>
      <c r="M312" s="207" t="s">
        <v>19</v>
      </c>
      <c r="N312" s="208" t="s">
        <v>43</v>
      </c>
      <c r="O312" s="85"/>
      <c r="P312" s="209">
        <f>O312*H312</f>
        <v>0</v>
      </c>
      <c r="Q312" s="209">
        <v>0.00013999999999999999</v>
      </c>
      <c r="R312" s="209">
        <f>Q312*H312</f>
        <v>0.0025891599999999996</v>
      </c>
      <c r="S312" s="209">
        <v>0</v>
      </c>
      <c r="T312" s="21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1" t="s">
        <v>291</v>
      </c>
      <c r="AT312" s="211" t="s">
        <v>192</v>
      </c>
      <c r="AU312" s="211" t="s">
        <v>83</v>
      </c>
      <c r="AY312" s="18" t="s">
        <v>190</v>
      </c>
      <c r="BE312" s="212">
        <f>IF(N312="základní",J312,0)</f>
        <v>0</v>
      </c>
      <c r="BF312" s="212">
        <f>IF(N312="snížená",J312,0)</f>
        <v>0</v>
      </c>
      <c r="BG312" s="212">
        <f>IF(N312="zákl. přenesená",J312,0)</f>
        <v>0</v>
      </c>
      <c r="BH312" s="212">
        <f>IF(N312="sníž. přenesená",J312,0)</f>
        <v>0</v>
      </c>
      <c r="BI312" s="212">
        <f>IF(N312="nulová",J312,0)</f>
        <v>0</v>
      </c>
      <c r="BJ312" s="18" t="s">
        <v>77</v>
      </c>
      <c r="BK312" s="212">
        <f>ROUND(I312*H312,2)</f>
        <v>0</v>
      </c>
      <c r="BL312" s="18" t="s">
        <v>291</v>
      </c>
      <c r="BM312" s="211" t="s">
        <v>525</v>
      </c>
    </row>
    <row r="313" s="2" customFormat="1">
      <c r="A313" s="39"/>
      <c r="B313" s="40"/>
      <c r="C313" s="41"/>
      <c r="D313" s="213" t="s">
        <v>199</v>
      </c>
      <c r="E313" s="41"/>
      <c r="F313" s="214" t="s">
        <v>526</v>
      </c>
      <c r="G313" s="41"/>
      <c r="H313" s="41"/>
      <c r="I313" s="215"/>
      <c r="J313" s="41"/>
      <c r="K313" s="41"/>
      <c r="L313" s="45"/>
      <c r="M313" s="216"/>
      <c r="N313" s="217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199</v>
      </c>
      <c r="AU313" s="18" t="s">
        <v>83</v>
      </c>
    </row>
    <row r="314" s="13" customFormat="1">
      <c r="A314" s="13"/>
      <c r="B314" s="218"/>
      <c r="C314" s="219"/>
      <c r="D314" s="220" t="s">
        <v>201</v>
      </c>
      <c r="E314" s="221" t="s">
        <v>19</v>
      </c>
      <c r="F314" s="222" t="s">
        <v>202</v>
      </c>
      <c r="G314" s="219"/>
      <c r="H314" s="221" t="s">
        <v>19</v>
      </c>
      <c r="I314" s="223"/>
      <c r="J314" s="219"/>
      <c r="K314" s="219"/>
      <c r="L314" s="224"/>
      <c r="M314" s="225"/>
      <c r="N314" s="226"/>
      <c r="O314" s="226"/>
      <c r="P314" s="226"/>
      <c r="Q314" s="226"/>
      <c r="R314" s="226"/>
      <c r="S314" s="226"/>
      <c r="T314" s="22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28" t="s">
        <v>201</v>
      </c>
      <c r="AU314" s="228" t="s">
        <v>83</v>
      </c>
      <c r="AV314" s="13" t="s">
        <v>77</v>
      </c>
      <c r="AW314" s="13" t="s">
        <v>33</v>
      </c>
      <c r="AX314" s="13" t="s">
        <v>72</v>
      </c>
      <c r="AY314" s="228" t="s">
        <v>190</v>
      </c>
    </row>
    <row r="315" s="13" customFormat="1">
      <c r="A315" s="13"/>
      <c r="B315" s="218"/>
      <c r="C315" s="219"/>
      <c r="D315" s="220" t="s">
        <v>201</v>
      </c>
      <c r="E315" s="221" t="s">
        <v>19</v>
      </c>
      <c r="F315" s="222" t="s">
        <v>527</v>
      </c>
      <c r="G315" s="219"/>
      <c r="H315" s="221" t="s">
        <v>19</v>
      </c>
      <c r="I315" s="223"/>
      <c r="J315" s="219"/>
      <c r="K315" s="219"/>
      <c r="L315" s="224"/>
      <c r="M315" s="225"/>
      <c r="N315" s="226"/>
      <c r="O315" s="226"/>
      <c r="P315" s="226"/>
      <c r="Q315" s="226"/>
      <c r="R315" s="226"/>
      <c r="S315" s="226"/>
      <c r="T315" s="22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28" t="s">
        <v>201</v>
      </c>
      <c r="AU315" s="228" t="s">
        <v>83</v>
      </c>
      <c r="AV315" s="13" t="s">
        <v>77</v>
      </c>
      <c r="AW315" s="13" t="s">
        <v>33</v>
      </c>
      <c r="AX315" s="13" t="s">
        <v>72</v>
      </c>
      <c r="AY315" s="228" t="s">
        <v>190</v>
      </c>
    </row>
    <row r="316" s="14" customFormat="1">
      <c r="A316" s="14"/>
      <c r="B316" s="229"/>
      <c r="C316" s="230"/>
      <c r="D316" s="220" t="s">
        <v>201</v>
      </c>
      <c r="E316" s="231" t="s">
        <v>19</v>
      </c>
      <c r="F316" s="232" t="s">
        <v>127</v>
      </c>
      <c r="G316" s="230"/>
      <c r="H316" s="233">
        <v>18.494</v>
      </c>
      <c r="I316" s="234"/>
      <c r="J316" s="230"/>
      <c r="K316" s="230"/>
      <c r="L316" s="235"/>
      <c r="M316" s="236"/>
      <c r="N316" s="237"/>
      <c r="O316" s="237"/>
      <c r="P316" s="237"/>
      <c r="Q316" s="237"/>
      <c r="R316" s="237"/>
      <c r="S316" s="237"/>
      <c r="T316" s="238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39" t="s">
        <v>201</v>
      </c>
      <c r="AU316" s="239" t="s">
        <v>83</v>
      </c>
      <c r="AV316" s="14" t="s">
        <v>83</v>
      </c>
      <c r="AW316" s="14" t="s">
        <v>33</v>
      </c>
      <c r="AX316" s="14" t="s">
        <v>77</v>
      </c>
      <c r="AY316" s="239" t="s">
        <v>190</v>
      </c>
    </row>
    <row r="317" s="12" customFormat="1" ht="22.8" customHeight="1">
      <c r="A317" s="12"/>
      <c r="B317" s="184"/>
      <c r="C317" s="185"/>
      <c r="D317" s="186" t="s">
        <v>71</v>
      </c>
      <c r="E317" s="198" t="s">
        <v>528</v>
      </c>
      <c r="F317" s="198" t="s">
        <v>529</v>
      </c>
      <c r="G317" s="185"/>
      <c r="H317" s="185"/>
      <c r="I317" s="188"/>
      <c r="J317" s="199">
        <f>BK317</f>
        <v>0</v>
      </c>
      <c r="K317" s="185"/>
      <c r="L317" s="190"/>
      <c r="M317" s="191"/>
      <c r="N317" s="192"/>
      <c r="O317" s="192"/>
      <c r="P317" s="193">
        <f>SUM(P318:P327)</f>
        <v>0</v>
      </c>
      <c r="Q317" s="192"/>
      <c r="R317" s="193">
        <f>SUM(R318:R327)</f>
        <v>0.10296468</v>
      </c>
      <c r="S317" s="192"/>
      <c r="T317" s="194">
        <f>SUM(T318:T327)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95" t="s">
        <v>83</v>
      </c>
      <c r="AT317" s="196" t="s">
        <v>71</v>
      </c>
      <c r="AU317" s="196" t="s">
        <v>77</v>
      </c>
      <c r="AY317" s="195" t="s">
        <v>190</v>
      </c>
      <c r="BK317" s="197">
        <f>SUM(BK318:BK327)</f>
        <v>0</v>
      </c>
    </row>
    <row r="318" s="2" customFormat="1" ht="33" customHeight="1">
      <c r="A318" s="39"/>
      <c r="B318" s="40"/>
      <c r="C318" s="200" t="s">
        <v>530</v>
      </c>
      <c r="D318" s="200" t="s">
        <v>192</v>
      </c>
      <c r="E318" s="201" t="s">
        <v>531</v>
      </c>
      <c r="F318" s="202" t="s">
        <v>532</v>
      </c>
      <c r="G318" s="203" t="s">
        <v>239</v>
      </c>
      <c r="H318" s="204">
        <v>210.13200000000001</v>
      </c>
      <c r="I318" s="205"/>
      <c r="J318" s="206">
        <f>ROUND(I318*H318,2)</f>
        <v>0</v>
      </c>
      <c r="K318" s="202" t="s">
        <v>196</v>
      </c>
      <c r="L318" s="45"/>
      <c r="M318" s="207" t="s">
        <v>19</v>
      </c>
      <c r="N318" s="208" t="s">
        <v>43</v>
      </c>
      <c r="O318" s="85"/>
      <c r="P318" s="209">
        <f>O318*H318</f>
        <v>0</v>
      </c>
      <c r="Q318" s="209">
        <v>0.00020000000000000001</v>
      </c>
      <c r="R318" s="209">
        <f>Q318*H318</f>
        <v>0.042026400000000005</v>
      </c>
      <c r="S318" s="209">
        <v>0</v>
      </c>
      <c r="T318" s="21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1" t="s">
        <v>291</v>
      </c>
      <c r="AT318" s="211" t="s">
        <v>192</v>
      </c>
      <c r="AU318" s="211" t="s">
        <v>83</v>
      </c>
      <c r="AY318" s="18" t="s">
        <v>190</v>
      </c>
      <c r="BE318" s="212">
        <f>IF(N318="základní",J318,0)</f>
        <v>0</v>
      </c>
      <c r="BF318" s="212">
        <f>IF(N318="snížená",J318,0)</f>
        <v>0</v>
      </c>
      <c r="BG318" s="212">
        <f>IF(N318="zákl. přenesená",J318,0)</f>
        <v>0</v>
      </c>
      <c r="BH318" s="212">
        <f>IF(N318="sníž. přenesená",J318,0)</f>
        <v>0</v>
      </c>
      <c r="BI318" s="212">
        <f>IF(N318="nulová",J318,0)</f>
        <v>0</v>
      </c>
      <c r="BJ318" s="18" t="s">
        <v>77</v>
      </c>
      <c r="BK318" s="212">
        <f>ROUND(I318*H318,2)</f>
        <v>0</v>
      </c>
      <c r="BL318" s="18" t="s">
        <v>291</v>
      </c>
      <c r="BM318" s="211" t="s">
        <v>533</v>
      </c>
    </row>
    <row r="319" s="2" customFormat="1">
      <c r="A319" s="39"/>
      <c r="B319" s="40"/>
      <c r="C319" s="41"/>
      <c r="D319" s="213" t="s">
        <v>199</v>
      </c>
      <c r="E319" s="41"/>
      <c r="F319" s="214" t="s">
        <v>534</v>
      </c>
      <c r="G319" s="41"/>
      <c r="H319" s="41"/>
      <c r="I319" s="215"/>
      <c r="J319" s="41"/>
      <c r="K319" s="41"/>
      <c r="L319" s="45"/>
      <c r="M319" s="216"/>
      <c r="N319" s="217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199</v>
      </c>
      <c r="AU319" s="18" t="s">
        <v>83</v>
      </c>
    </row>
    <row r="320" s="13" customFormat="1">
      <c r="A320" s="13"/>
      <c r="B320" s="218"/>
      <c r="C320" s="219"/>
      <c r="D320" s="220" t="s">
        <v>201</v>
      </c>
      <c r="E320" s="221" t="s">
        <v>19</v>
      </c>
      <c r="F320" s="222" t="s">
        <v>202</v>
      </c>
      <c r="G320" s="219"/>
      <c r="H320" s="221" t="s">
        <v>19</v>
      </c>
      <c r="I320" s="223"/>
      <c r="J320" s="219"/>
      <c r="K320" s="219"/>
      <c r="L320" s="224"/>
      <c r="M320" s="225"/>
      <c r="N320" s="226"/>
      <c r="O320" s="226"/>
      <c r="P320" s="226"/>
      <c r="Q320" s="226"/>
      <c r="R320" s="226"/>
      <c r="S320" s="226"/>
      <c r="T320" s="22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28" t="s">
        <v>201</v>
      </c>
      <c r="AU320" s="228" t="s">
        <v>83</v>
      </c>
      <c r="AV320" s="13" t="s">
        <v>77</v>
      </c>
      <c r="AW320" s="13" t="s">
        <v>33</v>
      </c>
      <c r="AX320" s="13" t="s">
        <v>72</v>
      </c>
      <c r="AY320" s="228" t="s">
        <v>190</v>
      </c>
    </row>
    <row r="321" s="13" customFormat="1">
      <c r="A321" s="13"/>
      <c r="B321" s="218"/>
      <c r="C321" s="219"/>
      <c r="D321" s="220" t="s">
        <v>201</v>
      </c>
      <c r="E321" s="221" t="s">
        <v>19</v>
      </c>
      <c r="F321" s="222" t="s">
        <v>535</v>
      </c>
      <c r="G321" s="219"/>
      <c r="H321" s="221" t="s">
        <v>19</v>
      </c>
      <c r="I321" s="223"/>
      <c r="J321" s="219"/>
      <c r="K321" s="219"/>
      <c r="L321" s="224"/>
      <c r="M321" s="225"/>
      <c r="N321" s="226"/>
      <c r="O321" s="226"/>
      <c r="P321" s="226"/>
      <c r="Q321" s="226"/>
      <c r="R321" s="226"/>
      <c r="S321" s="226"/>
      <c r="T321" s="22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8" t="s">
        <v>201</v>
      </c>
      <c r="AU321" s="228" t="s">
        <v>83</v>
      </c>
      <c r="AV321" s="13" t="s">
        <v>77</v>
      </c>
      <c r="AW321" s="13" t="s">
        <v>33</v>
      </c>
      <c r="AX321" s="13" t="s">
        <v>72</v>
      </c>
      <c r="AY321" s="228" t="s">
        <v>190</v>
      </c>
    </row>
    <row r="322" s="14" customFormat="1">
      <c r="A322" s="14"/>
      <c r="B322" s="229"/>
      <c r="C322" s="230"/>
      <c r="D322" s="220" t="s">
        <v>201</v>
      </c>
      <c r="E322" s="231" t="s">
        <v>19</v>
      </c>
      <c r="F322" s="232" t="s">
        <v>142</v>
      </c>
      <c r="G322" s="230"/>
      <c r="H322" s="233">
        <v>210.13200000000001</v>
      </c>
      <c r="I322" s="234"/>
      <c r="J322" s="230"/>
      <c r="K322" s="230"/>
      <c r="L322" s="235"/>
      <c r="M322" s="236"/>
      <c r="N322" s="237"/>
      <c r="O322" s="237"/>
      <c r="P322" s="237"/>
      <c r="Q322" s="237"/>
      <c r="R322" s="237"/>
      <c r="S322" s="237"/>
      <c r="T322" s="238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39" t="s">
        <v>201</v>
      </c>
      <c r="AU322" s="239" t="s">
        <v>83</v>
      </c>
      <c r="AV322" s="14" t="s">
        <v>83</v>
      </c>
      <c r="AW322" s="14" t="s">
        <v>33</v>
      </c>
      <c r="AX322" s="14" t="s">
        <v>77</v>
      </c>
      <c r="AY322" s="239" t="s">
        <v>190</v>
      </c>
    </row>
    <row r="323" s="2" customFormat="1" ht="37.8" customHeight="1">
      <c r="A323" s="39"/>
      <c r="B323" s="40"/>
      <c r="C323" s="200" t="s">
        <v>536</v>
      </c>
      <c r="D323" s="200" t="s">
        <v>192</v>
      </c>
      <c r="E323" s="201" t="s">
        <v>537</v>
      </c>
      <c r="F323" s="202" t="s">
        <v>538</v>
      </c>
      <c r="G323" s="203" t="s">
        <v>239</v>
      </c>
      <c r="H323" s="204">
        <v>210.13200000000001</v>
      </c>
      <c r="I323" s="205"/>
      <c r="J323" s="206">
        <f>ROUND(I323*H323,2)</f>
        <v>0</v>
      </c>
      <c r="K323" s="202" t="s">
        <v>196</v>
      </c>
      <c r="L323" s="45"/>
      <c r="M323" s="207" t="s">
        <v>19</v>
      </c>
      <c r="N323" s="208" t="s">
        <v>43</v>
      </c>
      <c r="O323" s="85"/>
      <c r="P323" s="209">
        <f>O323*H323</f>
        <v>0</v>
      </c>
      <c r="Q323" s="209">
        <v>0.00029</v>
      </c>
      <c r="R323" s="209">
        <f>Q323*H323</f>
        <v>0.060938280000000004</v>
      </c>
      <c r="S323" s="209">
        <v>0</v>
      </c>
      <c r="T323" s="21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1" t="s">
        <v>291</v>
      </c>
      <c r="AT323" s="211" t="s">
        <v>192</v>
      </c>
      <c r="AU323" s="211" t="s">
        <v>83</v>
      </c>
      <c r="AY323" s="18" t="s">
        <v>190</v>
      </c>
      <c r="BE323" s="212">
        <f>IF(N323="základní",J323,0)</f>
        <v>0</v>
      </c>
      <c r="BF323" s="212">
        <f>IF(N323="snížená",J323,0)</f>
        <v>0</v>
      </c>
      <c r="BG323" s="212">
        <f>IF(N323="zákl. přenesená",J323,0)</f>
        <v>0</v>
      </c>
      <c r="BH323" s="212">
        <f>IF(N323="sníž. přenesená",J323,0)</f>
        <v>0</v>
      </c>
      <c r="BI323" s="212">
        <f>IF(N323="nulová",J323,0)</f>
        <v>0</v>
      </c>
      <c r="BJ323" s="18" t="s">
        <v>77</v>
      </c>
      <c r="BK323" s="212">
        <f>ROUND(I323*H323,2)</f>
        <v>0</v>
      </c>
      <c r="BL323" s="18" t="s">
        <v>291</v>
      </c>
      <c r="BM323" s="211" t="s">
        <v>539</v>
      </c>
    </row>
    <row r="324" s="2" customFormat="1">
      <c r="A324" s="39"/>
      <c r="B324" s="40"/>
      <c r="C324" s="41"/>
      <c r="D324" s="213" t="s">
        <v>199</v>
      </c>
      <c r="E324" s="41"/>
      <c r="F324" s="214" t="s">
        <v>540</v>
      </c>
      <c r="G324" s="41"/>
      <c r="H324" s="41"/>
      <c r="I324" s="215"/>
      <c r="J324" s="41"/>
      <c r="K324" s="41"/>
      <c r="L324" s="45"/>
      <c r="M324" s="216"/>
      <c r="N324" s="217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199</v>
      </c>
      <c r="AU324" s="18" t="s">
        <v>83</v>
      </c>
    </row>
    <row r="325" s="13" customFormat="1">
      <c r="A325" s="13"/>
      <c r="B325" s="218"/>
      <c r="C325" s="219"/>
      <c r="D325" s="220" t="s">
        <v>201</v>
      </c>
      <c r="E325" s="221" t="s">
        <v>19</v>
      </c>
      <c r="F325" s="222" t="s">
        <v>202</v>
      </c>
      <c r="G325" s="219"/>
      <c r="H325" s="221" t="s">
        <v>19</v>
      </c>
      <c r="I325" s="223"/>
      <c r="J325" s="219"/>
      <c r="K325" s="219"/>
      <c r="L325" s="224"/>
      <c r="M325" s="225"/>
      <c r="N325" s="226"/>
      <c r="O325" s="226"/>
      <c r="P325" s="226"/>
      <c r="Q325" s="226"/>
      <c r="R325" s="226"/>
      <c r="S325" s="226"/>
      <c r="T325" s="22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28" t="s">
        <v>201</v>
      </c>
      <c r="AU325" s="228" t="s">
        <v>83</v>
      </c>
      <c r="AV325" s="13" t="s">
        <v>77</v>
      </c>
      <c r="AW325" s="13" t="s">
        <v>33</v>
      </c>
      <c r="AX325" s="13" t="s">
        <v>72</v>
      </c>
      <c r="AY325" s="228" t="s">
        <v>190</v>
      </c>
    </row>
    <row r="326" s="13" customFormat="1">
      <c r="A326" s="13"/>
      <c r="B326" s="218"/>
      <c r="C326" s="219"/>
      <c r="D326" s="220" t="s">
        <v>201</v>
      </c>
      <c r="E326" s="221" t="s">
        <v>19</v>
      </c>
      <c r="F326" s="222" t="s">
        <v>535</v>
      </c>
      <c r="G326" s="219"/>
      <c r="H326" s="221" t="s">
        <v>19</v>
      </c>
      <c r="I326" s="223"/>
      <c r="J326" s="219"/>
      <c r="K326" s="219"/>
      <c r="L326" s="224"/>
      <c r="M326" s="225"/>
      <c r="N326" s="226"/>
      <c r="O326" s="226"/>
      <c r="P326" s="226"/>
      <c r="Q326" s="226"/>
      <c r="R326" s="226"/>
      <c r="S326" s="226"/>
      <c r="T326" s="22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28" t="s">
        <v>201</v>
      </c>
      <c r="AU326" s="228" t="s">
        <v>83</v>
      </c>
      <c r="AV326" s="13" t="s">
        <v>77</v>
      </c>
      <c r="AW326" s="13" t="s">
        <v>33</v>
      </c>
      <c r="AX326" s="13" t="s">
        <v>72</v>
      </c>
      <c r="AY326" s="228" t="s">
        <v>190</v>
      </c>
    </row>
    <row r="327" s="14" customFormat="1">
      <c r="A327" s="14"/>
      <c r="B327" s="229"/>
      <c r="C327" s="230"/>
      <c r="D327" s="220" t="s">
        <v>201</v>
      </c>
      <c r="E327" s="231" t="s">
        <v>19</v>
      </c>
      <c r="F327" s="232" t="s">
        <v>142</v>
      </c>
      <c r="G327" s="230"/>
      <c r="H327" s="233">
        <v>210.13200000000001</v>
      </c>
      <c r="I327" s="234"/>
      <c r="J327" s="230"/>
      <c r="K327" s="230"/>
      <c r="L327" s="235"/>
      <c r="M327" s="252"/>
      <c r="N327" s="253"/>
      <c r="O327" s="253"/>
      <c r="P327" s="253"/>
      <c r="Q327" s="253"/>
      <c r="R327" s="253"/>
      <c r="S327" s="253"/>
      <c r="T327" s="25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39" t="s">
        <v>201</v>
      </c>
      <c r="AU327" s="239" t="s">
        <v>83</v>
      </c>
      <c r="AV327" s="14" t="s">
        <v>83</v>
      </c>
      <c r="AW327" s="14" t="s">
        <v>33</v>
      </c>
      <c r="AX327" s="14" t="s">
        <v>77</v>
      </c>
      <c r="AY327" s="239" t="s">
        <v>190</v>
      </c>
    </row>
    <row r="328" s="2" customFormat="1" ht="6.96" customHeight="1">
      <c r="A328" s="39"/>
      <c r="B328" s="60"/>
      <c r="C328" s="61"/>
      <c r="D328" s="61"/>
      <c r="E328" s="61"/>
      <c r="F328" s="61"/>
      <c r="G328" s="61"/>
      <c r="H328" s="61"/>
      <c r="I328" s="61"/>
      <c r="J328" s="61"/>
      <c r="K328" s="61"/>
      <c r="L328" s="45"/>
      <c r="M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</row>
  </sheetData>
  <sheetProtection sheet="1" autoFilter="0" formatColumns="0" formatRows="0" objects="1" scenarios="1" spinCount="100000" saltValue="1r8fldHZWUUbJHfSsoplhGlohtbpIg2PhmnXWv42Myug0Fy6cbXQRZfruXwq19QaRCPeItlO+GywiEzfXn/qCQ==" hashValue="14eSfCRM8p2u+CiO4KRfSxMyaz6ZVqgixg2qvw9PGvdnEZlGgW4fwnp/alF4IRXt7G30fUNM/QtonaRj9yukWw==" algorithmName="SHA-512" password="CC35"/>
  <autoFilter ref="C85:K327"/>
  <mergeCells count="6">
    <mergeCell ref="E7:H7"/>
    <mergeCell ref="E16:H16"/>
    <mergeCell ref="E25:H25"/>
    <mergeCell ref="E46:H46"/>
    <mergeCell ref="E78:H78"/>
    <mergeCell ref="L2:V2"/>
  </mergeCells>
  <hyperlinks>
    <hyperlink ref="F90" r:id="rId1" display="https://podminky.urs.cz/item/CS_URS_2026_01/132212131"/>
    <hyperlink ref="F94" r:id="rId2" display="VV0007"/>
    <hyperlink ref="F96" r:id="rId3" display="https://podminky.urs.cz/item/CS_URS_2026_01/162751117"/>
    <hyperlink ref="F99" r:id="rId4" display="https://podminky.urs.cz/item/CS_URS_2026_01/162751119"/>
    <hyperlink ref="F103" r:id="rId5" display="https://podminky.urs.cz/item/CS_URS_2026_01/171201231"/>
    <hyperlink ref="F106" r:id="rId6" display="https://podminky.urs.cz/item/CS_URS_2026_01/174111101"/>
    <hyperlink ref="F109" r:id="rId7" display="VV0008"/>
    <hyperlink ref="F112" r:id="rId8" display="https://podminky.urs.cz/item/CS_URS_2026_01/279311136"/>
    <hyperlink ref="F115" r:id="rId9" display="VV0002"/>
    <hyperlink ref="F117" r:id="rId10" display="https://podminky.urs.cz/item/CS_URS_2026_01/279351411"/>
    <hyperlink ref="F120" r:id="rId11" display="VV0003"/>
    <hyperlink ref="F122" r:id="rId12" display="https://podminky.urs.cz/item/CS_URS_2026_01/279351412"/>
    <hyperlink ref="F125" r:id="rId13" display="VV0003"/>
    <hyperlink ref="F127" r:id="rId14" display="https://podminky.urs.cz/item/CS_URS_2026_01/279361113"/>
    <hyperlink ref="F130" r:id="rId15" display="VV0004"/>
    <hyperlink ref="F134" r:id="rId16" display="https://podminky.urs.cz/item/CS_URS_2026_01/346244382"/>
    <hyperlink ref="F137" r:id="rId17" display="VV0013"/>
    <hyperlink ref="F140" r:id="rId18" display="https://podminky.urs.cz/item/CS_URS_2026_01/612131101"/>
    <hyperlink ref="F143" r:id="rId19" display="VV0019"/>
    <hyperlink ref="F145" r:id="rId20" display="https://podminky.urs.cz/item/CS_URS_2026_01/612311131"/>
    <hyperlink ref="F148" r:id="rId21" display="VV0022"/>
    <hyperlink ref="F150" r:id="rId22" display="https://podminky.urs.cz/item/CS_URS_2026_01/612321141"/>
    <hyperlink ref="F153" r:id="rId23" display="VV0020"/>
    <hyperlink ref="F155" r:id="rId24" display="https://podminky.urs.cz/item/CS_URS_2026_01/612321191"/>
    <hyperlink ref="F158" r:id="rId25" display="VV0021"/>
    <hyperlink ref="F160" r:id="rId26" display="https://podminky.urs.cz/item/CS_URS_2026_01/622131101"/>
    <hyperlink ref="F164" r:id="rId27" display="VV0010"/>
    <hyperlink ref="F166" r:id="rId28" display="https://podminky.urs.cz/item/CS_URS_2026_01/622142012"/>
    <hyperlink ref="F170" r:id="rId29" display="VV0009"/>
    <hyperlink ref="F172" r:id="rId30" display="https://podminky.urs.cz/item/CS_URS_2026_01/622151001"/>
    <hyperlink ref="F176" r:id="rId31" display="VV0010"/>
    <hyperlink ref="F178" r:id="rId32" display="https://podminky.urs.cz/item/CS_URS_2026_01/622321121"/>
    <hyperlink ref="F182" r:id="rId33" display="VV0010"/>
    <hyperlink ref="F184" r:id="rId34" display="https://podminky.urs.cz/item/CS_URS_2026_01/622511012"/>
    <hyperlink ref="F187" r:id="rId35" display="VV0012"/>
    <hyperlink ref="F189" r:id="rId36" display="https://podminky.urs.cz/item/CS_URS_2026_01/622511112"/>
    <hyperlink ref="F192" r:id="rId37" display="VV0011"/>
    <hyperlink ref="F196" r:id="rId38" display="https://podminky.urs.cz/item/CS_URS_2026_01/637121111"/>
    <hyperlink ref="F199" r:id="rId39" display="VV0006"/>
    <hyperlink ref="F203" r:id="rId40" display="VV0014"/>
    <hyperlink ref="F207" r:id="rId41" display="VV0015"/>
    <hyperlink ref="F212" r:id="rId42" display="https://podminky.urs.cz/item/CS_URS_2026_01/916231213"/>
    <hyperlink ref="F215" r:id="rId43" display="VV0005"/>
    <hyperlink ref="F218" r:id="rId44" display="https://podminky.urs.cz/item/CS_URS_2026_01/941211311"/>
    <hyperlink ref="F220" r:id="rId45" display="https://podminky.urs.cz/item/CS_URS_2026_01/941211111"/>
    <hyperlink ref="F223" r:id="rId46" display="https://podminky.urs.cz/item/CS_URS_2026_01/941211211"/>
    <hyperlink ref="F226" r:id="rId47" display="https://podminky.urs.cz/item/CS_URS_2026_01/941211811"/>
    <hyperlink ref="F228" r:id="rId48" display="https://podminky.urs.cz/item/CS_URS_2026_01/949101112"/>
    <hyperlink ref="F231" r:id="rId49" display="VV0024"/>
    <hyperlink ref="F233" r:id="rId50" display="https://podminky.urs.cz/item/CS_URS_2026_01/952901221"/>
    <hyperlink ref="F236" r:id="rId51" display="VV0026"/>
    <hyperlink ref="F238" r:id="rId52" display="https://podminky.urs.cz/item/CS_URS_2026_01/952902151"/>
    <hyperlink ref="F241" r:id="rId53" display="https://podminky.urs.cz/item/CS_URS_2026_01/962032631"/>
    <hyperlink ref="F244" r:id="rId54" display="VV0027"/>
    <hyperlink ref="F246" r:id="rId55" display="https://podminky.urs.cz/item/CS_URS_2026_01/978013191"/>
    <hyperlink ref="F249" r:id="rId56" display="VV0018"/>
    <hyperlink ref="F251" r:id="rId57" display="https://podminky.urs.cz/item/CS_URS_2026_01/978015391"/>
    <hyperlink ref="F256" r:id="rId58" display="VV0001"/>
    <hyperlink ref="F258" r:id="rId59" display="https://podminky.urs.cz/item/CS_URS_2026_01/985131111"/>
    <hyperlink ref="F261" r:id="rId60" display="VV0016"/>
    <hyperlink ref="F263" r:id="rId61" display="https://podminky.urs.cz/item/CS_URS_2026_01/985141111"/>
    <hyperlink ref="F266" r:id="rId62" display="https://podminky.urs.cz/item/CS_URS_2026_01/985421151"/>
    <hyperlink ref="F269" r:id="rId63" display="https://podminky.urs.cz/item/CS_URS_2026_01/985622115"/>
    <hyperlink ref="F272" r:id="rId64" display="VV0025"/>
    <hyperlink ref="F274" r:id="rId65" display="https://podminky.urs.cz/item/CS_URS_2026_01/985622221"/>
    <hyperlink ref="F277" r:id="rId66" display="VV0025"/>
    <hyperlink ref="F279" r:id="rId67" display="https://podminky.urs.cz/item/CS_URS_2026_01/985622411"/>
    <hyperlink ref="F281" r:id="rId68" display="https://podminky.urs.cz/item/CS_URS_2026_01/993111111"/>
    <hyperlink ref="F283" r:id="rId69" display="https://podminky.urs.cz/item/CS_URS_2026_01/993111119"/>
    <hyperlink ref="F287" r:id="rId70" display="https://podminky.urs.cz/item/CS_URS_2026_01/997013501"/>
    <hyperlink ref="F289" r:id="rId71" display="https://podminky.urs.cz/item/CS_URS_2026_01/997013509"/>
    <hyperlink ref="F293" r:id="rId72" display="https://podminky.urs.cz/item/CS_URS_2026_01/997013871"/>
    <hyperlink ref="F296" r:id="rId73" display="https://podminky.urs.cz/item/CS_URS_2026_01/998018002"/>
    <hyperlink ref="F302" r:id="rId74" display="https://podminky.urs.cz/item/CS_URS_2026_01/741311823"/>
    <hyperlink ref="F305" r:id="rId75" display="https://podminky.urs.cz/item/CS_URS_2026_01/764002842"/>
    <hyperlink ref="F308" r:id="rId76" display="https://podminky.urs.cz/item/CS_URS_2026_01/764204105"/>
    <hyperlink ref="F313" r:id="rId77" display="https://podminky.urs.cz/item/CS_URS_2026_01/783314101"/>
    <hyperlink ref="F316" r:id="rId78" display="VV0017"/>
    <hyperlink ref="F319" r:id="rId79" display="https://podminky.urs.cz/item/CS_URS_2026_01/784181125"/>
    <hyperlink ref="F322" r:id="rId80" display="VV0023"/>
    <hyperlink ref="F324" r:id="rId81" display="https://podminky.urs.cz/item/CS_URS_2026_01/784211105"/>
    <hyperlink ref="F327" r:id="rId82" display="VV002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5"/>
      <c r="C3" s="126"/>
      <c r="D3" s="126"/>
      <c r="E3" s="126"/>
      <c r="F3" s="126"/>
      <c r="G3" s="126"/>
      <c r="H3" s="21"/>
    </row>
    <row r="4" s="1" customFormat="1" ht="24.96" customHeight="1">
      <c r="B4" s="21"/>
      <c r="C4" s="127" t="s">
        <v>541</v>
      </c>
      <c r="H4" s="21"/>
    </row>
    <row r="5" s="1" customFormat="1" ht="12" customHeight="1">
      <c r="B5" s="21"/>
      <c r="C5" s="255" t="s">
        <v>13</v>
      </c>
      <c r="D5" s="136" t="s">
        <v>14</v>
      </c>
      <c r="E5" s="1"/>
      <c r="F5" s="1"/>
      <c r="H5" s="21"/>
    </row>
    <row r="6" s="1" customFormat="1" ht="36.96" customHeight="1">
      <c r="B6" s="21"/>
      <c r="C6" s="256" t="s">
        <v>16</v>
      </c>
      <c r="D6" s="257" t="s">
        <v>17</v>
      </c>
      <c r="E6" s="1"/>
      <c r="F6" s="1"/>
      <c r="H6" s="21"/>
    </row>
    <row r="7" s="1" customFormat="1" ht="16.5" customHeight="1">
      <c r="B7" s="21"/>
      <c r="C7" s="129" t="s">
        <v>23</v>
      </c>
      <c r="D7" s="133" t="str">
        <f>'Rekapitulace stavby'!AN8</f>
        <v>16. 1. 2026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73"/>
      <c r="B9" s="258"/>
      <c r="C9" s="259" t="s">
        <v>53</v>
      </c>
      <c r="D9" s="260" t="s">
        <v>54</v>
      </c>
      <c r="E9" s="260" t="s">
        <v>177</v>
      </c>
      <c r="F9" s="261" t="s">
        <v>542</v>
      </c>
      <c r="G9" s="173"/>
      <c r="H9" s="258"/>
    </row>
    <row r="10" s="2" customFormat="1" ht="26.4" customHeight="1">
      <c r="A10" s="39"/>
      <c r="B10" s="45"/>
      <c r="C10" s="262" t="s">
        <v>14</v>
      </c>
      <c r="D10" s="262" t="s">
        <v>17</v>
      </c>
      <c r="E10" s="39"/>
      <c r="F10" s="39"/>
      <c r="G10" s="39"/>
      <c r="H10" s="45"/>
    </row>
    <row r="11" s="8" customFormat="1" ht="16.8" customHeight="1">
      <c r="A11" s="134"/>
      <c r="B11" s="135"/>
      <c r="C11" s="263" t="s">
        <v>79</v>
      </c>
      <c r="D11" s="264" t="s">
        <v>80</v>
      </c>
      <c r="E11" s="264" t="s">
        <v>19</v>
      </c>
      <c r="F11" s="265">
        <v>180.345</v>
      </c>
      <c r="G11" s="134"/>
      <c r="H11" s="135"/>
    </row>
    <row r="12" s="2" customFormat="1" ht="16.8" customHeight="1">
      <c r="A12" s="39"/>
      <c r="B12" s="45"/>
      <c r="C12" s="266" t="s">
        <v>19</v>
      </c>
      <c r="D12" s="266" t="s">
        <v>543</v>
      </c>
      <c r="E12" s="18" t="s">
        <v>19</v>
      </c>
      <c r="F12" s="267">
        <v>56.920000000000002</v>
      </c>
      <c r="G12" s="39"/>
      <c r="H12" s="45"/>
    </row>
    <row r="13" s="2" customFormat="1" ht="16.8" customHeight="1">
      <c r="A13" s="39"/>
      <c r="B13" s="45"/>
      <c r="C13" s="266" t="s">
        <v>19</v>
      </c>
      <c r="D13" s="266" t="s">
        <v>544</v>
      </c>
      <c r="E13" s="18" t="s">
        <v>19</v>
      </c>
      <c r="F13" s="267">
        <v>109.74</v>
      </c>
      <c r="G13" s="39"/>
      <c r="H13" s="45"/>
    </row>
    <row r="14" s="2" customFormat="1" ht="16.8" customHeight="1">
      <c r="A14" s="39"/>
      <c r="B14" s="45"/>
      <c r="C14" s="266" t="s">
        <v>19</v>
      </c>
      <c r="D14" s="266" t="s">
        <v>545</v>
      </c>
      <c r="E14" s="18" t="s">
        <v>19</v>
      </c>
      <c r="F14" s="267">
        <v>13.685000000000001</v>
      </c>
      <c r="G14" s="39"/>
      <c r="H14" s="45"/>
    </row>
    <row r="15" s="2" customFormat="1" ht="16.8" customHeight="1">
      <c r="A15" s="39"/>
      <c r="B15" s="45"/>
      <c r="C15" s="268" t="s">
        <v>546</v>
      </c>
      <c r="D15" s="39"/>
      <c r="E15" s="39"/>
      <c r="F15" s="39"/>
      <c r="G15" s="39"/>
      <c r="H15" s="45"/>
    </row>
    <row r="16" s="2" customFormat="1">
      <c r="A16" s="39"/>
      <c r="B16" s="45"/>
      <c r="C16" s="266" t="s">
        <v>410</v>
      </c>
      <c r="D16" s="266" t="s">
        <v>547</v>
      </c>
      <c r="E16" s="18" t="s">
        <v>239</v>
      </c>
      <c r="F16" s="267">
        <v>180.345</v>
      </c>
      <c r="G16" s="39"/>
      <c r="H16" s="45"/>
    </row>
    <row r="17" s="8" customFormat="1" ht="16.8" customHeight="1">
      <c r="A17" s="134"/>
      <c r="B17" s="135"/>
      <c r="C17" s="263" t="s">
        <v>84</v>
      </c>
      <c r="D17" s="264" t="s">
        <v>85</v>
      </c>
      <c r="E17" s="264" t="s">
        <v>19</v>
      </c>
      <c r="F17" s="265">
        <v>6.2089999999999996</v>
      </c>
      <c r="G17" s="134"/>
      <c r="H17" s="135"/>
    </row>
    <row r="18" s="2" customFormat="1" ht="16.8" customHeight="1">
      <c r="A18" s="39"/>
      <c r="B18" s="45"/>
      <c r="C18" s="266" t="s">
        <v>19</v>
      </c>
      <c r="D18" s="266" t="s">
        <v>548</v>
      </c>
      <c r="E18" s="18" t="s">
        <v>19</v>
      </c>
      <c r="F18" s="267">
        <v>6.2089999999999996</v>
      </c>
      <c r="G18" s="39"/>
      <c r="H18" s="45"/>
    </row>
    <row r="19" s="2" customFormat="1" ht="16.8" customHeight="1">
      <c r="A19" s="39"/>
      <c r="B19" s="45"/>
      <c r="C19" s="268" t="s">
        <v>546</v>
      </c>
      <c r="D19" s="39"/>
      <c r="E19" s="39"/>
      <c r="F19" s="39"/>
      <c r="G19" s="39"/>
      <c r="H19" s="45"/>
    </row>
    <row r="20" s="2" customFormat="1">
      <c r="A20" s="39"/>
      <c r="B20" s="45"/>
      <c r="C20" s="266" t="s">
        <v>231</v>
      </c>
      <c r="D20" s="266" t="s">
        <v>549</v>
      </c>
      <c r="E20" s="18" t="s">
        <v>195</v>
      </c>
      <c r="F20" s="267">
        <v>6.2089999999999996</v>
      </c>
      <c r="G20" s="39"/>
      <c r="H20" s="45"/>
    </row>
    <row r="21" s="8" customFormat="1" ht="16.8" customHeight="1">
      <c r="A21" s="134"/>
      <c r="B21" s="135"/>
      <c r="C21" s="263" t="s">
        <v>88</v>
      </c>
      <c r="D21" s="264" t="s">
        <v>89</v>
      </c>
      <c r="E21" s="264" t="s">
        <v>19</v>
      </c>
      <c r="F21" s="265">
        <v>12.388999999999999</v>
      </c>
      <c r="G21" s="134"/>
      <c r="H21" s="135"/>
    </row>
    <row r="22" s="2" customFormat="1" ht="16.8" customHeight="1">
      <c r="A22" s="39"/>
      <c r="B22" s="45"/>
      <c r="C22" s="266" t="s">
        <v>19</v>
      </c>
      <c r="D22" s="266" t="s">
        <v>550</v>
      </c>
      <c r="E22" s="18" t="s">
        <v>19</v>
      </c>
      <c r="F22" s="267">
        <v>12.388999999999999</v>
      </c>
      <c r="G22" s="39"/>
      <c r="H22" s="45"/>
    </row>
    <row r="23" s="2" customFormat="1" ht="16.8" customHeight="1">
      <c r="A23" s="39"/>
      <c r="B23" s="45"/>
      <c r="C23" s="268" t="s">
        <v>546</v>
      </c>
      <c r="D23" s="39"/>
      <c r="E23" s="39"/>
      <c r="F23" s="39"/>
      <c r="G23" s="39"/>
      <c r="H23" s="45"/>
    </row>
    <row r="24" s="2" customFormat="1" ht="16.8" customHeight="1">
      <c r="A24" s="39"/>
      <c r="B24" s="45"/>
      <c r="C24" s="266" t="s">
        <v>237</v>
      </c>
      <c r="D24" s="266" t="s">
        <v>551</v>
      </c>
      <c r="E24" s="18" t="s">
        <v>239</v>
      </c>
      <c r="F24" s="267">
        <v>12.388999999999999</v>
      </c>
      <c r="G24" s="39"/>
      <c r="H24" s="45"/>
    </row>
    <row r="25" s="2" customFormat="1" ht="16.8" customHeight="1">
      <c r="A25" s="39"/>
      <c r="B25" s="45"/>
      <c r="C25" s="266" t="s">
        <v>244</v>
      </c>
      <c r="D25" s="266" t="s">
        <v>552</v>
      </c>
      <c r="E25" s="18" t="s">
        <v>239</v>
      </c>
      <c r="F25" s="267">
        <v>12.388999999999999</v>
      </c>
      <c r="G25" s="39"/>
      <c r="H25" s="45"/>
    </row>
    <row r="26" s="8" customFormat="1" ht="16.8" customHeight="1">
      <c r="A26" s="134"/>
      <c r="B26" s="135"/>
      <c r="C26" s="263" t="s">
        <v>91</v>
      </c>
      <c r="D26" s="264" t="s">
        <v>92</v>
      </c>
      <c r="E26" s="264" t="s">
        <v>19</v>
      </c>
      <c r="F26" s="265">
        <v>0.112</v>
      </c>
      <c r="G26" s="134"/>
      <c r="H26" s="135"/>
    </row>
    <row r="27" s="2" customFormat="1" ht="16.8" customHeight="1">
      <c r="A27" s="39"/>
      <c r="B27" s="45"/>
      <c r="C27" s="266" t="s">
        <v>19</v>
      </c>
      <c r="D27" s="266" t="s">
        <v>553</v>
      </c>
      <c r="E27" s="18" t="s">
        <v>19</v>
      </c>
      <c r="F27" s="267">
        <v>0.112</v>
      </c>
      <c r="G27" s="39"/>
      <c r="H27" s="45"/>
    </row>
    <row r="28" s="2" customFormat="1" ht="16.8" customHeight="1">
      <c r="A28" s="39"/>
      <c r="B28" s="45"/>
      <c r="C28" s="268" t="s">
        <v>546</v>
      </c>
      <c r="D28" s="39"/>
      <c r="E28" s="39"/>
      <c r="F28" s="39"/>
      <c r="G28" s="39"/>
      <c r="H28" s="45"/>
    </row>
    <row r="29" s="2" customFormat="1" ht="16.8" customHeight="1">
      <c r="A29" s="39"/>
      <c r="B29" s="45"/>
      <c r="C29" s="266" t="s">
        <v>249</v>
      </c>
      <c r="D29" s="266" t="s">
        <v>554</v>
      </c>
      <c r="E29" s="18" t="s">
        <v>219</v>
      </c>
      <c r="F29" s="267">
        <v>0.129</v>
      </c>
      <c r="G29" s="39"/>
      <c r="H29" s="45"/>
    </row>
    <row r="30" s="8" customFormat="1" ht="16.8" customHeight="1">
      <c r="A30" s="134"/>
      <c r="B30" s="135"/>
      <c r="C30" s="263" t="s">
        <v>94</v>
      </c>
      <c r="D30" s="264" t="s">
        <v>95</v>
      </c>
      <c r="E30" s="264" t="s">
        <v>19</v>
      </c>
      <c r="F30" s="265">
        <v>17.385999999999999</v>
      </c>
      <c r="G30" s="134"/>
      <c r="H30" s="135"/>
    </row>
    <row r="31" s="2" customFormat="1" ht="16.8" customHeight="1">
      <c r="A31" s="39"/>
      <c r="B31" s="45"/>
      <c r="C31" s="266" t="s">
        <v>19</v>
      </c>
      <c r="D31" s="266" t="s">
        <v>555</v>
      </c>
      <c r="E31" s="18" t="s">
        <v>19</v>
      </c>
      <c r="F31" s="267">
        <v>17.385999999999999</v>
      </c>
      <c r="G31" s="39"/>
      <c r="H31" s="45"/>
    </row>
    <row r="32" s="2" customFormat="1" ht="16.8" customHeight="1">
      <c r="A32" s="39"/>
      <c r="B32" s="45"/>
      <c r="C32" s="268" t="s">
        <v>546</v>
      </c>
      <c r="D32" s="39"/>
      <c r="E32" s="39"/>
      <c r="F32" s="39"/>
      <c r="G32" s="39"/>
      <c r="H32" s="45"/>
    </row>
    <row r="33" s="2" customFormat="1">
      <c r="A33" s="39"/>
      <c r="B33" s="45"/>
      <c r="C33" s="266" t="s">
        <v>348</v>
      </c>
      <c r="D33" s="266" t="s">
        <v>556</v>
      </c>
      <c r="E33" s="18" t="s">
        <v>350</v>
      </c>
      <c r="F33" s="267">
        <v>17.385999999999999</v>
      </c>
      <c r="G33" s="39"/>
      <c r="H33" s="45"/>
    </row>
    <row r="34" s="8" customFormat="1" ht="16.8" customHeight="1">
      <c r="A34" s="134"/>
      <c r="B34" s="135"/>
      <c r="C34" s="263" t="s">
        <v>97</v>
      </c>
      <c r="D34" s="264" t="s">
        <v>98</v>
      </c>
      <c r="E34" s="264" t="s">
        <v>19</v>
      </c>
      <c r="F34" s="265">
        <v>3.6899999999999999</v>
      </c>
      <c r="G34" s="134"/>
      <c r="H34" s="135"/>
    </row>
    <row r="35" s="2" customFormat="1" ht="16.8" customHeight="1">
      <c r="A35" s="39"/>
      <c r="B35" s="45"/>
      <c r="C35" s="266" t="s">
        <v>19</v>
      </c>
      <c r="D35" s="266" t="s">
        <v>557</v>
      </c>
      <c r="E35" s="18" t="s">
        <v>19</v>
      </c>
      <c r="F35" s="267">
        <v>3.6899999999999999</v>
      </c>
      <c r="G35" s="39"/>
      <c r="H35" s="45"/>
    </row>
    <row r="36" s="2" customFormat="1" ht="16.8" customHeight="1">
      <c r="A36" s="39"/>
      <c r="B36" s="45"/>
      <c r="C36" s="268" t="s">
        <v>546</v>
      </c>
      <c r="D36" s="39"/>
      <c r="E36" s="39"/>
      <c r="F36" s="39"/>
      <c r="G36" s="39"/>
      <c r="H36" s="45"/>
    </row>
    <row r="37" s="2" customFormat="1" ht="16.8" customHeight="1">
      <c r="A37" s="39"/>
      <c r="B37" s="45"/>
      <c r="C37" s="266" t="s">
        <v>325</v>
      </c>
      <c r="D37" s="266" t="s">
        <v>558</v>
      </c>
      <c r="E37" s="18" t="s">
        <v>239</v>
      </c>
      <c r="F37" s="267">
        <v>3.6899999999999999</v>
      </c>
      <c r="G37" s="39"/>
      <c r="H37" s="45"/>
    </row>
    <row r="38" s="8" customFormat="1" ht="16.8" customHeight="1">
      <c r="A38" s="134"/>
      <c r="B38" s="135"/>
      <c r="C38" s="263" t="s">
        <v>100</v>
      </c>
      <c r="D38" s="264" t="s">
        <v>101</v>
      </c>
      <c r="E38" s="264" t="s">
        <v>19</v>
      </c>
      <c r="F38" s="265">
        <v>23.036000000000001</v>
      </c>
      <c r="G38" s="134"/>
      <c r="H38" s="135"/>
    </row>
    <row r="39" s="2" customFormat="1" ht="16.8" customHeight="1">
      <c r="A39" s="39"/>
      <c r="B39" s="45"/>
      <c r="C39" s="266" t="s">
        <v>19</v>
      </c>
      <c r="D39" s="266" t="s">
        <v>559</v>
      </c>
      <c r="E39" s="18" t="s">
        <v>19</v>
      </c>
      <c r="F39" s="267">
        <v>17.863</v>
      </c>
      <c r="G39" s="39"/>
      <c r="H39" s="45"/>
    </row>
    <row r="40" s="2" customFormat="1" ht="16.8" customHeight="1">
      <c r="A40" s="39"/>
      <c r="B40" s="45"/>
      <c r="C40" s="266" t="s">
        <v>19</v>
      </c>
      <c r="D40" s="266" t="s">
        <v>560</v>
      </c>
      <c r="E40" s="18" t="s">
        <v>19</v>
      </c>
      <c r="F40" s="267">
        <v>5.173</v>
      </c>
      <c r="G40" s="39"/>
      <c r="H40" s="45"/>
    </row>
    <row r="41" s="2" customFormat="1" ht="16.8" customHeight="1">
      <c r="A41" s="39"/>
      <c r="B41" s="45"/>
      <c r="C41" s="268" t="s">
        <v>546</v>
      </c>
      <c r="D41" s="39"/>
      <c r="E41" s="39"/>
      <c r="F41" s="39"/>
      <c r="G41" s="39"/>
      <c r="H41" s="45"/>
    </row>
    <row r="42" s="2" customFormat="1">
      <c r="A42" s="39"/>
      <c r="B42" s="45"/>
      <c r="C42" s="266" t="s">
        <v>193</v>
      </c>
      <c r="D42" s="266" t="s">
        <v>561</v>
      </c>
      <c r="E42" s="18" t="s">
        <v>195</v>
      </c>
      <c r="F42" s="267">
        <v>23.036000000000001</v>
      </c>
      <c r="G42" s="39"/>
      <c r="H42" s="45"/>
    </row>
    <row r="43" s="8" customFormat="1" ht="16.8" customHeight="1">
      <c r="A43" s="134"/>
      <c r="B43" s="135"/>
      <c r="C43" s="263" t="s">
        <v>103</v>
      </c>
      <c r="D43" s="264" t="s">
        <v>104</v>
      </c>
      <c r="E43" s="264" t="s">
        <v>19</v>
      </c>
      <c r="F43" s="265">
        <v>16.827000000000002</v>
      </c>
      <c r="G43" s="134"/>
      <c r="H43" s="135"/>
    </row>
    <row r="44" s="2" customFormat="1" ht="16.8" customHeight="1">
      <c r="A44" s="39"/>
      <c r="B44" s="45"/>
      <c r="C44" s="266" t="s">
        <v>19</v>
      </c>
      <c r="D44" s="266" t="s">
        <v>562</v>
      </c>
      <c r="E44" s="18" t="s">
        <v>19</v>
      </c>
      <c r="F44" s="267">
        <v>16.827000000000002</v>
      </c>
      <c r="G44" s="39"/>
      <c r="H44" s="45"/>
    </row>
    <row r="45" s="2" customFormat="1" ht="16.8" customHeight="1">
      <c r="A45" s="39"/>
      <c r="B45" s="45"/>
      <c r="C45" s="268" t="s">
        <v>546</v>
      </c>
      <c r="D45" s="39"/>
      <c r="E45" s="39"/>
      <c r="F45" s="39"/>
      <c r="G45" s="39"/>
      <c r="H45" s="45"/>
    </row>
    <row r="46" s="2" customFormat="1" ht="16.8" customHeight="1">
      <c r="A46" s="39"/>
      <c r="B46" s="45"/>
      <c r="C46" s="266" t="s">
        <v>224</v>
      </c>
      <c r="D46" s="266" t="s">
        <v>563</v>
      </c>
      <c r="E46" s="18" t="s">
        <v>195</v>
      </c>
      <c r="F46" s="267">
        <v>16.827000000000002</v>
      </c>
      <c r="G46" s="39"/>
      <c r="H46" s="45"/>
    </row>
    <row r="47" s="8" customFormat="1" ht="16.8" customHeight="1">
      <c r="A47" s="134"/>
      <c r="B47" s="135"/>
      <c r="C47" s="263" t="s">
        <v>106</v>
      </c>
      <c r="D47" s="264" t="s">
        <v>107</v>
      </c>
      <c r="E47" s="264" t="s">
        <v>19</v>
      </c>
      <c r="F47" s="265">
        <v>56.920000000000002</v>
      </c>
      <c r="G47" s="134"/>
      <c r="H47" s="135"/>
    </row>
    <row r="48" s="2" customFormat="1" ht="16.8" customHeight="1">
      <c r="A48" s="39"/>
      <c r="B48" s="45"/>
      <c r="C48" s="266" t="s">
        <v>19</v>
      </c>
      <c r="D48" s="266" t="s">
        <v>564</v>
      </c>
      <c r="E48" s="18" t="s">
        <v>19</v>
      </c>
      <c r="F48" s="267">
        <v>56.920000000000002</v>
      </c>
      <c r="G48" s="39"/>
      <c r="H48" s="45"/>
    </row>
    <row r="49" s="2" customFormat="1" ht="16.8" customHeight="1">
      <c r="A49" s="39"/>
      <c r="B49" s="45"/>
      <c r="C49" s="268" t="s">
        <v>546</v>
      </c>
      <c r="D49" s="39"/>
      <c r="E49" s="39"/>
      <c r="F49" s="39"/>
      <c r="G49" s="39"/>
      <c r="H49" s="45"/>
    </row>
    <row r="50" s="2" customFormat="1" ht="16.8" customHeight="1">
      <c r="A50" s="39"/>
      <c r="B50" s="45"/>
      <c r="C50" s="266" t="s">
        <v>292</v>
      </c>
      <c r="D50" s="266" t="s">
        <v>565</v>
      </c>
      <c r="E50" s="18" t="s">
        <v>239</v>
      </c>
      <c r="F50" s="267">
        <v>56.920000000000002</v>
      </c>
      <c r="G50" s="39"/>
      <c r="H50" s="45"/>
    </row>
    <row r="51" s="8" customFormat="1" ht="16.8" customHeight="1">
      <c r="A51" s="134"/>
      <c r="B51" s="135"/>
      <c r="C51" s="263" t="s">
        <v>109</v>
      </c>
      <c r="D51" s="264" t="s">
        <v>110</v>
      </c>
      <c r="E51" s="264" t="s">
        <v>19</v>
      </c>
      <c r="F51" s="265">
        <v>180.345</v>
      </c>
      <c r="G51" s="134"/>
      <c r="H51" s="135"/>
    </row>
    <row r="52" s="2" customFormat="1" ht="16.8" customHeight="1">
      <c r="A52" s="39"/>
      <c r="B52" s="45"/>
      <c r="C52" s="266" t="s">
        <v>19</v>
      </c>
      <c r="D52" s="266" t="s">
        <v>566</v>
      </c>
      <c r="E52" s="18" t="s">
        <v>19</v>
      </c>
      <c r="F52" s="267">
        <v>166.66</v>
      </c>
      <c r="G52" s="39"/>
      <c r="H52" s="45"/>
    </row>
    <row r="53" s="2" customFormat="1" ht="16.8" customHeight="1">
      <c r="A53" s="39"/>
      <c r="B53" s="45"/>
      <c r="C53" s="266" t="s">
        <v>19</v>
      </c>
      <c r="D53" s="266" t="s">
        <v>567</v>
      </c>
      <c r="E53" s="18" t="s">
        <v>19</v>
      </c>
      <c r="F53" s="267">
        <v>13.685000000000001</v>
      </c>
      <c r="G53" s="39"/>
      <c r="H53" s="45"/>
    </row>
    <row r="54" s="2" customFormat="1" ht="16.8" customHeight="1">
      <c r="A54" s="39"/>
      <c r="B54" s="45"/>
      <c r="C54" s="268" t="s">
        <v>546</v>
      </c>
      <c r="D54" s="39"/>
      <c r="E54" s="39"/>
      <c r="F54" s="39"/>
      <c r="G54" s="39"/>
      <c r="H54" s="45"/>
    </row>
    <row r="55" s="2" customFormat="1" ht="16.8" customHeight="1">
      <c r="A55" s="39"/>
      <c r="B55" s="45"/>
      <c r="C55" s="266" t="s">
        <v>285</v>
      </c>
      <c r="D55" s="266" t="s">
        <v>568</v>
      </c>
      <c r="E55" s="18" t="s">
        <v>239</v>
      </c>
      <c r="F55" s="267">
        <v>180.345</v>
      </c>
      <c r="G55" s="39"/>
      <c r="H55" s="45"/>
    </row>
    <row r="56" s="2" customFormat="1" ht="16.8" customHeight="1">
      <c r="A56" s="39"/>
      <c r="B56" s="45"/>
      <c r="C56" s="266" t="s">
        <v>299</v>
      </c>
      <c r="D56" s="266" t="s">
        <v>569</v>
      </c>
      <c r="E56" s="18" t="s">
        <v>239</v>
      </c>
      <c r="F56" s="267">
        <v>180.345</v>
      </c>
      <c r="G56" s="39"/>
      <c r="H56" s="45"/>
    </row>
    <row r="57" s="2" customFormat="1" ht="16.8" customHeight="1">
      <c r="A57" s="39"/>
      <c r="B57" s="45"/>
      <c r="C57" s="266" t="s">
        <v>304</v>
      </c>
      <c r="D57" s="266" t="s">
        <v>570</v>
      </c>
      <c r="E57" s="18" t="s">
        <v>239</v>
      </c>
      <c r="F57" s="267">
        <v>180.345</v>
      </c>
      <c r="G57" s="39"/>
      <c r="H57" s="45"/>
    </row>
    <row r="58" s="8" customFormat="1" ht="16.8" customHeight="1">
      <c r="A58" s="134"/>
      <c r="B58" s="135"/>
      <c r="C58" s="263" t="s">
        <v>111</v>
      </c>
      <c r="D58" s="264" t="s">
        <v>112</v>
      </c>
      <c r="E58" s="264" t="s">
        <v>19</v>
      </c>
      <c r="F58" s="265">
        <v>7.0199999999999996</v>
      </c>
      <c r="G58" s="134"/>
      <c r="H58" s="135"/>
    </row>
    <row r="59" s="2" customFormat="1" ht="16.8" customHeight="1">
      <c r="A59" s="39"/>
      <c r="B59" s="45"/>
      <c r="C59" s="266" t="s">
        <v>19</v>
      </c>
      <c r="D59" s="266" t="s">
        <v>571</v>
      </c>
      <c r="E59" s="18" t="s">
        <v>19</v>
      </c>
      <c r="F59" s="267">
        <v>7.0199999999999996</v>
      </c>
      <c r="G59" s="39"/>
      <c r="H59" s="45"/>
    </row>
    <row r="60" s="2" customFormat="1" ht="16.8" customHeight="1">
      <c r="A60" s="39"/>
      <c r="B60" s="45"/>
      <c r="C60" s="268" t="s">
        <v>546</v>
      </c>
      <c r="D60" s="39"/>
      <c r="E60" s="39"/>
      <c r="F60" s="39"/>
      <c r="G60" s="39"/>
      <c r="H60" s="45"/>
    </row>
    <row r="61" s="2" customFormat="1" ht="16.8" customHeight="1">
      <c r="A61" s="39"/>
      <c r="B61" s="45"/>
      <c r="C61" s="266" t="s">
        <v>315</v>
      </c>
      <c r="D61" s="266" t="s">
        <v>572</v>
      </c>
      <c r="E61" s="18" t="s">
        <v>239</v>
      </c>
      <c r="F61" s="267">
        <v>7.0199999999999996</v>
      </c>
      <c r="G61" s="39"/>
      <c r="H61" s="45"/>
    </row>
    <row r="62" s="8" customFormat="1" ht="16.8" customHeight="1">
      <c r="A62" s="134"/>
      <c r="B62" s="135"/>
      <c r="C62" s="263" t="s">
        <v>114</v>
      </c>
      <c r="D62" s="264" t="s">
        <v>115</v>
      </c>
      <c r="E62" s="264" t="s">
        <v>19</v>
      </c>
      <c r="F62" s="265">
        <v>173.32499999999999</v>
      </c>
      <c r="G62" s="134"/>
      <c r="H62" s="135"/>
    </row>
    <row r="63" s="2" customFormat="1" ht="16.8" customHeight="1">
      <c r="A63" s="39"/>
      <c r="B63" s="45"/>
      <c r="C63" s="266" t="s">
        <v>19</v>
      </c>
      <c r="D63" s="266" t="s">
        <v>573</v>
      </c>
      <c r="E63" s="18" t="s">
        <v>19</v>
      </c>
      <c r="F63" s="267">
        <v>173.32499999999999</v>
      </c>
      <c r="G63" s="39"/>
      <c r="H63" s="45"/>
    </row>
    <row r="64" s="2" customFormat="1" ht="16.8" customHeight="1">
      <c r="A64" s="39"/>
      <c r="B64" s="45"/>
      <c r="C64" s="268" t="s">
        <v>546</v>
      </c>
      <c r="D64" s="39"/>
      <c r="E64" s="39"/>
      <c r="F64" s="39"/>
      <c r="G64" s="39"/>
      <c r="H64" s="45"/>
    </row>
    <row r="65" s="2" customFormat="1" ht="16.8" customHeight="1">
      <c r="A65" s="39"/>
      <c r="B65" s="45"/>
      <c r="C65" s="266" t="s">
        <v>309</v>
      </c>
      <c r="D65" s="266" t="s">
        <v>574</v>
      </c>
      <c r="E65" s="18" t="s">
        <v>239</v>
      </c>
      <c r="F65" s="267">
        <v>173.32499999999999</v>
      </c>
      <c r="G65" s="39"/>
      <c r="H65" s="45"/>
    </row>
    <row r="66" s="8" customFormat="1" ht="16.8" customHeight="1">
      <c r="A66" s="134"/>
      <c r="B66" s="135"/>
      <c r="C66" s="263" t="s">
        <v>117</v>
      </c>
      <c r="D66" s="264" t="s">
        <v>118</v>
      </c>
      <c r="E66" s="264" t="s">
        <v>19</v>
      </c>
      <c r="F66" s="265">
        <v>7.3979999999999997</v>
      </c>
      <c r="G66" s="134"/>
      <c r="H66" s="135"/>
    </row>
    <row r="67" s="2" customFormat="1" ht="16.8" customHeight="1">
      <c r="A67" s="39"/>
      <c r="B67" s="45"/>
      <c r="C67" s="266" t="s">
        <v>19</v>
      </c>
      <c r="D67" s="266" t="s">
        <v>575</v>
      </c>
      <c r="E67" s="18" t="s">
        <v>19</v>
      </c>
      <c r="F67" s="267">
        <v>7.3979999999999997</v>
      </c>
      <c r="G67" s="39"/>
      <c r="H67" s="45"/>
    </row>
    <row r="68" s="2" customFormat="1" ht="16.8" customHeight="1">
      <c r="A68" s="39"/>
      <c r="B68" s="45"/>
      <c r="C68" s="268" t="s">
        <v>546</v>
      </c>
      <c r="D68" s="39"/>
      <c r="E68" s="39"/>
      <c r="F68" s="39"/>
      <c r="G68" s="39"/>
      <c r="H68" s="45"/>
    </row>
    <row r="69" s="2" customFormat="1" ht="16.8" customHeight="1">
      <c r="A69" s="39"/>
      <c r="B69" s="45"/>
      <c r="C69" s="266" t="s">
        <v>257</v>
      </c>
      <c r="D69" s="266" t="s">
        <v>576</v>
      </c>
      <c r="E69" s="18" t="s">
        <v>239</v>
      </c>
      <c r="F69" s="267">
        <v>7.3979999999999997</v>
      </c>
      <c r="G69" s="39"/>
      <c r="H69" s="45"/>
    </row>
    <row r="70" s="8" customFormat="1" ht="16.8" customHeight="1">
      <c r="A70" s="134"/>
      <c r="B70" s="135"/>
      <c r="C70" s="263" t="s">
        <v>120</v>
      </c>
      <c r="D70" s="264" t="s">
        <v>121</v>
      </c>
      <c r="E70" s="264" t="s">
        <v>19</v>
      </c>
      <c r="F70" s="265">
        <v>10.287000000000001</v>
      </c>
      <c r="G70" s="134"/>
      <c r="H70" s="135"/>
    </row>
    <row r="71" s="2" customFormat="1" ht="16.8" customHeight="1">
      <c r="A71" s="39"/>
      <c r="B71" s="45"/>
      <c r="C71" s="266" t="s">
        <v>19</v>
      </c>
      <c r="D71" s="266" t="s">
        <v>577</v>
      </c>
      <c r="E71" s="18" t="s">
        <v>19</v>
      </c>
      <c r="F71" s="267">
        <v>10.287000000000001</v>
      </c>
      <c r="G71" s="39"/>
      <c r="H71" s="45"/>
    </row>
    <row r="72" s="2" customFormat="1" ht="16.8" customHeight="1">
      <c r="A72" s="39"/>
      <c r="B72" s="45"/>
      <c r="C72" s="268" t="s">
        <v>546</v>
      </c>
      <c r="D72" s="39"/>
      <c r="E72" s="39"/>
      <c r="F72" s="39"/>
      <c r="G72" s="39"/>
      <c r="H72" s="45"/>
    </row>
    <row r="73" s="2" customFormat="1" ht="16.8" customHeight="1">
      <c r="A73" s="39"/>
      <c r="B73" s="45"/>
      <c r="C73" s="266" t="s">
        <v>331</v>
      </c>
      <c r="D73" s="266" t="s">
        <v>578</v>
      </c>
      <c r="E73" s="18" t="s">
        <v>239</v>
      </c>
      <c r="F73" s="267">
        <v>10.287000000000001</v>
      </c>
      <c r="G73" s="39"/>
      <c r="H73" s="45"/>
    </row>
    <row r="74" s="8" customFormat="1" ht="16.8" customHeight="1">
      <c r="A74" s="134"/>
      <c r="B74" s="135"/>
      <c r="C74" s="263" t="s">
        <v>123</v>
      </c>
      <c r="D74" s="264" t="s">
        <v>124</v>
      </c>
      <c r="E74" s="264" t="s">
        <v>19</v>
      </c>
      <c r="F74" s="265">
        <v>10.287000000000001</v>
      </c>
      <c r="G74" s="134"/>
      <c r="H74" s="135"/>
    </row>
    <row r="75" s="2" customFormat="1" ht="16.8" customHeight="1">
      <c r="A75" s="39"/>
      <c r="B75" s="45"/>
      <c r="C75" s="266" t="s">
        <v>19</v>
      </c>
      <c r="D75" s="266" t="s">
        <v>579</v>
      </c>
      <c r="E75" s="18" t="s">
        <v>19</v>
      </c>
      <c r="F75" s="267">
        <v>10.287000000000001</v>
      </c>
      <c r="G75" s="39"/>
      <c r="H75" s="45"/>
    </row>
    <row r="76" s="2" customFormat="1" ht="16.8" customHeight="1">
      <c r="A76" s="39"/>
      <c r="B76" s="45"/>
      <c r="C76" s="268" t="s">
        <v>546</v>
      </c>
      <c r="D76" s="39"/>
      <c r="E76" s="39"/>
      <c r="F76" s="39"/>
      <c r="G76" s="39"/>
      <c r="H76" s="45"/>
    </row>
    <row r="77" s="2" customFormat="1" ht="16.8" customHeight="1">
      <c r="A77" s="39"/>
      <c r="B77" s="45"/>
      <c r="C77" s="266" t="s">
        <v>336</v>
      </c>
      <c r="D77" s="266" t="s">
        <v>580</v>
      </c>
      <c r="E77" s="18" t="s">
        <v>239</v>
      </c>
      <c r="F77" s="267">
        <v>10.287000000000001</v>
      </c>
      <c r="G77" s="39"/>
      <c r="H77" s="45"/>
    </row>
    <row r="78" s="8" customFormat="1" ht="16.8" customHeight="1">
      <c r="A78" s="134"/>
      <c r="B78" s="135"/>
      <c r="C78" s="263" t="s">
        <v>125</v>
      </c>
      <c r="D78" s="264" t="s">
        <v>126</v>
      </c>
      <c r="E78" s="264" t="s">
        <v>19</v>
      </c>
      <c r="F78" s="265">
        <v>180.345</v>
      </c>
      <c r="G78" s="134"/>
      <c r="H78" s="135"/>
    </row>
    <row r="79" s="2" customFormat="1" ht="16.8" customHeight="1">
      <c r="A79" s="39"/>
      <c r="B79" s="45"/>
      <c r="C79" s="266" t="s">
        <v>19</v>
      </c>
      <c r="D79" s="266" t="s">
        <v>110</v>
      </c>
      <c r="E79" s="18" t="s">
        <v>19</v>
      </c>
      <c r="F79" s="267">
        <v>180.345</v>
      </c>
      <c r="G79" s="39"/>
      <c r="H79" s="45"/>
    </row>
    <row r="80" s="2" customFormat="1" ht="16.8" customHeight="1">
      <c r="A80" s="39"/>
      <c r="B80" s="45"/>
      <c r="C80" s="268" t="s">
        <v>546</v>
      </c>
      <c r="D80" s="39"/>
      <c r="E80" s="39"/>
      <c r="F80" s="39"/>
      <c r="G80" s="39"/>
      <c r="H80" s="45"/>
    </row>
    <row r="81" s="2" customFormat="1" ht="16.8" customHeight="1">
      <c r="A81" s="39"/>
      <c r="B81" s="45"/>
      <c r="C81" s="266" t="s">
        <v>418</v>
      </c>
      <c r="D81" s="266" t="s">
        <v>419</v>
      </c>
      <c r="E81" s="18" t="s">
        <v>239</v>
      </c>
      <c r="F81" s="267">
        <v>180.345</v>
      </c>
      <c r="G81" s="39"/>
      <c r="H81" s="45"/>
    </row>
    <row r="82" s="8" customFormat="1" ht="16.8" customHeight="1">
      <c r="A82" s="134"/>
      <c r="B82" s="135"/>
      <c r="C82" s="263" t="s">
        <v>127</v>
      </c>
      <c r="D82" s="264" t="s">
        <v>128</v>
      </c>
      <c r="E82" s="264" t="s">
        <v>19</v>
      </c>
      <c r="F82" s="265">
        <v>18.494</v>
      </c>
      <c r="G82" s="134"/>
      <c r="H82" s="135"/>
    </row>
    <row r="83" s="2" customFormat="1" ht="16.8" customHeight="1">
      <c r="A83" s="39"/>
      <c r="B83" s="45"/>
      <c r="C83" s="266" t="s">
        <v>19</v>
      </c>
      <c r="D83" s="266" t="s">
        <v>581</v>
      </c>
      <c r="E83" s="18" t="s">
        <v>19</v>
      </c>
      <c r="F83" s="267">
        <v>18.494</v>
      </c>
      <c r="G83" s="39"/>
      <c r="H83" s="45"/>
    </row>
    <row r="84" s="2" customFormat="1" ht="16.8" customHeight="1">
      <c r="A84" s="39"/>
      <c r="B84" s="45"/>
      <c r="C84" s="268" t="s">
        <v>546</v>
      </c>
      <c r="D84" s="39"/>
      <c r="E84" s="39"/>
      <c r="F84" s="39"/>
      <c r="G84" s="39"/>
      <c r="H84" s="45"/>
    </row>
    <row r="85" s="2" customFormat="1" ht="16.8" customHeight="1">
      <c r="A85" s="39"/>
      <c r="B85" s="45"/>
      <c r="C85" s="266" t="s">
        <v>523</v>
      </c>
      <c r="D85" s="266" t="s">
        <v>582</v>
      </c>
      <c r="E85" s="18" t="s">
        <v>239</v>
      </c>
      <c r="F85" s="267">
        <v>18.494</v>
      </c>
      <c r="G85" s="39"/>
      <c r="H85" s="45"/>
    </row>
    <row r="86" s="8" customFormat="1" ht="16.8" customHeight="1">
      <c r="A86" s="134"/>
      <c r="B86" s="135"/>
      <c r="C86" s="263" t="s">
        <v>130</v>
      </c>
      <c r="D86" s="264" t="s">
        <v>131</v>
      </c>
      <c r="E86" s="264" t="s">
        <v>19</v>
      </c>
      <c r="F86" s="265">
        <v>94.355999999999995</v>
      </c>
      <c r="G86" s="134"/>
      <c r="H86" s="135"/>
    </row>
    <row r="87" s="2" customFormat="1" ht="16.8" customHeight="1">
      <c r="A87" s="39"/>
      <c r="B87" s="45"/>
      <c r="C87" s="266" t="s">
        <v>19</v>
      </c>
      <c r="D87" s="266" t="s">
        <v>132</v>
      </c>
      <c r="E87" s="18" t="s">
        <v>19</v>
      </c>
      <c r="F87" s="267">
        <v>94.355999999999995</v>
      </c>
      <c r="G87" s="39"/>
      <c r="H87" s="45"/>
    </row>
    <row r="88" s="2" customFormat="1" ht="16.8" customHeight="1">
      <c r="A88" s="39"/>
      <c r="B88" s="45"/>
      <c r="C88" s="268" t="s">
        <v>546</v>
      </c>
      <c r="D88" s="39"/>
      <c r="E88" s="39"/>
      <c r="F88" s="39"/>
      <c r="G88" s="39"/>
      <c r="H88" s="45"/>
    </row>
    <row r="89" s="2" customFormat="1">
      <c r="A89" s="39"/>
      <c r="B89" s="45"/>
      <c r="C89" s="266" t="s">
        <v>405</v>
      </c>
      <c r="D89" s="266" t="s">
        <v>583</v>
      </c>
      <c r="E89" s="18" t="s">
        <v>239</v>
      </c>
      <c r="F89" s="267">
        <v>94.355999999999995</v>
      </c>
      <c r="G89" s="39"/>
      <c r="H89" s="45"/>
    </row>
    <row r="90" s="8" customFormat="1" ht="16.8" customHeight="1">
      <c r="A90" s="134"/>
      <c r="B90" s="135"/>
      <c r="C90" s="263" t="s">
        <v>133</v>
      </c>
      <c r="D90" s="264" t="s">
        <v>134</v>
      </c>
      <c r="E90" s="264" t="s">
        <v>19</v>
      </c>
      <c r="F90" s="265">
        <v>94.355999999999995</v>
      </c>
      <c r="G90" s="134"/>
      <c r="H90" s="135"/>
    </row>
    <row r="91" s="2" customFormat="1" ht="16.8" customHeight="1">
      <c r="A91" s="39"/>
      <c r="B91" s="45"/>
      <c r="C91" s="266" t="s">
        <v>19</v>
      </c>
      <c r="D91" s="266" t="s">
        <v>132</v>
      </c>
      <c r="E91" s="18" t="s">
        <v>19</v>
      </c>
      <c r="F91" s="267">
        <v>94.355999999999995</v>
      </c>
      <c r="G91" s="39"/>
      <c r="H91" s="45"/>
    </row>
    <row r="92" s="2" customFormat="1" ht="16.8" customHeight="1">
      <c r="A92" s="39"/>
      <c r="B92" s="45"/>
      <c r="C92" s="268" t="s">
        <v>546</v>
      </c>
      <c r="D92" s="39"/>
      <c r="E92" s="39"/>
      <c r="F92" s="39"/>
      <c r="G92" s="39"/>
      <c r="H92" s="45"/>
    </row>
    <row r="93" s="2" customFormat="1" ht="16.8" customHeight="1">
      <c r="A93" s="39"/>
      <c r="B93" s="45"/>
      <c r="C93" s="266" t="s">
        <v>264</v>
      </c>
      <c r="D93" s="266" t="s">
        <v>584</v>
      </c>
      <c r="E93" s="18" t="s">
        <v>239</v>
      </c>
      <c r="F93" s="267">
        <v>94.355999999999995</v>
      </c>
      <c r="G93" s="39"/>
      <c r="H93" s="45"/>
    </row>
    <row r="94" s="8" customFormat="1" ht="16.8" customHeight="1">
      <c r="A94" s="134"/>
      <c r="B94" s="135"/>
      <c r="C94" s="263" t="s">
        <v>135</v>
      </c>
      <c r="D94" s="264" t="s">
        <v>136</v>
      </c>
      <c r="E94" s="264" t="s">
        <v>19</v>
      </c>
      <c r="F94" s="265">
        <v>94.355999999999995</v>
      </c>
      <c r="G94" s="134"/>
      <c r="H94" s="135"/>
    </row>
    <row r="95" s="2" customFormat="1" ht="16.8" customHeight="1">
      <c r="A95" s="39"/>
      <c r="B95" s="45"/>
      <c r="C95" s="266" t="s">
        <v>19</v>
      </c>
      <c r="D95" s="266" t="s">
        <v>132</v>
      </c>
      <c r="E95" s="18" t="s">
        <v>19</v>
      </c>
      <c r="F95" s="267">
        <v>94.355999999999995</v>
      </c>
      <c r="G95" s="39"/>
      <c r="H95" s="45"/>
    </row>
    <row r="96" s="2" customFormat="1" ht="16.8" customHeight="1">
      <c r="A96" s="39"/>
      <c r="B96" s="45"/>
      <c r="C96" s="268" t="s">
        <v>546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266" t="s">
        <v>275</v>
      </c>
      <c r="D97" s="266" t="s">
        <v>585</v>
      </c>
      <c r="E97" s="18" t="s">
        <v>239</v>
      </c>
      <c r="F97" s="267">
        <v>94.355999999999995</v>
      </c>
      <c r="G97" s="39"/>
      <c r="H97" s="45"/>
    </row>
    <row r="98" s="8" customFormat="1" ht="16.8" customHeight="1">
      <c r="A98" s="134"/>
      <c r="B98" s="135"/>
      <c r="C98" s="263" t="s">
        <v>137</v>
      </c>
      <c r="D98" s="264" t="s">
        <v>138</v>
      </c>
      <c r="E98" s="264" t="s">
        <v>19</v>
      </c>
      <c r="F98" s="265">
        <v>94.355999999999995</v>
      </c>
      <c r="G98" s="134"/>
      <c r="H98" s="135"/>
    </row>
    <row r="99" s="2" customFormat="1" ht="16.8" customHeight="1">
      <c r="A99" s="39"/>
      <c r="B99" s="45"/>
      <c r="C99" s="266" t="s">
        <v>19</v>
      </c>
      <c r="D99" s="266" t="s">
        <v>132</v>
      </c>
      <c r="E99" s="18" t="s">
        <v>19</v>
      </c>
      <c r="F99" s="267">
        <v>94.355999999999995</v>
      </c>
      <c r="G99" s="39"/>
      <c r="H99" s="45"/>
    </row>
    <row r="100" s="2" customFormat="1" ht="16.8" customHeight="1">
      <c r="A100" s="39"/>
      <c r="B100" s="45"/>
      <c r="C100" s="268" t="s">
        <v>546</v>
      </c>
      <c r="D100" s="39"/>
      <c r="E100" s="39"/>
      <c r="F100" s="39"/>
      <c r="G100" s="39"/>
      <c r="H100" s="45"/>
    </row>
    <row r="101" s="2" customFormat="1" ht="16.8" customHeight="1">
      <c r="A101" s="39"/>
      <c r="B101" s="45"/>
      <c r="C101" s="266" t="s">
        <v>280</v>
      </c>
      <c r="D101" s="266" t="s">
        <v>586</v>
      </c>
      <c r="E101" s="18" t="s">
        <v>239</v>
      </c>
      <c r="F101" s="267">
        <v>94.355999999999995</v>
      </c>
      <c r="G101" s="39"/>
      <c r="H101" s="45"/>
    </row>
    <row r="102" s="8" customFormat="1" ht="16.8" customHeight="1">
      <c r="A102" s="134"/>
      <c r="B102" s="135"/>
      <c r="C102" s="263" t="s">
        <v>139</v>
      </c>
      <c r="D102" s="264" t="s">
        <v>140</v>
      </c>
      <c r="E102" s="264" t="s">
        <v>19</v>
      </c>
      <c r="F102" s="265">
        <v>115.776</v>
      </c>
      <c r="G102" s="134"/>
      <c r="H102" s="135"/>
    </row>
    <row r="103" s="2" customFormat="1" ht="16.8" customHeight="1">
      <c r="A103" s="39"/>
      <c r="B103" s="45"/>
      <c r="C103" s="266" t="s">
        <v>19</v>
      </c>
      <c r="D103" s="266" t="s">
        <v>587</v>
      </c>
      <c r="E103" s="18" t="s">
        <v>19</v>
      </c>
      <c r="F103" s="267">
        <v>115.776</v>
      </c>
      <c r="G103" s="39"/>
      <c r="H103" s="45"/>
    </row>
    <row r="104" s="2" customFormat="1" ht="16.8" customHeight="1">
      <c r="A104" s="39"/>
      <c r="B104" s="45"/>
      <c r="C104" s="268" t="s">
        <v>546</v>
      </c>
      <c r="D104" s="39"/>
      <c r="E104" s="39"/>
      <c r="F104" s="39"/>
      <c r="G104" s="39"/>
      <c r="H104" s="45"/>
    </row>
    <row r="105" s="2" customFormat="1" ht="16.8" customHeight="1">
      <c r="A105" s="39"/>
      <c r="B105" s="45"/>
      <c r="C105" s="266" t="s">
        <v>269</v>
      </c>
      <c r="D105" s="266" t="s">
        <v>588</v>
      </c>
      <c r="E105" s="18" t="s">
        <v>239</v>
      </c>
      <c r="F105" s="267">
        <v>115.776</v>
      </c>
      <c r="G105" s="39"/>
      <c r="H105" s="45"/>
    </row>
    <row r="106" s="8" customFormat="1" ht="16.8" customHeight="1">
      <c r="A106" s="134"/>
      <c r="B106" s="135"/>
      <c r="C106" s="263" t="s">
        <v>142</v>
      </c>
      <c r="D106" s="264" t="s">
        <v>143</v>
      </c>
      <c r="E106" s="264" t="s">
        <v>19</v>
      </c>
      <c r="F106" s="265">
        <v>210.13200000000001</v>
      </c>
      <c r="G106" s="134"/>
      <c r="H106" s="135"/>
    </row>
    <row r="107" s="2" customFormat="1" ht="16.8" customHeight="1">
      <c r="A107" s="39"/>
      <c r="B107" s="45"/>
      <c r="C107" s="266" t="s">
        <v>19</v>
      </c>
      <c r="D107" s="266" t="s">
        <v>589</v>
      </c>
      <c r="E107" s="18" t="s">
        <v>19</v>
      </c>
      <c r="F107" s="267">
        <v>210.13200000000001</v>
      </c>
      <c r="G107" s="39"/>
      <c r="H107" s="45"/>
    </row>
    <row r="108" s="2" customFormat="1" ht="16.8" customHeight="1">
      <c r="A108" s="39"/>
      <c r="B108" s="45"/>
      <c r="C108" s="268" t="s">
        <v>546</v>
      </c>
      <c r="D108" s="39"/>
      <c r="E108" s="39"/>
      <c r="F108" s="39"/>
      <c r="G108" s="39"/>
      <c r="H108" s="45"/>
    </row>
    <row r="109" s="2" customFormat="1" ht="16.8" customHeight="1">
      <c r="A109" s="39"/>
      <c r="B109" s="45"/>
      <c r="C109" s="266" t="s">
        <v>531</v>
      </c>
      <c r="D109" s="266" t="s">
        <v>590</v>
      </c>
      <c r="E109" s="18" t="s">
        <v>239</v>
      </c>
      <c r="F109" s="267">
        <v>210.13200000000001</v>
      </c>
      <c r="G109" s="39"/>
      <c r="H109" s="45"/>
    </row>
    <row r="110" s="2" customFormat="1">
      <c r="A110" s="39"/>
      <c r="B110" s="45"/>
      <c r="C110" s="266" t="s">
        <v>537</v>
      </c>
      <c r="D110" s="266" t="s">
        <v>591</v>
      </c>
      <c r="E110" s="18" t="s">
        <v>239</v>
      </c>
      <c r="F110" s="267">
        <v>210.13200000000001</v>
      </c>
      <c r="G110" s="39"/>
      <c r="H110" s="45"/>
    </row>
    <row r="111" s="8" customFormat="1" ht="16.8" customHeight="1">
      <c r="A111" s="134"/>
      <c r="B111" s="135"/>
      <c r="C111" s="263" t="s">
        <v>146</v>
      </c>
      <c r="D111" s="264" t="s">
        <v>147</v>
      </c>
      <c r="E111" s="264" t="s">
        <v>19</v>
      </c>
      <c r="F111" s="265">
        <v>58.82</v>
      </c>
      <c r="G111" s="134"/>
      <c r="H111" s="135"/>
    </row>
    <row r="112" s="2" customFormat="1" ht="16.8" customHeight="1">
      <c r="A112" s="39"/>
      <c r="B112" s="45"/>
      <c r="C112" s="266" t="s">
        <v>19</v>
      </c>
      <c r="D112" s="266" t="s">
        <v>592</v>
      </c>
      <c r="E112" s="18" t="s">
        <v>19</v>
      </c>
      <c r="F112" s="267">
        <v>58.82</v>
      </c>
      <c r="G112" s="39"/>
      <c r="H112" s="45"/>
    </row>
    <row r="113" s="2" customFormat="1" ht="16.8" customHeight="1">
      <c r="A113" s="39"/>
      <c r="B113" s="45"/>
      <c r="C113" s="268" t="s">
        <v>546</v>
      </c>
      <c r="D113" s="39"/>
      <c r="E113" s="39"/>
      <c r="F113" s="39"/>
      <c r="G113" s="39"/>
      <c r="H113" s="45"/>
    </row>
    <row r="114" s="2" customFormat="1">
      <c r="A114" s="39"/>
      <c r="B114" s="45"/>
      <c r="C114" s="266" t="s">
        <v>382</v>
      </c>
      <c r="D114" s="266" t="s">
        <v>593</v>
      </c>
      <c r="E114" s="18" t="s">
        <v>239</v>
      </c>
      <c r="F114" s="267">
        <v>58.82</v>
      </c>
      <c r="G114" s="39"/>
      <c r="H114" s="45"/>
    </row>
    <row r="115" s="8" customFormat="1" ht="16.8" customHeight="1">
      <c r="A115" s="134"/>
      <c r="B115" s="135"/>
      <c r="C115" s="263" t="s">
        <v>149</v>
      </c>
      <c r="D115" s="264" t="s">
        <v>150</v>
      </c>
      <c r="E115" s="264" t="s">
        <v>19</v>
      </c>
      <c r="F115" s="265">
        <v>15.978</v>
      </c>
      <c r="G115" s="134"/>
      <c r="H115" s="135"/>
    </row>
    <row r="116" s="2" customFormat="1" ht="16.8" customHeight="1">
      <c r="A116" s="39"/>
      <c r="B116" s="45"/>
      <c r="C116" s="266" t="s">
        <v>19</v>
      </c>
      <c r="D116" s="266" t="s">
        <v>594</v>
      </c>
      <c r="E116" s="18" t="s">
        <v>19</v>
      </c>
      <c r="F116" s="267">
        <v>15.978</v>
      </c>
      <c r="G116" s="39"/>
      <c r="H116" s="45"/>
    </row>
    <row r="117" s="2" customFormat="1" ht="16.8" customHeight="1">
      <c r="A117" s="39"/>
      <c r="B117" s="45"/>
      <c r="C117" s="268" t="s">
        <v>546</v>
      </c>
      <c r="D117" s="39"/>
      <c r="E117" s="39"/>
      <c r="F117" s="39"/>
      <c r="G117" s="39"/>
      <c r="H117" s="45"/>
    </row>
    <row r="118" s="2" customFormat="1" ht="16.8" customHeight="1">
      <c r="A118" s="39"/>
      <c r="B118" s="45"/>
      <c r="C118" s="266" t="s">
        <v>436</v>
      </c>
      <c r="D118" s="266" t="s">
        <v>595</v>
      </c>
      <c r="E118" s="18" t="s">
        <v>350</v>
      </c>
      <c r="F118" s="267">
        <v>15.978</v>
      </c>
      <c r="G118" s="39"/>
      <c r="H118" s="45"/>
    </row>
    <row r="119" s="2" customFormat="1" ht="16.8" customHeight="1">
      <c r="A119" s="39"/>
      <c r="B119" s="45"/>
      <c r="C119" s="266" t="s">
        <v>442</v>
      </c>
      <c r="D119" s="266" t="s">
        <v>596</v>
      </c>
      <c r="E119" s="18" t="s">
        <v>350</v>
      </c>
      <c r="F119" s="267">
        <v>15.978</v>
      </c>
      <c r="G119" s="39"/>
      <c r="H119" s="45"/>
    </row>
    <row r="120" s="8" customFormat="1" ht="16.8" customHeight="1">
      <c r="A120" s="134"/>
      <c r="B120" s="135"/>
      <c r="C120" s="263" t="s">
        <v>152</v>
      </c>
      <c r="D120" s="264" t="s">
        <v>153</v>
      </c>
      <c r="E120" s="264" t="s">
        <v>19</v>
      </c>
      <c r="F120" s="265">
        <v>351.67000000000002</v>
      </c>
      <c r="G120" s="134"/>
      <c r="H120" s="135"/>
    </row>
    <row r="121" s="2" customFormat="1" ht="16.8" customHeight="1">
      <c r="A121" s="39"/>
      <c r="B121" s="45"/>
      <c r="C121" s="266" t="s">
        <v>19</v>
      </c>
      <c r="D121" s="266" t="s">
        <v>597</v>
      </c>
      <c r="E121" s="18" t="s">
        <v>19</v>
      </c>
      <c r="F121" s="267">
        <v>351.67000000000002</v>
      </c>
      <c r="G121" s="39"/>
      <c r="H121" s="45"/>
    </row>
    <row r="122" s="2" customFormat="1" ht="16.8" customHeight="1">
      <c r="A122" s="39"/>
      <c r="B122" s="45"/>
      <c r="C122" s="268" t="s">
        <v>546</v>
      </c>
      <c r="D122" s="39"/>
      <c r="E122" s="39"/>
      <c r="F122" s="39"/>
      <c r="G122" s="39"/>
      <c r="H122" s="45"/>
    </row>
    <row r="123" s="2" customFormat="1" ht="16.8" customHeight="1">
      <c r="A123" s="39"/>
      <c r="B123" s="45"/>
      <c r="C123" s="266" t="s">
        <v>388</v>
      </c>
      <c r="D123" s="266" t="s">
        <v>598</v>
      </c>
      <c r="E123" s="18" t="s">
        <v>239</v>
      </c>
      <c r="F123" s="267">
        <v>351.67000000000002</v>
      </c>
      <c r="G123" s="39"/>
      <c r="H123" s="45"/>
    </row>
    <row r="124" s="8" customFormat="1" ht="16.8" customHeight="1">
      <c r="A124" s="134"/>
      <c r="B124" s="135"/>
      <c r="C124" s="263" t="s">
        <v>155</v>
      </c>
      <c r="D124" s="264" t="s">
        <v>156</v>
      </c>
      <c r="E124" s="264" t="s">
        <v>19</v>
      </c>
      <c r="F124" s="265">
        <v>0.87</v>
      </c>
      <c r="G124" s="134"/>
      <c r="H124" s="135"/>
    </row>
    <row r="125" s="2" customFormat="1" ht="16.8" customHeight="1">
      <c r="A125" s="39"/>
      <c r="B125" s="45"/>
      <c r="C125" s="266" t="s">
        <v>19</v>
      </c>
      <c r="D125" s="266" t="s">
        <v>599</v>
      </c>
      <c r="E125" s="18" t="s">
        <v>19</v>
      </c>
      <c r="F125" s="267">
        <v>0.87</v>
      </c>
      <c r="G125" s="39"/>
      <c r="H125" s="45"/>
    </row>
    <row r="126" s="2" customFormat="1" ht="16.8" customHeight="1">
      <c r="A126" s="39"/>
      <c r="B126" s="45"/>
      <c r="C126" s="268" t="s">
        <v>546</v>
      </c>
      <c r="D126" s="39"/>
      <c r="E126" s="39"/>
      <c r="F126" s="39"/>
      <c r="G126" s="39"/>
      <c r="H126" s="45"/>
    </row>
    <row r="127" s="2" customFormat="1">
      <c r="A127" s="39"/>
      <c r="B127" s="45"/>
      <c r="C127" s="266" t="s">
        <v>399</v>
      </c>
      <c r="D127" s="266" t="s">
        <v>600</v>
      </c>
      <c r="E127" s="18" t="s">
        <v>195</v>
      </c>
      <c r="F127" s="267">
        <v>0.87</v>
      </c>
      <c r="G127" s="39"/>
      <c r="H127" s="45"/>
    </row>
    <row r="128" s="2" customFormat="1" ht="16.8" customHeight="1">
      <c r="A128" s="39"/>
      <c r="B128" s="45"/>
      <c r="C128" s="269" t="s">
        <v>19</v>
      </c>
      <c r="D128" s="264" t="s">
        <v>571</v>
      </c>
      <c r="E128" s="270" t="s">
        <v>19</v>
      </c>
      <c r="F128" s="271">
        <v>7.0199999999999996</v>
      </c>
      <c r="G128" s="39"/>
      <c r="H128" s="45"/>
    </row>
    <row r="129" s="2" customFormat="1" ht="16.8" customHeight="1">
      <c r="A129" s="39"/>
      <c r="B129" s="45"/>
      <c r="C129" s="266" t="s">
        <v>19</v>
      </c>
      <c r="D129" s="266" t="s">
        <v>601</v>
      </c>
      <c r="E129" s="18" t="s">
        <v>19</v>
      </c>
      <c r="F129" s="267">
        <v>7.0199999999999996</v>
      </c>
      <c r="G129" s="39"/>
      <c r="H129" s="45"/>
    </row>
    <row r="130" s="2" customFormat="1" ht="7.44" customHeight="1">
      <c r="A130" s="39"/>
      <c r="B130" s="153"/>
      <c r="C130" s="154"/>
      <c r="D130" s="154"/>
      <c r="E130" s="154"/>
      <c r="F130" s="154"/>
      <c r="G130" s="154"/>
      <c r="H130" s="45"/>
    </row>
    <row r="131" s="2" customFormat="1">
      <c r="A131" s="39"/>
      <c r="B131" s="39"/>
      <c r="C131" s="39"/>
      <c r="D131" s="39"/>
      <c r="E131" s="39"/>
      <c r="F131" s="39"/>
      <c r="G131" s="39"/>
      <c r="H131" s="39"/>
    </row>
  </sheetData>
  <sheetProtection sheet="1" formatColumns="0" formatRows="0" objects="1" scenarios="1" spinCount="100000" saltValue="9+kPdF8bntrsg8Qr61LNpZFdaqBCU4W/4N25kyVjH50/wRXsRfMXI6lLdy1s3Ae1sDGPCHre7fbqEVfWO1jeSA==" hashValue="n32N9lic+sOFdrMoFxkx/IOBPfo4kHeSNp6ixqqX6E8isPytnSU8QawxrPq1wq0zn0RyiEvghlXz8bh9CTAB+A==" algorithmName="SHA-512" password="CC35"/>
  <mergeCells count="2">
    <mergeCell ref="D5:F5"/>
    <mergeCell ref="D6:F6"/>
  </mergeCells>
  <hyperlinks>
    <hyperlink ref="C11" r:id="rId1" display="VV0001"/>
    <hyperlink ref="C17" r:id="rId2" display="VV0002"/>
    <hyperlink ref="C21" r:id="rId3" display="VV0003"/>
    <hyperlink ref="C26" r:id="rId4" display="VV0004"/>
    <hyperlink ref="C30" r:id="rId5" display="VV0005"/>
    <hyperlink ref="C34" r:id="rId6" display="VV0006"/>
    <hyperlink ref="C38" r:id="rId7" display="VV0007"/>
    <hyperlink ref="C43" r:id="rId8" display="VV0008"/>
    <hyperlink ref="C47" r:id="rId9" display="VV0009"/>
    <hyperlink ref="C51" r:id="rId10" display="VV0010"/>
    <hyperlink ref="C58" r:id="rId11" display="VV0011"/>
    <hyperlink ref="C62" r:id="rId12" display="VV0012"/>
    <hyperlink ref="C66" r:id="rId13" display="VV0013"/>
    <hyperlink ref="C70" r:id="rId14" display="VV0014"/>
    <hyperlink ref="C74" r:id="rId15" display="VV0015"/>
    <hyperlink ref="C78" r:id="rId16" display="VV0016"/>
    <hyperlink ref="C82" r:id="rId17" display="VV0017"/>
    <hyperlink ref="C86" r:id="rId18" display="VV0018"/>
    <hyperlink ref="C90" r:id="rId19" display="VV0019"/>
    <hyperlink ref="C94" r:id="rId20" display="VV0020"/>
    <hyperlink ref="C98" r:id="rId21" display="VV0021"/>
    <hyperlink ref="C102" r:id="rId22" display="VV0022"/>
    <hyperlink ref="C106" r:id="rId23" display="VV0023"/>
    <hyperlink ref="C111" r:id="rId24" display="VV0024"/>
    <hyperlink ref="C115" r:id="rId25" display="VV0025"/>
    <hyperlink ref="C120" r:id="rId26" display="VV0026"/>
    <hyperlink ref="C124" r:id="rId27" display="VV0027"/>
  </hyperlinks>
  <pageSetup paperSize="9" orientation="portrait" blackAndWhite="1" fitToHeight="0"/>
  <headerFooter>
    <oddFooter>&amp;CStrana &amp;P z &amp;N</oddFooter>
  </headerFooter>
  <drawing r:id="rId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5" customFormat="1" ht="45" customHeight="1">
      <c r="B3" s="276"/>
      <c r="C3" s="277" t="s">
        <v>602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603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604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605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606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607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608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609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610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611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612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76</v>
      </c>
      <c r="F18" s="283" t="s">
        <v>613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614</v>
      </c>
      <c r="F19" s="283" t="s">
        <v>615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616</v>
      </c>
      <c r="F20" s="283" t="s">
        <v>617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618</v>
      </c>
      <c r="F21" s="283" t="s">
        <v>619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620</v>
      </c>
      <c r="F22" s="283" t="s">
        <v>621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622</v>
      </c>
      <c r="F23" s="283" t="s">
        <v>623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624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625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626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627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628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629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630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631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632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176</v>
      </c>
      <c r="F36" s="283"/>
      <c r="G36" s="283" t="s">
        <v>633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634</v>
      </c>
      <c r="F37" s="283"/>
      <c r="G37" s="283" t="s">
        <v>635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53</v>
      </c>
      <c r="F38" s="283"/>
      <c r="G38" s="283" t="s">
        <v>636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54</v>
      </c>
      <c r="F39" s="283"/>
      <c r="G39" s="283" t="s">
        <v>637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177</v>
      </c>
      <c r="F40" s="283"/>
      <c r="G40" s="283" t="s">
        <v>638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178</v>
      </c>
      <c r="F41" s="283"/>
      <c r="G41" s="283" t="s">
        <v>639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640</v>
      </c>
      <c r="F42" s="283"/>
      <c r="G42" s="283" t="s">
        <v>641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642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643</v>
      </c>
      <c r="F44" s="283"/>
      <c r="G44" s="283" t="s">
        <v>644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180</v>
      </c>
      <c r="F45" s="283"/>
      <c r="G45" s="283" t="s">
        <v>645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646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647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648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649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650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651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652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653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654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655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656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657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658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659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660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661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662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663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664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665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666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667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668</v>
      </c>
      <c r="D76" s="301"/>
      <c r="E76" s="301"/>
      <c r="F76" s="301" t="s">
        <v>669</v>
      </c>
      <c r="G76" s="302"/>
      <c r="H76" s="301" t="s">
        <v>54</v>
      </c>
      <c r="I76" s="301" t="s">
        <v>57</v>
      </c>
      <c r="J76" s="301" t="s">
        <v>670</v>
      </c>
      <c r="K76" s="300"/>
    </row>
    <row r="77" s="1" customFormat="1" ht="17.25" customHeight="1">
      <c r="B77" s="298"/>
      <c r="C77" s="303" t="s">
        <v>671</v>
      </c>
      <c r="D77" s="303"/>
      <c r="E77" s="303"/>
      <c r="F77" s="304" t="s">
        <v>672</v>
      </c>
      <c r="G77" s="305"/>
      <c r="H77" s="303"/>
      <c r="I77" s="303"/>
      <c r="J77" s="303" t="s">
        <v>673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53</v>
      </c>
      <c r="D79" s="308"/>
      <c r="E79" s="308"/>
      <c r="F79" s="309" t="s">
        <v>674</v>
      </c>
      <c r="G79" s="310"/>
      <c r="H79" s="286" t="s">
        <v>675</v>
      </c>
      <c r="I79" s="286" t="s">
        <v>676</v>
      </c>
      <c r="J79" s="286">
        <v>20</v>
      </c>
      <c r="K79" s="300"/>
    </row>
    <row r="80" s="1" customFormat="1" ht="15" customHeight="1">
      <c r="B80" s="298"/>
      <c r="C80" s="286" t="s">
        <v>677</v>
      </c>
      <c r="D80" s="286"/>
      <c r="E80" s="286"/>
      <c r="F80" s="309" t="s">
        <v>674</v>
      </c>
      <c r="G80" s="310"/>
      <c r="H80" s="286" t="s">
        <v>678</v>
      </c>
      <c r="I80" s="286" t="s">
        <v>676</v>
      </c>
      <c r="J80" s="286">
        <v>120</v>
      </c>
      <c r="K80" s="300"/>
    </row>
    <row r="81" s="1" customFormat="1" ht="15" customHeight="1">
      <c r="B81" s="311"/>
      <c r="C81" s="286" t="s">
        <v>679</v>
      </c>
      <c r="D81" s="286"/>
      <c r="E81" s="286"/>
      <c r="F81" s="309" t="s">
        <v>680</v>
      </c>
      <c r="G81" s="310"/>
      <c r="H81" s="286" t="s">
        <v>681</v>
      </c>
      <c r="I81" s="286" t="s">
        <v>676</v>
      </c>
      <c r="J81" s="286">
        <v>50</v>
      </c>
      <c r="K81" s="300"/>
    </row>
    <row r="82" s="1" customFormat="1" ht="15" customHeight="1">
      <c r="B82" s="311"/>
      <c r="C82" s="286" t="s">
        <v>682</v>
      </c>
      <c r="D82" s="286"/>
      <c r="E82" s="286"/>
      <c r="F82" s="309" t="s">
        <v>674</v>
      </c>
      <c r="G82" s="310"/>
      <c r="H82" s="286" t="s">
        <v>683</v>
      </c>
      <c r="I82" s="286" t="s">
        <v>684</v>
      </c>
      <c r="J82" s="286"/>
      <c r="K82" s="300"/>
    </row>
    <row r="83" s="1" customFormat="1" ht="15" customHeight="1">
      <c r="B83" s="311"/>
      <c r="C83" s="312" t="s">
        <v>685</v>
      </c>
      <c r="D83" s="312"/>
      <c r="E83" s="312"/>
      <c r="F83" s="313" t="s">
        <v>680</v>
      </c>
      <c r="G83" s="312"/>
      <c r="H83" s="312" t="s">
        <v>686</v>
      </c>
      <c r="I83" s="312" t="s">
        <v>676</v>
      </c>
      <c r="J83" s="312">
        <v>15</v>
      </c>
      <c r="K83" s="300"/>
    </row>
    <row r="84" s="1" customFormat="1" ht="15" customHeight="1">
      <c r="B84" s="311"/>
      <c r="C84" s="312" t="s">
        <v>687</v>
      </c>
      <c r="D84" s="312"/>
      <c r="E84" s="312"/>
      <c r="F84" s="313" t="s">
        <v>680</v>
      </c>
      <c r="G84" s="312"/>
      <c r="H84" s="312" t="s">
        <v>688</v>
      </c>
      <c r="I84" s="312" t="s">
        <v>676</v>
      </c>
      <c r="J84" s="312">
        <v>15</v>
      </c>
      <c r="K84" s="300"/>
    </row>
    <row r="85" s="1" customFormat="1" ht="15" customHeight="1">
      <c r="B85" s="311"/>
      <c r="C85" s="312" t="s">
        <v>689</v>
      </c>
      <c r="D85" s="312"/>
      <c r="E85" s="312"/>
      <c r="F85" s="313" t="s">
        <v>680</v>
      </c>
      <c r="G85" s="312"/>
      <c r="H85" s="312" t="s">
        <v>690</v>
      </c>
      <c r="I85" s="312" t="s">
        <v>676</v>
      </c>
      <c r="J85" s="312">
        <v>20</v>
      </c>
      <c r="K85" s="300"/>
    </row>
    <row r="86" s="1" customFormat="1" ht="15" customHeight="1">
      <c r="B86" s="311"/>
      <c r="C86" s="312" t="s">
        <v>691</v>
      </c>
      <c r="D86" s="312"/>
      <c r="E86" s="312"/>
      <c r="F86" s="313" t="s">
        <v>680</v>
      </c>
      <c r="G86" s="312"/>
      <c r="H86" s="312" t="s">
        <v>692</v>
      </c>
      <c r="I86" s="312" t="s">
        <v>676</v>
      </c>
      <c r="J86" s="312">
        <v>20</v>
      </c>
      <c r="K86" s="300"/>
    </row>
    <row r="87" s="1" customFormat="1" ht="15" customHeight="1">
      <c r="B87" s="311"/>
      <c r="C87" s="286" t="s">
        <v>693</v>
      </c>
      <c r="D87" s="286"/>
      <c r="E87" s="286"/>
      <c r="F87" s="309" t="s">
        <v>680</v>
      </c>
      <c r="G87" s="310"/>
      <c r="H87" s="286" t="s">
        <v>694</v>
      </c>
      <c r="I87" s="286" t="s">
        <v>676</v>
      </c>
      <c r="J87" s="286">
        <v>50</v>
      </c>
      <c r="K87" s="300"/>
    </row>
    <row r="88" s="1" customFormat="1" ht="15" customHeight="1">
      <c r="B88" s="311"/>
      <c r="C88" s="286" t="s">
        <v>695</v>
      </c>
      <c r="D88" s="286"/>
      <c r="E88" s="286"/>
      <c r="F88" s="309" t="s">
        <v>680</v>
      </c>
      <c r="G88" s="310"/>
      <c r="H88" s="286" t="s">
        <v>696</v>
      </c>
      <c r="I88" s="286" t="s">
        <v>676</v>
      </c>
      <c r="J88" s="286">
        <v>20</v>
      </c>
      <c r="K88" s="300"/>
    </row>
    <row r="89" s="1" customFormat="1" ht="15" customHeight="1">
      <c r="B89" s="311"/>
      <c r="C89" s="286" t="s">
        <v>697</v>
      </c>
      <c r="D89" s="286"/>
      <c r="E89" s="286"/>
      <c r="F89" s="309" t="s">
        <v>680</v>
      </c>
      <c r="G89" s="310"/>
      <c r="H89" s="286" t="s">
        <v>698</v>
      </c>
      <c r="I89" s="286" t="s">
        <v>676</v>
      </c>
      <c r="J89" s="286">
        <v>20</v>
      </c>
      <c r="K89" s="300"/>
    </row>
    <row r="90" s="1" customFormat="1" ht="15" customHeight="1">
      <c r="B90" s="311"/>
      <c r="C90" s="286" t="s">
        <v>699</v>
      </c>
      <c r="D90" s="286"/>
      <c r="E90" s="286"/>
      <c r="F90" s="309" t="s">
        <v>680</v>
      </c>
      <c r="G90" s="310"/>
      <c r="H90" s="286" t="s">
        <v>700</v>
      </c>
      <c r="I90" s="286" t="s">
        <v>676</v>
      </c>
      <c r="J90" s="286">
        <v>50</v>
      </c>
      <c r="K90" s="300"/>
    </row>
    <row r="91" s="1" customFormat="1" ht="15" customHeight="1">
      <c r="B91" s="311"/>
      <c r="C91" s="286" t="s">
        <v>701</v>
      </c>
      <c r="D91" s="286"/>
      <c r="E91" s="286"/>
      <c r="F91" s="309" t="s">
        <v>680</v>
      </c>
      <c r="G91" s="310"/>
      <c r="H91" s="286" t="s">
        <v>701</v>
      </c>
      <c r="I91" s="286" t="s">
        <v>676</v>
      </c>
      <c r="J91" s="286">
        <v>50</v>
      </c>
      <c r="K91" s="300"/>
    </row>
    <row r="92" s="1" customFormat="1" ht="15" customHeight="1">
      <c r="B92" s="311"/>
      <c r="C92" s="286" t="s">
        <v>702</v>
      </c>
      <c r="D92" s="286"/>
      <c r="E92" s="286"/>
      <c r="F92" s="309" t="s">
        <v>680</v>
      </c>
      <c r="G92" s="310"/>
      <c r="H92" s="286" t="s">
        <v>703</v>
      </c>
      <c r="I92" s="286" t="s">
        <v>676</v>
      </c>
      <c r="J92" s="286">
        <v>255</v>
      </c>
      <c r="K92" s="300"/>
    </row>
    <row r="93" s="1" customFormat="1" ht="15" customHeight="1">
      <c r="B93" s="311"/>
      <c r="C93" s="286" t="s">
        <v>704</v>
      </c>
      <c r="D93" s="286"/>
      <c r="E93" s="286"/>
      <c r="F93" s="309" t="s">
        <v>674</v>
      </c>
      <c r="G93" s="310"/>
      <c r="H93" s="286" t="s">
        <v>705</v>
      </c>
      <c r="I93" s="286" t="s">
        <v>706</v>
      </c>
      <c r="J93" s="286"/>
      <c r="K93" s="300"/>
    </row>
    <row r="94" s="1" customFormat="1" ht="15" customHeight="1">
      <c r="B94" s="311"/>
      <c r="C94" s="286" t="s">
        <v>707</v>
      </c>
      <c r="D94" s="286"/>
      <c r="E94" s="286"/>
      <c r="F94" s="309" t="s">
        <v>674</v>
      </c>
      <c r="G94" s="310"/>
      <c r="H94" s="286" t="s">
        <v>708</v>
      </c>
      <c r="I94" s="286" t="s">
        <v>709</v>
      </c>
      <c r="J94" s="286"/>
      <c r="K94" s="300"/>
    </row>
    <row r="95" s="1" customFormat="1" ht="15" customHeight="1">
      <c r="B95" s="311"/>
      <c r="C95" s="286" t="s">
        <v>710</v>
      </c>
      <c r="D95" s="286"/>
      <c r="E95" s="286"/>
      <c r="F95" s="309" t="s">
        <v>674</v>
      </c>
      <c r="G95" s="310"/>
      <c r="H95" s="286" t="s">
        <v>710</v>
      </c>
      <c r="I95" s="286" t="s">
        <v>709</v>
      </c>
      <c r="J95" s="286"/>
      <c r="K95" s="300"/>
    </row>
    <row r="96" s="1" customFormat="1" ht="15" customHeight="1">
      <c r="B96" s="311"/>
      <c r="C96" s="286" t="s">
        <v>38</v>
      </c>
      <c r="D96" s="286"/>
      <c r="E96" s="286"/>
      <c r="F96" s="309" t="s">
        <v>674</v>
      </c>
      <c r="G96" s="310"/>
      <c r="H96" s="286" t="s">
        <v>711</v>
      </c>
      <c r="I96" s="286" t="s">
        <v>709</v>
      </c>
      <c r="J96" s="286"/>
      <c r="K96" s="300"/>
    </row>
    <row r="97" s="1" customFormat="1" ht="15" customHeight="1">
      <c r="B97" s="311"/>
      <c r="C97" s="286" t="s">
        <v>48</v>
      </c>
      <c r="D97" s="286"/>
      <c r="E97" s="286"/>
      <c r="F97" s="309" t="s">
        <v>674</v>
      </c>
      <c r="G97" s="310"/>
      <c r="H97" s="286" t="s">
        <v>712</v>
      </c>
      <c r="I97" s="286" t="s">
        <v>709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713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668</v>
      </c>
      <c r="D103" s="301"/>
      <c r="E103" s="301"/>
      <c r="F103" s="301" t="s">
        <v>669</v>
      </c>
      <c r="G103" s="302"/>
      <c r="H103" s="301" t="s">
        <v>54</v>
      </c>
      <c r="I103" s="301" t="s">
        <v>57</v>
      </c>
      <c r="J103" s="301" t="s">
        <v>670</v>
      </c>
      <c r="K103" s="300"/>
    </row>
    <row r="104" s="1" customFormat="1" ht="17.25" customHeight="1">
      <c r="B104" s="298"/>
      <c r="C104" s="303" t="s">
        <v>671</v>
      </c>
      <c r="D104" s="303"/>
      <c r="E104" s="303"/>
      <c r="F104" s="304" t="s">
        <v>672</v>
      </c>
      <c r="G104" s="305"/>
      <c r="H104" s="303"/>
      <c r="I104" s="303"/>
      <c r="J104" s="303" t="s">
        <v>673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53</v>
      </c>
      <c r="D106" s="308"/>
      <c r="E106" s="308"/>
      <c r="F106" s="309" t="s">
        <v>674</v>
      </c>
      <c r="G106" s="286"/>
      <c r="H106" s="286" t="s">
        <v>714</v>
      </c>
      <c r="I106" s="286" t="s">
        <v>676</v>
      </c>
      <c r="J106" s="286">
        <v>20</v>
      </c>
      <c r="K106" s="300"/>
    </row>
    <row r="107" s="1" customFormat="1" ht="15" customHeight="1">
      <c r="B107" s="298"/>
      <c r="C107" s="286" t="s">
        <v>677</v>
      </c>
      <c r="D107" s="286"/>
      <c r="E107" s="286"/>
      <c r="F107" s="309" t="s">
        <v>674</v>
      </c>
      <c r="G107" s="286"/>
      <c r="H107" s="286" t="s">
        <v>714</v>
      </c>
      <c r="I107" s="286" t="s">
        <v>676</v>
      </c>
      <c r="J107" s="286">
        <v>120</v>
      </c>
      <c r="K107" s="300"/>
    </row>
    <row r="108" s="1" customFormat="1" ht="15" customHeight="1">
      <c r="B108" s="311"/>
      <c r="C108" s="286" t="s">
        <v>679</v>
      </c>
      <c r="D108" s="286"/>
      <c r="E108" s="286"/>
      <c r="F108" s="309" t="s">
        <v>680</v>
      </c>
      <c r="G108" s="286"/>
      <c r="H108" s="286" t="s">
        <v>714</v>
      </c>
      <c r="I108" s="286" t="s">
        <v>676</v>
      </c>
      <c r="J108" s="286">
        <v>50</v>
      </c>
      <c r="K108" s="300"/>
    </row>
    <row r="109" s="1" customFormat="1" ht="15" customHeight="1">
      <c r="B109" s="311"/>
      <c r="C109" s="286" t="s">
        <v>682</v>
      </c>
      <c r="D109" s="286"/>
      <c r="E109" s="286"/>
      <c r="F109" s="309" t="s">
        <v>674</v>
      </c>
      <c r="G109" s="286"/>
      <c r="H109" s="286" t="s">
        <v>714</v>
      </c>
      <c r="I109" s="286" t="s">
        <v>684</v>
      </c>
      <c r="J109" s="286"/>
      <c r="K109" s="300"/>
    </row>
    <row r="110" s="1" customFormat="1" ht="15" customHeight="1">
      <c r="B110" s="311"/>
      <c r="C110" s="286" t="s">
        <v>693</v>
      </c>
      <c r="D110" s="286"/>
      <c r="E110" s="286"/>
      <c r="F110" s="309" t="s">
        <v>680</v>
      </c>
      <c r="G110" s="286"/>
      <c r="H110" s="286" t="s">
        <v>714</v>
      </c>
      <c r="I110" s="286" t="s">
        <v>676</v>
      </c>
      <c r="J110" s="286">
        <v>50</v>
      </c>
      <c r="K110" s="300"/>
    </row>
    <row r="111" s="1" customFormat="1" ht="15" customHeight="1">
      <c r="B111" s="311"/>
      <c r="C111" s="286" t="s">
        <v>701</v>
      </c>
      <c r="D111" s="286"/>
      <c r="E111" s="286"/>
      <c r="F111" s="309" t="s">
        <v>680</v>
      </c>
      <c r="G111" s="286"/>
      <c r="H111" s="286" t="s">
        <v>714</v>
      </c>
      <c r="I111" s="286" t="s">
        <v>676</v>
      </c>
      <c r="J111" s="286">
        <v>50</v>
      </c>
      <c r="K111" s="300"/>
    </row>
    <row r="112" s="1" customFormat="1" ht="15" customHeight="1">
      <c r="B112" s="311"/>
      <c r="C112" s="286" t="s">
        <v>699</v>
      </c>
      <c r="D112" s="286"/>
      <c r="E112" s="286"/>
      <c r="F112" s="309" t="s">
        <v>680</v>
      </c>
      <c r="G112" s="286"/>
      <c r="H112" s="286" t="s">
        <v>714</v>
      </c>
      <c r="I112" s="286" t="s">
        <v>676</v>
      </c>
      <c r="J112" s="286">
        <v>50</v>
      </c>
      <c r="K112" s="300"/>
    </row>
    <row r="113" s="1" customFormat="1" ht="15" customHeight="1">
      <c r="B113" s="311"/>
      <c r="C113" s="286" t="s">
        <v>53</v>
      </c>
      <c r="D113" s="286"/>
      <c r="E113" s="286"/>
      <c r="F113" s="309" t="s">
        <v>674</v>
      </c>
      <c r="G113" s="286"/>
      <c r="H113" s="286" t="s">
        <v>715</v>
      </c>
      <c r="I113" s="286" t="s">
        <v>676</v>
      </c>
      <c r="J113" s="286">
        <v>20</v>
      </c>
      <c r="K113" s="300"/>
    </row>
    <row r="114" s="1" customFormat="1" ht="15" customHeight="1">
      <c r="B114" s="311"/>
      <c r="C114" s="286" t="s">
        <v>716</v>
      </c>
      <c r="D114" s="286"/>
      <c r="E114" s="286"/>
      <c r="F114" s="309" t="s">
        <v>674</v>
      </c>
      <c r="G114" s="286"/>
      <c r="H114" s="286" t="s">
        <v>717</v>
      </c>
      <c r="I114" s="286" t="s">
        <v>676</v>
      </c>
      <c r="J114" s="286">
        <v>120</v>
      </c>
      <c r="K114" s="300"/>
    </row>
    <row r="115" s="1" customFormat="1" ht="15" customHeight="1">
      <c r="B115" s="311"/>
      <c r="C115" s="286" t="s">
        <v>38</v>
      </c>
      <c r="D115" s="286"/>
      <c r="E115" s="286"/>
      <c r="F115" s="309" t="s">
        <v>674</v>
      </c>
      <c r="G115" s="286"/>
      <c r="H115" s="286" t="s">
        <v>718</v>
      </c>
      <c r="I115" s="286" t="s">
        <v>709</v>
      </c>
      <c r="J115" s="286"/>
      <c r="K115" s="300"/>
    </row>
    <row r="116" s="1" customFormat="1" ht="15" customHeight="1">
      <c r="B116" s="311"/>
      <c r="C116" s="286" t="s">
        <v>48</v>
      </c>
      <c r="D116" s="286"/>
      <c r="E116" s="286"/>
      <c r="F116" s="309" t="s">
        <v>674</v>
      </c>
      <c r="G116" s="286"/>
      <c r="H116" s="286" t="s">
        <v>719</v>
      </c>
      <c r="I116" s="286" t="s">
        <v>709</v>
      </c>
      <c r="J116" s="286"/>
      <c r="K116" s="300"/>
    </row>
    <row r="117" s="1" customFormat="1" ht="15" customHeight="1">
      <c r="B117" s="311"/>
      <c r="C117" s="286" t="s">
        <v>57</v>
      </c>
      <c r="D117" s="286"/>
      <c r="E117" s="286"/>
      <c r="F117" s="309" t="s">
        <v>674</v>
      </c>
      <c r="G117" s="286"/>
      <c r="H117" s="286" t="s">
        <v>720</v>
      </c>
      <c r="I117" s="286" t="s">
        <v>721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722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668</v>
      </c>
      <c r="D123" s="301"/>
      <c r="E123" s="301"/>
      <c r="F123" s="301" t="s">
        <v>669</v>
      </c>
      <c r="G123" s="302"/>
      <c r="H123" s="301" t="s">
        <v>54</v>
      </c>
      <c r="I123" s="301" t="s">
        <v>57</v>
      </c>
      <c r="J123" s="301" t="s">
        <v>670</v>
      </c>
      <c r="K123" s="330"/>
    </row>
    <row r="124" s="1" customFormat="1" ht="17.25" customHeight="1">
      <c r="B124" s="329"/>
      <c r="C124" s="303" t="s">
        <v>671</v>
      </c>
      <c r="D124" s="303"/>
      <c r="E124" s="303"/>
      <c r="F124" s="304" t="s">
        <v>672</v>
      </c>
      <c r="G124" s="305"/>
      <c r="H124" s="303"/>
      <c r="I124" s="303"/>
      <c r="J124" s="303" t="s">
        <v>673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677</v>
      </c>
      <c r="D126" s="308"/>
      <c r="E126" s="308"/>
      <c r="F126" s="309" t="s">
        <v>674</v>
      </c>
      <c r="G126" s="286"/>
      <c r="H126" s="286" t="s">
        <v>714</v>
      </c>
      <c r="I126" s="286" t="s">
        <v>676</v>
      </c>
      <c r="J126" s="286">
        <v>120</v>
      </c>
      <c r="K126" s="334"/>
    </row>
    <row r="127" s="1" customFormat="1" ht="15" customHeight="1">
      <c r="B127" s="331"/>
      <c r="C127" s="286" t="s">
        <v>723</v>
      </c>
      <c r="D127" s="286"/>
      <c r="E127" s="286"/>
      <c r="F127" s="309" t="s">
        <v>674</v>
      </c>
      <c r="G127" s="286"/>
      <c r="H127" s="286" t="s">
        <v>724</v>
      </c>
      <c r="I127" s="286" t="s">
        <v>676</v>
      </c>
      <c r="J127" s="286" t="s">
        <v>725</v>
      </c>
      <c r="K127" s="334"/>
    </row>
    <row r="128" s="1" customFormat="1" ht="15" customHeight="1">
      <c r="B128" s="331"/>
      <c r="C128" s="286" t="s">
        <v>622</v>
      </c>
      <c r="D128" s="286"/>
      <c r="E128" s="286"/>
      <c r="F128" s="309" t="s">
        <v>674</v>
      </c>
      <c r="G128" s="286"/>
      <c r="H128" s="286" t="s">
        <v>726</v>
      </c>
      <c r="I128" s="286" t="s">
        <v>676</v>
      </c>
      <c r="J128" s="286" t="s">
        <v>725</v>
      </c>
      <c r="K128" s="334"/>
    </row>
    <row r="129" s="1" customFormat="1" ht="15" customHeight="1">
      <c r="B129" s="331"/>
      <c r="C129" s="286" t="s">
        <v>685</v>
      </c>
      <c r="D129" s="286"/>
      <c r="E129" s="286"/>
      <c r="F129" s="309" t="s">
        <v>680</v>
      </c>
      <c r="G129" s="286"/>
      <c r="H129" s="286" t="s">
        <v>686</v>
      </c>
      <c r="I129" s="286" t="s">
        <v>676</v>
      </c>
      <c r="J129" s="286">
        <v>15</v>
      </c>
      <c r="K129" s="334"/>
    </row>
    <row r="130" s="1" customFormat="1" ht="15" customHeight="1">
      <c r="B130" s="331"/>
      <c r="C130" s="312" t="s">
        <v>687</v>
      </c>
      <c r="D130" s="312"/>
      <c r="E130" s="312"/>
      <c r="F130" s="313" t="s">
        <v>680</v>
      </c>
      <c r="G130" s="312"/>
      <c r="H130" s="312" t="s">
        <v>688</v>
      </c>
      <c r="I130" s="312" t="s">
        <v>676</v>
      </c>
      <c r="J130" s="312">
        <v>15</v>
      </c>
      <c r="K130" s="334"/>
    </row>
    <row r="131" s="1" customFormat="1" ht="15" customHeight="1">
      <c r="B131" s="331"/>
      <c r="C131" s="312" t="s">
        <v>689</v>
      </c>
      <c r="D131" s="312"/>
      <c r="E131" s="312"/>
      <c r="F131" s="313" t="s">
        <v>680</v>
      </c>
      <c r="G131" s="312"/>
      <c r="H131" s="312" t="s">
        <v>690</v>
      </c>
      <c r="I131" s="312" t="s">
        <v>676</v>
      </c>
      <c r="J131" s="312">
        <v>20</v>
      </c>
      <c r="K131" s="334"/>
    </row>
    <row r="132" s="1" customFormat="1" ht="15" customHeight="1">
      <c r="B132" s="331"/>
      <c r="C132" s="312" t="s">
        <v>691</v>
      </c>
      <c r="D132" s="312"/>
      <c r="E132" s="312"/>
      <c r="F132" s="313" t="s">
        <v>680</v>
      </c>
      <c r="G132" s="312"/>
      <c r="H132" s="312" t="s">
        <v>692</v>
      </c>
      <c r="I132" s="312" t="s">
        <v>676</v>
      </c>
      <c r="J132" s="312">
        <v>20</v>
      </c>
      <c r="K132" s="334"/>
    </row>
    <row r="133" s="1" customFormat="1" ht="15" customHeight="1">
      <c r="B133" s="331"/>
      <c r="C133" s="286" t="s">
        <v>679</v>
      </c>
      <c r="D133" s="286"/>
      <c r="E133" s="286"/>
      <c r="F133" s="309" t="s">
        <v>680</v>
      </c>
      <c r="G133" s="286"/>
      <c r="H133" s="286" t="s">
        <v>714</v>
      </c>
      <c r="I133" s="286" t="s">
        <v>676</v>
      </c>
      <c r="J133" s="286">
        <v>50</v>
      </c>
      <c r="K133" s="334"/>
    </row>
    <row r="134" s="1" customFormat="1" ht="15" customHeight="1">
      <c r="B134" s="331"/>
      <c r="C134" s="286" t="s">
        <v>693</v>
      </c>
      <c r="D134" s="286"/>
      <c r="E134" s="286"/>
      <c r="F134" s="309" t="s">
        <v>680</v>
      </c>
      <c r="G134" s="286"/>
      <c r="H134" s="286" t="s">
        <v>714</v>
      </c>
      <c r="I134" s="286" t="s">
        <v>676</v>
      </c>
      <c r="J134" s="286">
        <v>50</v>
      </c>
      <c r="K134" s="334"/>
    </row>
    <row r="135" s="1" customFormat="1" ht="15" customHeight="1">
      <c r="B135" s="331"/>
      <c r="C135" s="286" t="s">
        <v>699</v>
      </c>
      <c r="D135" s="286"/>
      <c r="E135" s="286"/>
      <c r="F135" s="309" t="s">
        <v>680</v>
      </c>
      <c r="G135" s="286"/>
      <c r="H135" s="286" t="s">
        <v>714</v>
      </c>
      <c r="I135" s="286" t="s">
        <v>676</v>
      </c>
      <c r="J135" s="286">
        <v>50</v>
      </c>
      <c r="K135" s="334"/>
    </row>
    <row r="136" s="1" customFormat="1" ht="15" customHeight="1">
      <c r="B136" s="331"/>
      <c r="C136" s="286" t="s">
        <v>701</v>
      </c>
      <c r="D136" s="286"/>
      <c r="E136" s="286"/>
      <c r="F136" s="309" t="s">
        <v>680</v>
      </c>
      <c r="G136" s="286"/>
      <c r="H136" s="286" t="s">
        <v>714</v>
      </c>
      <c r="I136" s="286" t="s">
        <v>676</v>
      </c>
      <c r="J136" s="286">
        <v>50</v>
      </c>
      <c r="K136" s="334"/>
    </row>
    <row r="137" s="1" customFormat="1" ht="15" customHeight="1">
      <c r="B137" s="331"/>
      <c r="C137" s="286" t="s">
        <v>702</v>
      </c>
      <c r="D137" s="286"/>
      <c r="E137" s="286"/>
      <c r="F137" s="309" t="s">
        <v>680</v>
      </c>
      <c r="G137" s="286"/>
      <c r="H137" s="286" t="s">
        <v>727</v>
      </c>
      <c r="I137" s="286" t="s">
        <v>676</v>
      </c>
      <c r="J137" s="286">
        <v>255</v>
      </c>
      <c r="K137" s="334"/>
    </row>
    <row r="138" s="1" customFormat="1" ht="15" customHeight="1">
      <c r="B138" s="331"/>
      <c r="C138" s="286" t="s">
        <v>704</v>
      </c>
      <c r="D138" s="286"/>
      <c r="E138" s="286"/>
      <c r="F138" s="309" t="s">
        <v>674</v>
      </c>
      <c r="G138" s="286"/>
      <c r="H138" s="286" t="s">
        <v>728</v>
      </c>
      <c r="I138" s="286" t="s">
        <v>706</v>
      </c>
      <c r="J138" s="286"/>
      <c r="K138" s="334"/>
    </row>
    <row r="139" s="1" customFormat="1" ht="15" customHeight="1">
      <c r="B139" s="331"/>
      <c r="C139" s="286" t="s">
        <v>707</v>
      </c>
      <c r="D139" s="286"/>
      <c r="E139" s="286"/>
      <c r="F139" s="309" t="s">
        <v>674</v>
      </c>
      <c r="G139" s="286"/>
      <c r="H139" s="286" t="s">
        <v>729</v>
      </c>
      <c r="I139" s="286" t="s">
        <v>709</v>
      </c>
      <c r="J139" s="286"/>
      <c r="K139" s="334"/>
    </row>
    <row r="140" s="1" customFormat="1" ht="15" customHeight="1">
      <c r="B140" s="331"/>
      <c r="C140" s="286" t="s">
        <v>710</v>
      </c>
      <c r="D140" s="286"/>
      <c r="E140" s="286"/>
      <c r="F140" s="309" t="s">
        <v>674</v>
      </c>
      <c r="G140" s="286"/>
      <c r="H140" s="286" t="s">
        <v>710</v>
      </c>
      <c r="I140" s="286" t="s">
        <v>709</v>
      </c>
      <c r="J140" s="286"/>
      <c r="K140" s="334"/>
    </row>
    <row r="141" s="1" customFormat="1" ht="15" customHeight="1">
      <c r="B141" s="331"/>
      <c r="C141" s="286" t="s">
        <v>38</v>
      </c>
      <c r="D141" s="286"/>
      <c r="E141" s="286"/>
      <c r="F141" s="309" t="s">
        <v>674</v>
      </c>
      <c r="G141" s="286"/>
      <c r="H141" s="286" t="s">
        <v>730</v>
      </c>
      <c r="I141" s="286" t="s">
        <v>709</v>
      </c>
      <c r="J141" s="286"/>
      <c r="K141" s="334"/>
    </row>
    <row r="142" s="1" customFormat="1" ht="15" customHeight="1">
      <c r="B142" s="331"/>
      <c r="C142" s="286" t="s">
        <v>731</v>
      </c>
      <c r="D142" s="286"/>
      <c r="E142" s="286"/>
      <c r="F142" s="309" t="s">
        <v>674</v>
      </c>
      <c r="G142" s="286"/>
      <c r="H142" s="286" t="s">
        <v>732</v>
      </c>
      <c r="I142" s="286" t="s">
        <v>709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733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668</v>
      </c>
      <c r="D148" s="301"/>
      <c r="E148" s="301"/>
      <c r="F148" s="301" t="s">
        <v>669</v>
      </c>
      <c r="G148" s="302"/>
      <c r="H148" s="301" t="s">
        <v>54</v>
      </c>
      <c r="I148" s="301" t="s">
        <v>57</v>
      </c>
      <c r="J148" s="301" t="s">
        <v>670</v>
      </c>
      <c r="K148" s="300"/>
    </row>
    <row r="149" s="1" customFormat="1" ht="17.25" customHeight="1">
      <c r="B149" s="298"/>
      <c r="C149" s="303" t="s">
        <v>671</v>
      </c>
      <c r="D149" s="303"/>
      <c r="E149" s="303"/>
      <c r="F149" s="304" t="s">
        <v>672</v>
      </c>
      <c r="G149" s="305"/>
      <c r="H149" s="303"/>
      <c r="I149" s="303"/>
      <c r="J149" s="303" t="s">
        <v>673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677</v>
      </c>
      <c r="D151" s="286"/>
      <c r="E151" s="286"/>
      <c r="F151" s="339" t="s">
        <v>674</v>
      </c>
      <c r="G151" s="286"/>
      <c r="H151" s="338" t="s">
        <v>714</v>
      </c>
      <c r="I151" s="338" t="s">
        <v>676</v>
      </c>
      <c r="J151" s="338">
        <v>120</v>
      </c>
      <c r="K151" s="334"/>
    </row>
    <row r="152" s="1" customFormat="1" ht="15" customHeight="1">
      <c r="B152" s="311"/>
      <c r="C152" s="338" t="s">
        <v>723</v>
      </c>
      <c r="D152" s="286"/>
      <c r="E152" s="286"/>
      <c r="F152" s="339" t="s">
        <v>674</v>
      </c>
      <c r="G152" s="286"/>
      <c r="H152" s="338" t="s">
        <v>734</v>
      </c>
      <c r="I152" s="338" t="s">
        <v>676</v>
      </c>
      <c r="J152" s="338" t="s">
        <v>725</v>
      </c>
      <c r="K152" s="334"/>
    </row>
    <row r="153" s="1" customFormat="1" ht="15" customHeight="1">
      <c r="B153" s="311"/>
      <c r="C153" s="338" t="s">
        <v>622</v>
      </c>
      <c r="D153" s="286"/>
      <c r="E153" s="286"/>
      <c r="F153" s="339" t="s">
        <v>674</v>
      </c>
      <c r="G153" s="286"/>
      <c r="H153" s="338" t="s">
        <v>735</v>
      </c>
      <c r="I153" s="338" t="s">
        <v>676</v>
      </c>
      <c r="J153" s="338" t="s">
        <v>725</v>
      </c>
      <c r="K153" s="334"/>
    </row>
    <row r="154" s="1" customFormat="1" ht="15" customHeight="1">
      <c r="B154" s="311"/>
      <c r="C154" s="338" t="s">
        <v>679</v>
      </c>
      <c r="D154" s="286"/>
      <c r="E154" s="286"/>
      <c r="F154" s="339" t="s">
        <v>680</v>
      </c>
      <c r="G154" s="286"/>
      <c r="H154" s="338" t="s">
        <v>714</v>
      </c>
      <c r="I154" s="338" t="s">
        <v>676</v>
      </c>
      <c r="J154" s="338">
        <v>50</v>
      </c>
      <c r="K154" s="334"/>
    </row>
    <row r="155" s="1" customFormat="1" ht="15" customHeight="1">
      <c r="B155" s="311"/>
      <c r="C155" s="338" t="s">
        <v>682</v>
      </c>
      <c r="D155" s="286"/>
      <c r="E155" s="286"/>
      <c r="F155" s="339" t="s">
        <v>674</v>
      </c>
      <c r="G155" s="286"/>
      <c r="H155" s="338" t="s">
        <v>714</v>
      </c>
      <c r="I155" s="338" t="s">
        <v>684</v>
      </c>
      <c r="J155" s="338"/>
      <c r="K155" s="334"/>
    </row>
    <row r="156" s="1" customFormat="1" ht="15" customHeight="1">
      <c r="B156" s="311"/>
      <c r="C156" s="338" t="s">
        <v>693</v>
      </c>
      <c r="D156" s="286"/>
      <c r="E156" s="286"/>
      <c r="F156" s="339" t="s">
        <v>680</v>
      </c>
      <c r="G156" s="286"/>
      <c r="H156" s="338" t="s">
        <v>714</v>
      </c>
      <c r="I156" s="338" t="s">
        <v>676</v>
      </c>
      <c r="J156" s="338">
        <v>50</v>
      </c>
      <c r="K156" s="334"/>
    </row>
    <row r="157" s="1" customFormat="1" ht="15" customHeight="1">
      <c r="B157" s="311"/>
      <c r="C157" s="338" t="s">
        <v>701</v>
      </c>
      <c r="D157" s="286"/>
      <c r="E157" s="286"/>
      <c r="F157" s="339" t="s">
        <v>680</v>
      </c>
      <c r="G157" s="286"/>
      <c r="H157" s="338" t="s">
        <v>714</v>
      </c>
      <c r="I157" s="338" t="s">
        <v>676</v>
      </c>
      <c r="J157" s="338">
        <v>50</v>
      </c>
      <c r="K157" s="334"/>
    </row>
    <row r="158" s="1" customFormat="1" ht="15" customHeight="1">
      <c r="B158" s="311"/>
      <c r="C158" s="338" t="s">
        <v>699</v>
      </c>
      <c r="D158" s="286"/>
      <c r="E158" s="286"/>
      <c r="F158" s="339" t="s">
        <v>680</v>
      </c>
      <c r="G158" s="286"/>
      <c r="H158" s="338" t="s">
        <v>714</v>
      </c>
      <c r="I158" s="338" t="s">
        <v>676</v>
      </c>
      <c r="J158" s="338">
        <v>50</v>
      </c>
      <c r="K158" s="334"/>
    </row>
    <row r="159" s="1" customFormat="1" ht="15" customHeight="1">
      <c r="B159" s="311"/>
      <c r="C159" s="338" t="s">
        <v>159</v>
      </c>
      <c r="D159" s="286"/>
      <c r="E159" s="286"/>
      <c r="F159" s="339" t="s">
        <v>674</v>
      </c>
      <c r="G159" s="286"/>
      <c r="H159" s="338" t="s">
        <v>736</v>
      </c>
      <c r="I159" s="338" t="s">
        <v>676</v>
      </c>
      <c r="J159" s="338" t="s">
        <v>737</v>
      </c>
      <c r="K159" s="334"/>
    </row>
    <row r="160" s="1" customFormat="1" ht="15" customHeight="1">
      <c r="B160" s="311"/>
      <c r="C160" s="338" t="s">
        <v>738</v>
      </c>
      <c r="D160" s="286"/>
      <c r="E160" s="286"/>
      <c r="F160" s="339" t="s">
        <v>674</v>
      </c>
      <c r="G160" s="286"/>
      <c r="H160" s="338" t="s">
        <v>739</v>
      </c>
      <c r="I160" s="338" t="s">
        <v>709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740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668</v>
      </c>
      <c r="D166" s="301"/>
      <c r="E166" s="301"/>
      <c r="F166" s="301" t="s">
        <v>669</v>
      </c>
      <c r="G166" s="343"/>
      <c r="H166" s="344" t="s">
        <v>54</v>
      </c>
      <c r="I166" s="344" t="s">
        <v>57</v>
      </c>
      <c r="J166" s="301" t="s">
        <v>670</v>
      </c>
      <c r="K166" s="278"/>
    </row>
    <row r="167" s="1" customFormat="1" ht="17.25" customHeight="1">
      <c r="B167" s="279"/>
      <c r="C167" s="303" t="s">
        <v>671</v>
      </c>
      <c r="D167" s="303"/>
      <c r="E167" s="303"/>
      <c r="F167" s="304" t="s">
        <v>672</v>
      </c>
      <c r="G167" s="345"/>
      <c r="H167" s="346"/>
      <c r="I167" s="346"/>
      <c r="J167" s="303" t="s">
        <v>673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677</v>
      </c>
      <c r="D169" s="286"/>
      <c r="E169" s="286"/>
      <c r="F169" s="309" t="s">
        <v>674</v>
      </c>
      <c r="G169" s="286"/>
      <c r="H169" s="286" t="s">
        <v>714</v>
      </c>
      <c r="I169" s="286" t="s">
        <v>676</v>
      </c>
      <c r="J169" s="286">
        <v>120</v>
      </c>
      <c r="K169" s="334"/>
    </row>
    <row r="170" s="1" customFormat="1" ht="15" customHeight="1">
      <c r="B170" s="311"/>
      <c r="C170" s="286" t="s">
        <v>723</v>
      </c>
      <c r="D170" s="286"/>
      <c r="E170" s="286"/>
      <c r="F170" s="309" t="s">
        <v>674</v>
      </c>
      <c r="G170" s="286"/>
      <c r="H170" s="286" t="s">
        <v>724</v>
      </c>
      <c r="I170" s="286" t="s">
        <v>676</v>
      </c>
      <c r="J170" s="286" t="s">
        <v>725</v>
      </c>
      <c r="K170" s="334"/>
    </row>
    <row r="171" s="1" customFormat="1" ht="15" customHeight="1">
      <c r="B171" s="311"/>
      <c r="C171" s="286" t="s">
        <v>622</v>
      </c>
      <c r="D171" s="286"/>
      <c r="E171" s="286"/>
      <c r="F171" s="309" t="s">
        <v>674</v>
      </c>
      <c r="G171" s="286"/>
      <c r="H171" s="286" t="s">
        <v>741</v>
      </c>
      <c r="I171" s="286" t="s">
        <v>676</v>
      </c>
      <c r="J171" s="286" t="s">
        <v>725</v>
      </c>
      <c r="K171" s="334"/>
    </row>
    <row r="172" s="1" customFormat="1" ht="15" customHeight="1">
      <c r="B172" s="311"/>
      <c r="C172" s="286" t="s">
        <v>679</v>
      </c>
      <c r="D172" s="286"/>
      <c r="E172" s="286"/>
      <c r="F172" s="309" t="s">
        <v>680</v>
      </c>
      <c r="G172" s="286"/>
      <c r="H172" s="286" t="s">
        <v>741</v>
      </c>
      <c r="I172" s="286" t="s">
        <v>676</v>
      </c>
      <c r="J172" s="286">
        <v>50</v>
      </c>
      <c r="K172" s="334"/>
    </row>
    <row r="173" s="1" customFormat="1" ht="15" customHeight="1">
      <c r="B173" s="311"/>
      <c r="C173" s="286" t="s">
        <v>682</v>
      </c>
      <c r="D173" s="286"/>
      <c r="E173" s="286"/>
      <c r="F173" s="309" t="s">
        <v>674</v>
      </c>
      <c r="G173" s="286"/>
      <c r="H173" s="286" t="s">
        <v>741</v>
      </c>
      <c r="I173" s="286" t="s">
        <v>684</v>
      </c>
      <c r="J173" s="286"/>
      <c r="K173" s="334"/>
    </row>
    <row r="174" s="1" customFormat="1" ht="15" customHeight="1">
      <c r="B174" s="311"/>
      <c r="C174" s="286" t="s">
        <v>693</v>
      </c>
      <c r="D174" s="286"/>
      <c r="E174" s="286"/>
      <c r="F174" s="309" t="s">
        <v>680</v>
      </c>
      <c r="G174" s="286"/>
      <c r="H174" s="286" t="s">
        <v>741</v>
      </c>
      <c r="I174" s="286" t="s">
        <v>676</v>
      </c>
      <c r="J174" s="286">
        <v>50</v>
      </c>
      <c r="K174" s="334"/>
    </row>
    <row r="175" s="1" customFormat="1" ht="15" customHeight="1">
      <c r="B175" s="311"/>
      <c r="C175" s="286" t="s">
        <v>701</v>
      </c>
      <c r="D175" s="286"/>
      <c r="E175" s="286"/>
      <c r="F175" s="309" t="s">
        <v>680</v>
      </c>
      <c r="G175" s="286"/>
      <c r="H175" s="286" t="s">
        <v>741</v>
      </c>
      <c r="I175" s="286" t="s">
        <v>676</v>
      </c>
      <c r="J175" s="286">
        <v>50</v>
      </c>
      <c r="K175" s="334"/>
    </row>
    <row r="176" s="1" customFormat="1" ht="15" customHeight="1">
      <c r="B176" s="311"/>
      <c r="C176" s="286" t="s">
        <v>699</v>
      </c>
      <c r="D176" s="286"/>
      <c r="E176" s="286"/>
      <c r="F176" s="309" t="s">
        <v>680</v>
      </c>
      <c r="G176" s="286"/>
      <c r="H176" s="286" t="s">
        <v>741</v>
      </c>
      <c r="I176" s="286" t="s">
        <v>676</v>
      </c>
      <c r="J176" s="286">
        <v>50</v>
      </c>
      <c r="K176" s="334"/>
    </row>
    <row r="177" s="1" customFormat="1" ht="15" customHeight="1">
      <c r="B177" s="311"/>
      <c r="C177" s="286" t="s">
        <v>176</v>
      </c>
      <c r="D177" s="286"/>
      <c r="E177" s="286"/>
      <c r="F177" s="309" t="s">
        <v>674</v>
      </c>
      <c r="G177" s="286"/>
      <c r="H177" s="286" t="s">
        <v>742</v>
      </c>
      <c r="I177" s="286" t="s">
        <v>743</v>
      </c>
      <c r="J177" s="286"/>
      <c r="K177" s="334"/>
    </row>
    <row r="178" s="1" customFormat="1" ht="15" customHeight="1">
      <c r="B178" s="311"/>
      <c r="C178" s="286" t="s">
        <v>57</v>
      </c>
      <c r="D178" s="286"/>
      <c r="E178" s="286"/>
      <c r="F178" s="309" t="s">
        <v>674</v>
      </c>
      <c r="G178" s="286"/>
      <c r="H178" s="286" t="s">
        <v>744</v>
      </c>
      <c r="I178" s="286" t="s">
        <v>745</v>
      </c>
      <c r="J178" s="286">
        <v>1</v>
      </c>
      <c r="K178" s="334"/>
    </row>
    <row r="179" s="1" customFormat="1" ht="15" customHeight="1">
      <c r="B179" s="311"/>
      <c r="C179" s="286" t="s">
        <v>53</v>
      </c>
      <c r="D179" s="286"/>
      <c r="E179" s="286"/>
      <c r="F179" s="309" t="s">
        <v>674</v>
      </c>
      <c r="G179" s="286"/>
      <c r="H179" s="286" t="s">
        <v>746</v>
      </c>
      <c r="I179" s="286" t="s">
        <v>676</v>
      </c>
      <c r="J179" s="286">
        <v>20</v>
      </c>
      <c r="K179" s="334"/>
    </row>
    <row r="180" s="1" customFormat="1" ht="15" customHeight="1">
      <c r="B180" s="311"/>
      <c r="C180" s="286" t="s">
        <v>54</v>
      </c>
      <c r="D180" s="286"/>
      <c r="E180" s="286"/>
      <c r="F180" s="309" t="s">
        <v>674</v>
      </c>
      <c r="G180" s="286"/>
      <c r="H180" s="286" t="s">
        <v>747</v>
      </c>
      <c r="I180" s="286" t="s">
        <v>676</v>
      </c>
      <c r="J180" s="286">
        <v>255</v>
      </c>
      <c r="K180" s="334"/>
    </row>
    <row r="181" s="1" customFormat="1" ht="15" customHeight="1">
      <c r="B181" s="311"/>
      <c r="C181" s="286" t="s">
        <v>177</v>
      </c>
      <c r="D181" s="286"/>
      <c r="E181" s="286"/>
      <c r="F181" s="309" t="s">
        <v>674</v>
      </c>
      <c r="G181" s="286"/>
      <c r="H181" s="286" t="s">
        <v>638</v>
      </c>
      <c r="I181" s="286" t="s">
        <v>676</v>
      </c>
      <c r="J181" s="286">
        <v>10</v>
      </c>
      <c r="K181" s="334"/>
    </row>
    <row r="182" s="1" customFormat="1" ht="15" customHeight="1">
      <c r="B182" s="311"/>
      <c r="C182" s="286" t="s">
        <v>178</v>
      </c>
      <c r="D182" s="286"/>
      <c r="E182" s="286"/>
      <c r="F182" s="309" t="s">
        <v>674</v>
      </c>
      <c r="G182" s="286"/>
      <c r="H182" s="286" t="s">
        <v>748</v>
      </c>
      <c r="I182" s="286" t="s">
        <v>709</v>
      </c>
      <c r="J182" s="286"/>
      <c r="K182" s="334"/>
    </row>
    <row r="183" s="1" customFormat="1" ht="15" customHeight="1">
      <c r="B183" s="311"/>
      <c r="C183" s="286" t="s">
        <v>749</v>
      </c>
      <c r="D183" s="286"/>
      <c r="E183" s="286"/>
      <c r="F183" s="309" t="s">
        <v>674</v>
      </c>
      <c r="G183" s="286"/>
      <c r="H183" s="286" t="s">
        <v>750</v>
      </c>
      <c r="I183" s="286" t="s">
        <v>709</v>
      </c>
      <c r="J183" s="286"/>
      <c r="K183" s="334"/>
    </row>
    <row r="184" s="1" customFormat="1" ht="15" customHeight="1">
      <c r="B184" s="311"/>
      <c r="C184" s="286" t="s">
        <v>738</v>
      </c>
      <c r="D184" s="286"/>
      <c r="E184" s="286"/>
      <c r="F184" s="309" t="s">
        <v>674</v>
      </c>
      <c r="G184" s="286"/>
      <c r="H184" s="286" t="s">
        <v>751</v>
      </c>
      <c r="I184" s="286" t="s">
        <v>709</v>
      </c>
      <c r="J184" s="286"/>
      <c r="K184" s="334"/>
    </row>
    <row r="185" s="1" customFormat="1" ht="15" customHeight="1">
      <c r="B185" s="311"/>
      <c r="C185" s="286" t="s">
        <v>180</v>
      </c>
      <c r="D185" s="286"/>
      <c r="E185" s="286"/>
      <c r="F185" s="309" t="s">
        <v>680</v>
      </c>
      <c r="G185" s="286"/>
      <c r="H185" s="286" t="s">
        <v>752</v>
      </c>
      <c r="I185" s="286" t="s">
        <v>676</v>
      </c>
      <c r="J185" s="286">
        <v>50</v>
      </c>
      <c r="K185" s="334"/>
    </row>
    <row r="186" s="1" customFormat="1" ht="15" customHeight="1">
      <c r="B186" s="311"/>
      <c r="C186" s="286" t="s">
        <v>753</v>
      </c>
      <c r="D186" s="286"/>
      <c r="E186" s="286"/>
      <c r="F186" s="309" t="s">
        <v>680</v>
      </c>
      <c r="G186" s="286"/>
      <c r="H186" s="286" t="s">
        <v>754</v>
      </c>
      <c r="I186" s="286" t="s">
        <v>755</v>
      </c>
      <c r="J186" s="286"/>
      <c r="K186" s="334"/>
    </row>
    <row r="187" s="1" customFormat="1" ht="15" customHeight="1">
      <c r="B187" s="311"/>
      <c r="C187" s="286" t="s">
        <v>756</v>
      </c>
      <c r="D187" s="286"/>
      <c r="E187" s="286"/>
      <c r="F187" s="309" t="s">
        <v>680</v>
      </c>
      <c r="G187" s="286"/>
      <c r="H187" s="286" t="s">
        <v>757</v>
      </c>
      <c r="I187" s="286" t="s">
        <v>755</v>
      </c>
      <c r="J187" s="286"/>
      <c r="K187" s="334"/>
    </row>
    <row r="188" s="1" customFormat="1" ht="15" customHeight="1">
      <c r="B188" s="311"/>
      <c r="C188" s="286" t="s">
        <v>758</v>
      </c>
      <c r="D188" s="286"/>
      <c r="E188" s="286"/>
      <c r="F188" s="309" t="s">
        <v>680</v>
      </c>
      <c r="G188" s="286"/>
      <c r="H188" s="286" t="s">
        <v>759</v>
      </c>
      <c r="I188" s="286" t="s">
        <v>755</v>
      </c>
      <c r="J188" s="286"/>
      <c r="K188" s="334"/>
    </row>
    <row r="189" s="1" customFormat="1" ht="15" customHeight="1">
      <c r="B189" s="311"/>
      <c r="C189" s="347" t="s">
        <v>760</v>
      </c>
      <c r="D189" s="286"/>
      <c r="E189" s="286"/>
      <c r="F189" s="309" t="s">
        <v>680</v>
      </c>
      <c r="G189" s="286"/>
      <c r="H189" s="286" t="s">
        <v>761</v>
      </c>
      <c r="I189" s="286" t="s">
        <v>762</v>
      </c>
      <c r="J189" s="348" t="s">
        <v>763</v>
      </c>
      <c r="K189" s="334"/>
    </row>
    <row r="190" s="16" customFormat="1" ht="15" customHeight="1">
      <c r="B190" s="349"/>
      <c r="C190" s="350" t="s">
        <v>764</v>
      </c>
      <c r="D190" s="351"/>
      <c r="E190" s="351"/>
      <c r="F190" s="352" t="s">
        <v>680</v>
      </c>
      <c r="G190" s="351"/>
      <c r="H190" s="351" t="s">
        <v>765</v>
      </c>
      <c r="I190" s="351" t="s">
        <v>762</v>
      </c>
      <c r="J190" s="353" t="s">
        <v>763</v>
      </c>
      <c r="K190" s="354"/>
    </row>
    <row r="191" s="1" customFormat="1" ht="15" customHeight="1">
      <c r="B191" s="311"/>
      <c r="C191" s="347" t="s">
        <v>42</v>
      </c>
      <c r="D191" s="286"/>
      <c r="E191" s="286"/>
      <c r="F191" s="309" t="s">
        <v>674</v>
      </c>
      <c r="G191" s="286"/>
      <c r="H191" s="283" t="s">
        <v>766</v>
      </c>
      <c r="I191" s="286" t="s">
        <v>767</v>
      </c>
      <c r="J191" s="286"/>
      <c r="K191" s="334"/>
    </row>
    <row r="192" s="1" customFormat="1" ht="15" customHeight="1">
      <c r="B192" s="311"/>
      <c r="C192" s="347" t="s">
        <v>768</v>
      </c>
      <c r="D192" s="286"/>
      <c r="E192" s="286"/>
      <c r="F192" s="309" t="s">
        <v>674</v>
      </c>
      <c r="G192" s="286"/>
      <c r="H192" s="286" t="s">
        <v>769</v>
      </c>
      <c r="I192" s="286" t="s">
        <v>709</v>
      </c>
      <c r="J192" s="286"/>
      <c r="K192" s="334"/>
    </row>
    <row r="193" s="1" customFormat="1" ht="15" customHeight="1">
      <c r="B193" s="311"/>
      <c r="C193" s="347" t="s">
        <v>770</v>
      </c>
      <c r="D193" s="286"/>
      <c r="E193" s="286"/>
      <c r="F193" s="309" t="s">
        <v>674</v>
      </c>
      <c r="G193" s="286"/>
      <c r="H193" s="286" t="s">
        <v>771</v>
      </c>
      <c r="I193" s="286" t="s">
        <v>709</v>
      </c>
      <c r="J193" s="286"/>
      <c r="K193" s="334"/>
    </row>
    <row r="194" s="1" customFormat="1" ht="15" customHeight="1">
      <c r="B194" s="311"/>
      <c r="C194" s="347" t="s">
        <v>772</v>
      </c>
      <c r="D194" s="286"/>
      <c r="E194" s="286"/>
      <c r="F194" s="309" t="s">
        <v>680</v>
      </c>
      <c r="G194" s="286"/>
      <c r="H194" s="286" t="s">
        <v>773</v>
      </c>
      <c r="I194" s="286" t="s">
        <v>709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774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775</v>
      </c>
      <c r="D201" s="356"/>
      <c r="E201" s="356"/>
      <c r="F201" s="356" t="s">
        <v>776</v>
      </c>
      <c r="G201" s="357"/>
      <c r="H201" s="356" t="s">
        <v>777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767</v>
      </c>
      <c r="D203" s="286"/>
      <c r="E203" s="286"/>
      <c r="F203" s="309" t="s">
        <v>43</v>
      </c>
      <c r="G203" s="286"/>
      <c r="H203" s="286" t="s">
        <v>778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44</v>
      </c>
      <c r="G204" s="286"/>
      <c r="H204" s="286" t="s">
        <v>779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47</v>
      </c>
      <c r="G205" s="286"/>
      <c r="H205" s="286" t="s">
        <v>780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45</v>
      </c>
      <c r="G206" s="286"/>
      <c r="H206" s="286" t="s">
        <v>781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46</v>
      </c>
      <c r="G207" s="286"/>
      <c r="H207" s="286" t="s">
        <v>782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721</v>
      </c>
      <c r="D209" s="286"/>
      <c r="E209" s="286"/>
      <c r="F209" s="309" t="s">
        <v>76</v>
      </c>
      <c r="G209" s="286"/>
      <c r="H209" s="286" t="s">
        <v>783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616</v>
      </c>
      <c r="G210" s="286"/>
      <c r="H210" s="286" t="s">
        <v>617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614</v>
      </c>
      <c r="G211" s="286"/>
      <c r="H211" s="286" t="s">
        <v>784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618</v>
      </c>
      <c r="G212" s="347"/>
      <c r="H212" s="338" t="s">
        <v>619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620</v>
      </c>
      <c r="G213" s="347"/>
      <c r="H213" s="338" t="s">
        <v>785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745</v>
      </c>
      <c r="D215" s="286"/>
      <c r="E215" s="286"/>
      <c r="F215" s="309">
        <v>1</v>
      </c>
      <c r="G215" s="347"/>
      <c r="H215" s="338" t="s">
        <v>786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787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788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789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Viktor Vegricht</dc:creator>
  <cp:lastModifiedBy>Viktor Vegricht</cp:lastModifiedBy>
  <dcterms:created xsi:type="dcterms:W3CDTF">2026-01-17T08:27:45Z</dcterms:created>
  <dcterms:modified xsi:type="dcterms:W3CDTF">2026-01-17T08:27:51Z</dcterms:modified>
</cp:coreProperties>
</file>