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11230028 - PS Liberec, o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'111230028 - PS Liberec, o...'!$C$127:$K$433</definedName>
    <definedName name="_xlnm.Print_Area" localSheetId="1">'111230028 - PS Liberec, o...'!$C$4:$J$76,'111230028 - PS Liberec, o...'!$C$82:$J$111,'111230028 - PS Liberec, o...'!$C$117:$J$433</definedName>
    <definedName name="_xlnm.Print_Titles" localSheetId="1">'111230028 - PS Liberec, o...'!$127:$127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432"/>
  <c r="BH432"/>
  <c r="BG432"/>
  <c r="BF432"/>
  <c r="T432"/>
  <c r="R432"/>
  <c r="P432"/>
  <c r="BI428"/>
  <c r="BH428"/>
  <c r="BG428"/>
  <c r="BF428"/>
  <c r="T428"/>
  <c r="R428"/>
  <c r="P428"/>
  <c r="BI426"/>
  <c r="BH426"/>
  <c r="BG426"/>
  <c r="BF426"/>
  <c r="T426"/>
  <c r="R426"/>
  <c r="P426"/>
  <c r="BI422"/>
  <c r="BH422"/>
  <c r="BG422"/>
  <c r="BF422"/>
  <c r="T422"/>
  <c r="R422"/>
  <c r="P422"/>
  <c r="BI420"/>
  <c r="BH420"/>
  <c r="BG420"/>
  <c r="BF420"/>
  <c r="T420"/>
  <c r="R420"/>
  <c r="P420"/>
  <c r="BI417"/>
  <c r="BH417"/>
  <c r="BG417"/>
  <c r="BF417"/>
  <c r="T417"/>
  <c r="R417"/>
  <c r="P417"/>
  <c r="BI413"/>
  <c r="BH413"/>
  <c r="BG413"/>
  <c r="BF413"/>
  <c r="T413"/>
  <c r="R413"/>
  <c r="P413"/>
  <c r="BI410"/>
  <c r="BH410"/>
  <c r="BG410"/>
  <c r="BF410"/>
  <c r="T410"/>
  <c r="R410"/>
  <c r="P410"/>
  <c r="BI406"/>
  <c r="BH406"/>
  <c r="BG406"/>
  <c r="BF406"/>
  <c r="T406"/>
  <c r="R406"/>
  <c r="P406"/>
  <c r="BI404"/>
  <c r="BH404"/>
  <c r="BG404"/>
  <c r="BF404"/>
  <c r="T404"/>
  <c r="R404"/>
  <c r="P404"/>
  <c r="BI402"/>
  <c r="BH402"/>
  <c r="BG402"/>
  <c r="BF402"/>
  <c r="T402"/>
  <c r="R402"/>
  <c r="P402"/>
  <c r="BI398"/>
  <c r="BH398"/>
  <c r="BG398"/>
  <c r="BF398"/>
  <c r="T398"/>
  <c r="R398"/>
  <c r="P398"/>
  <c r="BI394"/>
  <c r="BH394"/>
  <c r="BG394"/>
  <c r="BF394"/>
  <c r="T394"/>
  <c r="R394"/>
  <c r="P394"/>
  <c r="BI391"/>
  <c r="BH391"/>
  <c r="BG391"/>
  <c r="BF391"/>
  <c r="T391"/>
  <c r="R391"/>
  <c r="P391"/>
  <c r="BI388"/>
  <c r="BH388"/>
  <c r="BG388"/>
  <c r="BF388"/>
  <c r="T388"/>
  <c r="R388"/>
  <c r="P388"/>
  <c r="BI385"/>
  <c r="BH385"/>
  <c r="BG385"/>
  <c r="BF385"/>
  <c r="T385"/>
  <c r="R385"/>
  <c r="P385"/>
  <c r="BI380"/>
  <c r="BH380"/>
  <c r="BG380"/>
  <c r="BF380"/>
  <c r="T380"/>
  <c r="R380"/>
  <c r="P380"/>
  <c r="BI377"/>
  <c r="BH377"/>
  <c r="BG377"/>
  <c r="BF377"/>
  <c r="T377"/>
  <c r="R377"/>
  <c r="P377"/>
  <c r="BI374"/>
  <c r="BH374"/>
  <c r="BG374"/>
  <c r="BF374"/>
  <c r="T374"/>
  <c r="R374"/>
  <c r="P374"/>
  <c r="BI372"/>
  <c r="BH372"/>
  <c r="BG372"/>
  <c r="BF372"/>
  <c r="T372"/>
  <c r="R372"/>
  <c r="P372"/>
  <c r="BI369"/>
  <c r="BH369"/>
  <c r="BG369"/>
  <c r="BF369"/>
  <c r="T369"/>
  <c r="R369"/>
  <c r="P369"/>
  <c r="BI367"/>
  <c r="BH367"/>
  <c r="BG367"/>
  <c r="BF367"/>
  <c r="T367"/>
  <c r="R367"/>
  <c r="P367"/>
  <c r="BI364"/>
  <c r="BH364"/>
  <c r="BG364"/>
  <c r="BF364"/>
  <c r="T364"/>
  <c r="R364"/>
  <c r="P364"/>
  <c r="BI361"/>
  <c r="BH361"/>
  <c r="BG361"/>
  <c r="BF361"/>
  <c r="T361"/>
  <c r="R361"/>
  <c r="P361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8"/>
  <c r="BH348"/>
  <c r="BG348"/>
  <c r="BF348"/>
  <c r="T348"/>
  <c r="R348"/>
  <c r="P348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2"/>
  <c r="BH322"/>
  <c r="BG322"/>
  <c r="BF322"/>
  <c r="T322"/>
  <c r="R322"/>
  <c r="P322"/>
  <c r="BI320"/>
  <c r="BH320"/>
  <c r="BG320"/>
  <c r="BF320"/>
  <c r="T320"/>
  <c r="R320"/>
  <c r="P320"/>
  <c r="BI317"/>
  <c r="BH317"/>
  <c r="BG317"/>
  <c r="BF317"/>
  <c r="T317"/>
  <c r="R317"/>
  <c r="P317"/>
  <c r="BI314"/>
  <c r="BH314"/>
  <c r="BG314"/>
  <c r="BF314"/>
  <c r="T314"/>
  <c r="R314"/>
  <c r="P314"/>
  <c r="BI311"/>
  <c r="BH311"/>
  <c r="BG311"/>
  <c r="BF311"/>
  <c r="T311"/>
  <c r="R311"/>
  <c r="P311"/>
  <c r="BI307"/>
  <c r="BH307"/>
  <c r="BG307"/>
  <c r="BF307"/>
  <c r="T307"/>
  <c r="R307"/>
  <c r="P307"/>
  <c r="BI304"/>
  <c r="BH304"/>
  <c r="BG304"/>
  <c r="BF304"/>
  <c r="T304"/>
  <c r="R304"/>
  <c r="P304"/>
  <c r="BI300"/>
  <c r="BH300"/>
  <c r="BG300"/>
  <c r="BF300"/>
  <c r="T300"/>
  <c r="R300"/>
  <c r="P300"/>
  <c r="BI296"/>
  <c r="BH296"/>
  <c r="BG296"/>
  <c r="BF296"/>
  <c r="T296"/>
  <c r="R296"/>
  <c r="P296"/>
  <c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4"/>
  <c r="BH284"/>
  <c r="BG284"/>
  <c r="BF284"/>
  <c r="T284"/>
  <c r="R284"/>
  <c r="P284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1"/>
  <c r="BH271"/>
  <c r="BG271"/>
  <c r="BF271"/>
  <c r="T271"/>
  <c r="R271"/>
  <c r="P271"/>
  <c r="BI267"/>
  <c r="BH267"/>
  <c r="BG267"/>
  <c r="BF267"/>
  <c r="T267"/>
  <c r="R267"/>
  <c r="P267"/>
  <c r="BI264"/>
  <c r="BH264"/>
  <c r="BG264"/>
  <c r="BF264"/>
  <c r="T264"/>
  <c r="R264"/>
  <c r="P264"/>
  <c r="BI260"/>
  <c r="BH260"/>
  <c r="BG260"/>
  <c r="BF260"/>
  <c r="T260"/>
  <c r="R260"/>
  <c r="P260"/>
  <c r="BI258"/>
  <c r="BH258"/>
  <c r="BG258"/>
  <c r="BF258"/>
  <c r="T258"/>
  <c r="R258"/>
  <c r="P258"/>
  <c r="BI255"/>
  <c r="BH255"/>
  <c r="BG255"/>
  <c r="BF255"/>
  <c r="T255"/>
  <c r="R255"/>
  <c r="P255"/>
  <c r="BI250"/>
  <c r="BH250"/>
  <c r="BG250"/>
  <c r="BF250"/>
  <c r="T250"/>
  <c r="R250"/>
  <c r="P250"/>
  <c r="BI248"/>
  <c r="BH248"/>
  <c r="BG248"/>
  <c r="BF248"/>
  <c r="T248"/>
  <c r="R248"/>
  <c r="P248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1"/>
  <c r="BH191"/>
  <c r="BG191"/>
  <c r="BF191"/>
  <c r="T191"/>
  <c r="R191"/>
  <c r="P191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6"/>
  <c r="BH176"/>
  <c r="BG176"/>
  <c r="BF176"/>
  <c r="T176"/>
  <c r="R176"/>
  <c r="P176"/>
  <c r="BI172"/>
  <c r="BH172"/>
  <c r="BG172"/>
  <c r="BF172"/>
  <c r="T172"/>
  <c r="R172"/>
  <c r="P172"/>
  <c r="BI168"/>
  <c r="BH168"/>
  <c r="BG168"/>
  <c r="BF168"/>
  <c r="T168"/>
  <c r="R168"/>
  <c r="P168"/>
  <c r="BI164"/>
  <c r="BH164"/>
  <c r="BG164"/>
  <c r="BF164"/>
  <c r="T164"/>
  <c r="T163"/>
  <c r="R164"/>
  <c r="R163"/>
  <c r="P164"/>
  <c r="P163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42"/>
  <c r="BH142"/>
  <c r="BG142"/>
  <c r="BF142"/>
  <c r="T142"/>
  <c r="R142"/>
  <c r="P142"/>
  <c r="BI138"/>
  <c r="BH138"/>
  <c r="BG138"/>
  <c r="BF138"/>
  <c r="T138"/>
  <c r="R138"/>
  <c r="P138"/>
  <c r="BI135"/>
  <c r="BH135"/>
  <c r="BG135"/>
  <c r="BF135"/>
  <c r="T135"/>
  <c r="R135"/>
  <c r="P135"/>
  <c r="BI131"/>
  <c r="BH131"/>
  <c r="BG131"/>
  <c r="BF131"/>
  <c r="T131"/>
  <c r="T130"/>
  <c r="R131"/>
  <c r="R130"/>
  <c r="P131"/>
  <c r="P130"/>
  <c r="J125"/>
  <c r="J124"/>
  <c r="F124"/>
  <c r="F122"/>
  <c r="E120"/>
  <c r="J90"/>
  <c r="J89"/>
  <c r="F89"/>
  <c r="F87"/>
  <c r="E85"/>
  <c r="J16"/>
  <c r="E16"/>
  <c r="F90"/>
  <c r="J15"/>
  <c r="J10"/>
  <c r="J122"/>
  <c i="1" r="L90"/>
  <c r="AM90"/>
  <c r="AM89"/>
  <c r="L89"/>
  <c r="AM87"/>
  <c r="L87"/>
  <c r="L85"/>
  <c r="L84"/>
  <c i="2" r="BK428"/>
  <c r="J428"/>
  <c r="BK426"/>
  <c r="J426"/>
  <c r="BK422"/>
  <c r="J422"/>
  <c r="BK420"/>
  <c r="J361"/>
  <c r="J358"/>
  <c r="J354"/>
  <c r="J352"/>
  <c r="J350"/>
  <c r="BK348"/>
  <c r="BK345"/>
  <c r="J337"/>
  <c r="BK335"/>
  <c r="J333"/>
  <c r="J331"/>
  <c r="BK327"/>
  <c r="BK325"/>
  <c r="BK314"/>
  <c r="J311"/>
  <c r="BK296"/>
  <c r="BK278"/>
  <c r="J276"/>
  <c r="J274"/>
  <c r="J264"/>
  <c r="BK260"/>
  <c r="BK258"/>
  <c r="J255"/>
  <c r="J248"/>
  <c r="J244"/>
  <c r="BK241"/>
  <c r="BK238"/>
  <c r="BK235"/>
  <c r="J232"/>
  <c r="BK228"/>
  <c r="J226"/>
  <c r="BK214"/>
  <c r="J211"/>
  <c r="J191"/>
  <c r="BK188"/>
  <c r="J184"/>
  <c r="BK172"/>
  <c r="J149"/>
  <c r="BK432"/>
  <c r="J432"/>
  <c r="J214"/>
  <c r="BK208"/>
  <c r="J196"/>
  <c r="BK191"/>
  <c r="J142"/>
  <c r="J131"/>
  <c r="J420"/>
  <c r="BK417"/>
  <c r="J417"/>
  <c r="BK413"/>
  <c r="J413"/>
  <c r="BK410"/>
  <c r="J410"/>
  <c r="BK406"/>
  <c r="J406"/>
  <c r="BK404"/>
  <c r="J404"/>
  <c r="BK402"/>
  <c r="J402"/>
  <c r="BK398"/>
  <c r="J398"/>
  <c r="J394"/>
  <c r="J356"/>
  <c r="BK352"/>
  <c r="J348"/>
  <c r="J343"/>
  <c r="BK341"/>
  <c r="J329"/>
  <c r="BK320"/>
  <c r="J317"/>
  <c r="BK307"/>
  <c r="J300"/>
  <c r="J291"/>
  <c r="J288"/>
  <c r="J280"/>
  <c r="J278"/>
  <c r="BK274"/>
  <c r="BK264"/>
  <c r="J258"/>
  <c r="BK244"/>
  <c r="J238"/>
  <c r="BK232"/>
  <c r="J223"/>
  <c r="J217"/>
  <c r="BK201"/>
  <c r="BK180"/>
  <c r="BK160"/>
  <c r="J157"/>
  <c r="J152"/>
  <c r="BK145"/>
  <c r="BK135"/>
  <c r="BK394"/>
  <c r="BK391"/>
  <c r="J391"/>
  <c r="BK388"/>
  <c r="J388"/>
  <c r="BK385"/>
  <c r="J385"/>
  <c r="BK380"/>
  <c r="J380"/>
  <c r="BK377"/>
  <c r="J377"/>
  <c r="BK374"/>
  <c r="J374"/>
  <c r="BK372"/>
  <c r="J372"/>
  <c r="BK369"/>
  <c r="J369"/>
  <c r="BK367"/>
  <c r="J367"/>
  <c r="BK364"/>
  <c r="J364"/>
  <c r="BK361"/>
  <c r="BK358"/>
  <c r="BK356"/>
  <c r="BK354"/>
  <c r="BK350"/>
  <c r="J345"/>
  <c r="BK343"/>
  <c r="J341"/>
  <c r="BK339"/>
  <c r="BK337"/>
  <c r="J335"/>
  <c r="BK333"/>
  <c r="BK331"/>
  <c r="BK329"/>
  <c r="J325"/>
  <c r="BK322"/>
  <c r="J304"/>
  <c r="J296"/>
  <c r="BK294"/>
  <c r="BK291"/>
  <c r="BK288"/>
  <c r="BK284"/>
  <c r="BK280"/>
  <c r="BK276"/>
  <c r="BK271"/>
  <c r="BK267"/>
  <c r="J260"/>
  <c r="BK255"/>
  <c r="J250"/>
  <c r="BK248"/>
  <c r="J241"/>
  <c r="J228"/>
  <c r="BK223"/>
  <c r="J208"/>
  <c r="J198"/>
  <c r="BK196"/>
  <c r="J180"/>
  <c r="BK176"/>
  <c r="J164"/>
  <c r="J160"/>
  <c r="BK131"/>
  <c i="1" r="AS94"/>
  <c i="2" r="J220"/>
  <c r="J205"/>
  <c r="BK198"/>
  <c r="J176"/>
  <c r="BK168"/>
  <c r="BK164"/>
  <c r="BK157"/>
  <c r="J145"/>
  <c r="BK138"/>
  <c r="J339"/>
  <c r="J327"/>
  <c r="J322"/>
  <c r="J320"/>
  <c r="BK317"/>
  <c r="J314"/>
  <c r="BK311"/>
  <c r="J307"/>
  <c r="BK304"/>
  <c r="BK300"/>
  <c r="J294"/>
  <c r="J284"/>
  <c r="J271"/>
  <c r="J267"/>
  <c r="BK250"/>
  <c r="J235"/>
  <c r="BK226"/>
  <c r="BK220"/>
  <c r="BK217"/>
  <c r="BK211"/>
  <c r="J188"/>
  <c r="J172"/>
  <c r="J168"/>
  <c r="BK155"/>
  <c r="BK152"/>
  <c r="BK149"/>
  <c r="BK142"/>
  <c r="BK205"/>
  <c r="J201"/>
  <c r="BK184"/>
  <c r="J155"/>
  <c r="J138"/>
  <c r="J135"/>
  <c l="1" r="BK270"/>
  <c r="J270"/>
  <c r="J105"/>
  <c r="BK360"/>
  <c r="J360"/>
  <c r="J106"/>
  <c r="R425"/>
  <c r="BK134"/>
  <c r="J134"/>
  <c r="J97"/>
  <c r="R134"/>
  <c r="R129"/>
  <c r="T134"/>
  <c r="T129"/>
  <c r="R144"/>
  <c r="BK167"/>
  <c r="J167"/>
  <c r="J101"/>
  <c r="R167"/>
  <c r="BK195"/>
  <c r="J195"/>
  <c r="J102"/>
  <c r="BK204"/>
  <c r="J204"/>
  <c r="J103"/>
  <c r="R204"/>
  <c r="P254"/>
  <c r="P409"/>
  <c r="R270"/>
  <c r="T409"/>
  <c r="P134"/>
  <c r="P129"/>
  <c r="BK144"/>
  <c r="J144"/>
  <c r="J98"/>
  <c r="P144"/>
  <c r="T144"/>
  <c r="P167"/>
  <c r="T167"/>
  <c r="P195"/>
  <c r="R195"/>
  <c r="T195"/>
  <c r="P204"/>
  <c r="T204"/>
  <c r="BK254"/>
  <c r="J254"/>
  <c r="J104"/>
  <c r="R254"/>
  <c r="T254"/>
  <c r="BK409"/>
  <c r="J409"/>
  <c r="J109"/>
  <c r="P360"/>
  <c r="BK425"/>
  <c r="J425"/>
  <c r="J110"/>
  <c r="P270"/>
  <c r="T270"/>
  <c r="R409"/>
  <c r="T360"/>
  <c r="BK393"/>
  <c r="J393"/>
  <c r="J107"/>
  <c r="P393"/>
  <c r="R393"/>
  <c r="T393"/>
  <c r="BK401"/>
  <c r="J401"/>
  <c r="J108"/>
  <c r="P401"/>
  <c r="R401"/>
  <c r="T401"/>
  <c r="P425"/>
  <c r="R360"/>
  <c r="T425"/>
  <c r="BE149"/>
  <c r="BE131"/>
  <c r="BE135"/>
  <c r="BE164"/>
  <c r="BE196"/>
  <c r="BE205"/>
  <c r="BE214"/>
  <c r="BE223"/>
  <c r="BE232"/>
  <c r="BE244"/>
  <c r="BE258"/>
  <c r="BE271"/>
  <c r="BE278"/>
  <c r="BE291"/>
  <c r="BE325"/>
  <c r="BE329"/>
  <c r="BE333"/>
  <c r="F125"/>
  <c r="BE152"/>
  <c r="BE155"/>
  <c r="BE168"/>
  <c r="BE172"/>
  <c r="BE217"/>
  <c r="BE226"/>
  <c r="BK130"/>
  <c r="J130"/>
  <c r="J96"/>
  <c r="BK163"/>
  <c r="J163"/>
  <c r="J99"/>
  <c r="J87"/>
  <c r="BE145"/>
  <c r="BE220"/>
  <c r="BE235"/>
  <c r="BE238"/>
  <c r="BE250"/>
  <c r="BE260"/>
  <c r="BE274"/>
  <c r="BE276"/>
  <c r="BE307"/>
  <c r="BE314"/>
  <c r="BE327"/>
  <c r="BE331"/>
  <c r="BE343"/>
  <c r="BE348"/>
  <c r="BE352"/>
  <c r="BE358"/>
  <c r="BE361"/>
  <c r="BE364"/>
  <c r="BE367"/>
  <c r="BE369"/>
  <c r="BE372"/>
  <c r="BE374"/>
  <c r="BE377"/>
  <c r="BE380"/>
  <c r="BE385"/>
  <c r="BE388"/>
  <c r="BE391"/>
  <c r="BE394"/>
  <c r="BE398"/>
  <c r="BE138"/>
  <c r="BE142"/>
  <c r="BE176"/>
  <c r="BE184"/>
  <c r="BE188"/>
  <c r="BE191"/>
  <c r="BE198"/>
  <c r="BE208"/>
  <c r="BE211"/>
  <c r="BE241"/>
  <c r="BE255"/>
  <c r="BE267"/>
  <c r="BE294"/>
  <c r="BE296"/>
  <c r="BE304"/>
  <c r="BE311"/>
  <c r="BE317"/>
  <c r="BE322"/>
  <c r="BE335"/>
  <c r="BE341"/>
  <c r="BE356"/>
  <c r="BE402"/>
  <c r="BE404"/>
  <c r="BE406"/>
  <c r="BE410"/>
  <c r="BE413"/>
  <c r="BE417"/>
  <c r="BE157"/>
  <c r="BE160"/>
  <c r="BE180"/>
  <c r="BE201"/>
  <c r="BE228"/>
  <c r="BE248"/>
  <c r="BE264"/>
  <c r="BE280"/>
  <c r="BE284"/>
  <c r="BE288"/>
  <c r="BE300"/>
  <c r="BE320"/>
  <c r="BE337"/>
  <c r="BE339"/>
  <c r="BE345"/>
  <c r="BE350"/>
  <c r="BE354"/>
  <c r="BE420"/>
  <c r="BE422"/>
  <c r="BE426"/>
  <c r="BE428"/>
  <c r="BE432"/>
  <c r="F34"/>
  <c i="1" r="BC95"/>
  <c r="BC94"/>
  <c r="W32"/>
  <c i="2" r="F32"/>
  <c i="1" r="BA95"/>
  <c r="BA94"/>
  <c r="W30"/>
  <c i="2" r="J32"/>
  <c i="1" r="AW95"/>
  <c i="2" r="F35"/>
  <c i="1" r="BD95"/>
  <c r="BD94"/>
  <c r="W33"/>
  <c i="2" r="F33"/>
  <c i="1" r="BB95"/>
  <c r="BB94"/>
  <c r="AX94"/>
  <c i="2" l="1" r="P166"/>
  <c r="P128"/>
  <c i="1" r="AU95"/>
  <c i="2" r="R166"/>
  <c r="R128"/>
  <c r="T166"/>
  <c r="T128"/>
  <c r="BK129"/>
  <c r="J129"/>
  <c r="J95"/>
  <c r="BK166"/>
  <c r="J166"/>
  <c r="J100"/>
  <c i="1" r="AW94"/>
  <c r="AK30"/>
  <c r="AY94"/>
  <c r="W31"/>
  <c i="2" r="F31"/>
  <c i="1" r="AZ95"/>
  <c r="AZ94"/>
  <c r="W29"/>
  <c i="2" r="J31"/>
  <c i="1" r="AV95"/>
  <c r="AT95"/>
  <c r="AU94"/>
  <c i="2" l="1" r="BK128"/>
  <c r="J128"/>
  <c r="J28"/>
  <c i="1" r="AG95"/>
  <c r="AN95"/>
  <c r="AV94"/>
  <c r="AK29"/>
  <c i="2" l="1" r="J37"/>
  <c r="J94"/>
  <c i="1" r="AG94"/>
  <c r="AT94"/>
  <c l="1" r="AN94"/>
  <c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<sst xmlns="http://schemas.openxmlformats.org/spreadsheetml/2006/main">
  <si>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</si>
  <si>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</si>
  <si>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</si>
  <si>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</si>
  <si>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</si>
  <si>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{c1bbe9d5-8bc0-443a-bc45-5ccd37c4ef62}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</si>
  <si>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</si>
  <si>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</si>
  <si>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</si>
  <si>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</si>
  <si>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</si>
  <si>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</si>
  <si>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</si>
  <si>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</si>
  <si>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111230028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</si>
  <si>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</si>
  <si>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</si>
  <si>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PS Liberec, oprava konstrukcí střechy</t>
  </si>
  <si>
    <t>KSO:</t>
  </si>
  <si>
    <t>CC-CZ:</t>
  </si>
  <si>
    <t>Místo:</t>
  </si>
  <si>
    <t>Liberec, Blahoslavova 505</t>
  </si>
  <si>
    <t>Datum:</t>
  </si>
  <si>
    <t>9. 12. 2024</t>
  </si>
  <si>
    <t>Zadavatel:</t>
  </si>
  <si>
    <t>IČ:</t>
  </si>
  <si>
    <t>70890005</t>
  </si>
  <si>
    <t>Povodí Labe, státní podnik</t>
  </si>
  <si>
    <t>DIČ:</t>
  </si>
  <si>
    <t>Uchazeč:</t>
  </si>
  <si>
    <t>Vyplň údaj</t>
  </si>
  <si>
    <t>Projektant:</t>
  </si>
  <si>
    <t>73122769</t>
  </si>
  <si>
    <t>Ing. Jiří Ryšavý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</si>
  <si>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</si>
  <si>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</si>
  <si>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</si>
  <si>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</si>
  <si>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</si>
  <si>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</si>
  <si>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</si>
  <si>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</si>
  <si>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</si>
  <si>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</si>
  <si>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</si>
  <si>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</si>
  <si>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</si>
  <si>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</si>
  <si>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</si>
  <si>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</si>
  <si>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</si>
  <si>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</si>
  <si>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</si>
  <si>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</si>
  <si>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</si>
  <si>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</si>
  <si>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</si>
  <si>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</si>
  <si>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</si>
  <si>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</si>
  <si>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</si>
  <si>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</si>
  <si>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</si>
  <si>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</si>
  <si>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</si>
  <si>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</si>
  <si>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</si>
  <si>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</si>
  <si>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</si>
  <si>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</si>
  <si>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</si>
  <si>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</si>
  <si>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</si>
  <si>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</si>
  <si>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</si>
  <si>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</si>
  <si>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</si>
  <si>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</si>
  <si>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</si>
  <si>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</si>
  <si>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</si>
  <si>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</si>
  <si>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</si>
  <si>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</si>
  <si>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</si>
  <si>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</si>
  <si>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</si>
  <si>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</si>
  <si>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</si>
  <si>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</si>
  <si>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</si>
  <si>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</si>
  <si>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</si>
  <si>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</si>
  <si>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</si>
  <si>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</si>
  <si>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</si>
  <si>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</si>
  <si>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</si>
  <si>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</si>
  <si>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</si>
  <si>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</si>
  <si>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</si>
  <si>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</si>
  <si>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</si>
  <si>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</si>
  <si>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</si>
  <si>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</si>
  <si>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</si>
  <si>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</si>
  <si>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</si>
  <si>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</si>
  <si>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</si>
  <si>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</si>
  <si>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</si>
  <si>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</si>
  <si>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</si>
  <si>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</si>
  <si>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</si>
  <si>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</si>
  <si>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</si>
  <si>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</si>
  <si>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</si>
  <si>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</si>
  <si>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</si>
  <si>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</si>
  <si>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612326121</t>
  </si>
  <si>
    <t>Sanační omítka jednovrstvá vnitřních stěn nanášená ručně</t>
  </si>
  <si>
    <t>m2</t>
  </si>
  <si>
    <t>4</t>
  </si>
  <si>
    <t>-129849656</t>
  </si>
  <si>
    <t>PP</t>
  </si>
  <si>
    <t>Omítka sanační vnitřních ploch jednovrstvá jednovrstvá, tloušťky do 20 mm nanášená ručně svislých konstrukcí stěn</t>
  </si>
  <si>
    <t>P</t>
  </si>
  <si>
    <t>Poznámka k položce:_x000d_
zaomítání pásu podél pozednice</t>
  </si>
  <si>
    <t>9</t>
  </si>
  <si>
    <t>Ostatní konstrukce a práce, bourání</t>
  </si>
  <si>
    <t>941211111</t>
  </si>
  <si>
    <t>Montáž lešení řadového rámového lehkého zatížení do 200 kg/m2 š od 0,6 do 0,9 m v do 10 m</t>
  </si>
  <si>
    <t>-2031027409</t>
  </si>
  <si>
    <t>Lešení řadové rámové lehké pracovní s podlahami s provozním zatížením tř. 3 do 200 kg/m2 šířky tř. SW06 od 0,6 do 0,9 m výšky do 10 m montáž</t>
  </si>
  <si>
    <t>VV</t>
  </si>
  <si>
    <t>13*7*4</t>
  </si>
  <si>
    <t>3</t>
  </si>
  <si>
    <t>941211211</t>
  </si>
  <si>
    <t>Příplatek k lešení řadovému rámovému lehkému do 200 kg/m2 š od 0,6 do 0,9 m v do 10 m za každý den použití</t>
  </si>
  <si>
    <t>643112909</t>
  </si>
  <si>
    <t>Lešení řadové rámové lehké pracovní s podlahami s provozním zatížením tř. 3 do 200 kg/m2 šířky tř. SW06 od 0,6 do 0,9 m výšky do 10 m příplatek za každý den použití</t>
  </si>
  <si>
    <t>Poznámka k položce:_x000d_
předpoklad otevření střech do 30 dnů</t>
  </si>
  <si>
    <t>364*30</t>
  </si>
  <si>
    <t>941211811</t>
  </si>
  <si>
    <t>Demontáž lešení řadového rámového lehkého zatížení do 200 kg/m2 š od 0,6 do 0,9 m v do 10 m</t>
  </si>
  <si>
    <t>339235505</t>
  </si>
  <si>
    <t>Lešení řadové rámové lehké pracovní s podlahami s provozním zatížením tř. 3 do 200 kg/m2 šířky tř. SW06 od 0,6 do 0,9 m výšky do 10 m demontáž</t>
  </si>
  <si>
    <t>997</t>
  </si>
  <si>
    <t>Přesun sutě</t>
  </si>
  <si>
    <t>5</t>
  </si>
  <si>
    <t>997013212</t>
  </si>
  <si>
    <t>Vnitrostaveništní doprava suti a vybouraných hmot pro budovy v přes 6 do 9 m ručně</t>
  </si>
  <si>
    <t>t</t>
  </si>
  <si>
    <t>965091225</t>
  </si>
  <si>
    <t>Vnitrostaveništní doprava suti a vybouraných hmot vodorovně do 50 m s naložením ručně pro budovy a haly výšky přes 6 do 9 m</t>
  </si>
  <si>
    <t>Poznámka k položce:_x000d_
demontované Cu klemp.prvky budou předány zadavateli</t>
  </si>
  <si>
    <t>3,553+5,785+0,936+0,628 "Cu oplech. předáno zadavateli"</t>
  </si>
  <si>
    <t>997013501</t>
  </si>
  <si>
    <t>Odvoz suti a vybouraných hmot na skládku nebo meziskládku do 1 km se složením</t>
  </si>
  <si>
    <t>-5251536</t>
  </si>
  <si>
    <t>Odvoz suti a vybouraných hmot na skládku nebo meziskládku se složením, na vzdálenost do 1 km</t>
  </si>
  <si>
    <t>3,553+5,785+0,936</t>
  </si>
  <si>
    <t>7</t>
  </si>
  <si>
    <t>997013509</t>
  </si>
  <si>
    <t>Příplatek k odvozu suti a vybouraných hmot na skládku ZKD 1 km přes 1 km</t>
  </si>
  <si>
    <t>1869777148</t>
  </si>
  <si>
    <t>Odvoz suti a vybouraných hmot na skládku nebo meziskládku se složením, na vzdálenost Příplatek k ceně za každý další započatý 1 km přes 1 km</t>
  </si>
  <si>
    <t>10,274*9 "odvoz do 10km"</t>
  </si>
  <si>
    <t>8</t>
  </si>
  <si>
    <t>997013645</t>
  </si>
  <si>
    <t>Poplatek za uložení na skládce (skládkovné) odpadu asfaltového bez dehtu kód odpadu 17 03 02</t>
  </si>
  <si>
    <t>-1816203996</t>
  </si>
  <si>
    <t>Poplatek za uložení stavebního odpadu na skládce (skládkovné) asfaltového bez obsahu dehtu zatříděného do Katalogu odpadů pod kódem 17 03 02</t>
  </si>
  <si>
    <t>997013811</t>
  </si>
  <si>
    <t>Poplatek za uložení na skládce (skládkovné) stavebního odpadu dřevěného kód odpadu 17 02 01</t>
  </si>
  <si>
    <t>2078324164</t>
  </si>
  <si>
    <t>Poplatek za uložení stavebního odpadu na skládce (skládkovné) dřevěného zatříděného do Katalogu odpadů pod kódem 17 02 01</t>
  </si>
  <si>
    <t>0,602+2,891+0,283+2,009 "bednění svislé+střešní+trám.výměna+palubky"</t>
  </si>
  <si>
    <t>10</t>
  </si>
  <si>
    <t>997013814</t>
  </si>
  <si>
    <t>Poplatek za uložení na skládce (skládkovné) stavebního odpadu izolací kód odpadu 17 06 04</t>
  </si>
  <si>
    <t>1639568868</t>
  </si>
  <si>
    <t>Poplatek za uložení stavebního odpadu na skládce (skládkovné) z izolačních materiálů zatříděného do Katalogu odpadů pod kódem 17 06 04</t>
  </si>
  <si>
    <t>((157-40)*0,16)*0,05 "40m2 znovupoužití, zavlhlá předpoklad 50kg/m3"</t>
  </si>
  <si>
    <t>998</t>
  </si>
  <si>
    <t>Přesun hmot</t>
  </si>
  <si>
    <t>11</t>
  </si>
  <si>
    <t>998011002</t>
  </si>
  <si>
    <t>Přesun hmot pro budovy zděné v přes 6 do 12 m</t>
  </si>
  <si>
    <t>-228191497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</si>
  <si>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</si>
  <si>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PSV</t>
  </si>
  <si>
    <t>Práce a dodávky PSV</t>
  </si>
  <si>
    <t>713</t>
  </si>
  <si>
    <t>Izolace tepelné</t>
  </si>
  <si>
    <t>713110813</t>
  </si>
  <si>
    <t>Odstranění tepelné izolace stropů volně kladené z vláknitých materiálů suchých tl přes 100 do 200 mm</t>
  </si>
  <si>
    <t>16</t>
  </si>
  <si>
    <t>-1439766480</t>
  </si>
  <si>
    <t>Odstranění tepelné izolace stropů nebo podhledů z rohoží, pásů, dílců, desek, bloků volně kladených z vláknitých materiálů suchých, tloušťka izolace přes 100 do 200 mm</t>
  </si>
  <si>
    <t xml:space="preserve">Poznámka k položce:_x000d_
kompletní demonáž volně ložené tepel.izolace, opatrné vyjmutí pro znovupoužití zateplení stropu půdy (skelné vlákno: ORSIL tl. 16 cm). Předpoklad zachování 40m2 izolace. </t>
  </si>
  <si>
    <t>39,06+118,1</t>
  </si>
  <si>
    <t>13</t>
  </si>
  <si>
    <t>713151111</t>
  </si>
  <si>
    <t>Montáž izolace tepelné střech šikmých kladené volně mezi krokve rohoží, pásů, desek</t>
  </si>
  <si>
    <t>843430228</t>
  </si>
  <si>
    <t>Montáž tepelné izolace střech šikmých rohožemi, pásy, deskami (izolační materiál ve specifikaci) kladenými volně mezi krokve</t>
  </si>
  <si>
    <t xml:space="preserve">Poznámka k položce:_x000d_
nová izolace šikmých podhledů a vikýřů tl.16cm a 6cm + zpětná montáž odstraněné zachovalé izolace ORSIL 16cm do stropu půdy </t>
  </si>
  <si>
    <t>(118,100*2) + 39,060</t>
  </si>
  <si>
    <t>14</t>
  </si>
  <si>
    <t>713151121</t>
  </si>
  <si>
    <t>Montáž izolace tepelné střech šikmých kladené volně pod krokve rohoží, pásů, desek</t>
  </si>
  <si>
    <t>-1652734722</t>
  </si>
  <si>
    <t>Montáž tepelné izolace střech šikmých rohožemi, pásy, deskami (izolační materiál ve specifikaci) kladenými volně pod krokve</t>
  </si>
  <si>
    <t xml:space="preserve">Poznámka k položce:_x000d_
nová izolace šikmých podhledů tl.5cm + nová izolace tl.10cm do rovných podhledů, pod krokve či kleštiny, do SDK podhledu  </t>
  </si>
  <si>
    <t>118,1+39,06</t>
  </si>
  <si>
    <t>15</t>
  </si>
  <si>
    <t>M</t>
  </si>
  <si>
    <t>631R5210</t>
  </si>
  <si>
    <t>pás tepelně izolační univerzální λ=0,035 tl 160mm</t>
  </si>
  <si>
    <t>32</t>
  </si>
  <si>
    <t>1517908925</t>
  </si>
  <si>
    <t>Poznámka k položce:_x000d_
šikmé podhledy, ztratné 10%</t>
  </si>
  <si>
    <t>118,1*1,1 'Přepočtené koeficientem množství</t>
  </si>
  <si>
    <t>631R52090</t>
  </si>
  <si>
    <t>pás tepelně izolační univerzální λ=0,033 tl 60mm</t>
  </si>
  <si>
    <t>692130990</t>
  </si>
  <si>
    <t>Poznámka k položce:_x000d_
šikmý podhled - na stávající bednění, ztratné 10%</t>
  </si>
  <si>
    <t>17</t>
  </si>
  <si>
    <t>631R52096</t>
  </si>
  <si>
    <t>pás tepelně izolační univerzální λ=0,033 tl 50mm</t>
  </si>
  <si>
    <t>-1537482014</t>
  </si>
  <si>
    <t>Poznámka k položce:_x000d_
šikmý podhled, ztratné 10%</t>
  </si>
  <si>
    <t>18</t>
  </si>
  <si>
    <t>631R5209</t>
  </si>
  <si>
    <t>pás tepelně izolační univerzální λ=0,035 tl 100mm</t>
  </si>
  <si>
    <t>1629095720</t>
  </si>
  <si>
    <t>Poznámka k položce:_x000d_
rovný podhled půdy, ztratné 10%</t>
  </si>
  <si>
    <t>39,06*1,1 'Přepočtené koeficientem množství</t>
  </si>
  <si>
    <t>741</t>
  </si>
  <si>
    <t>Elektroinstalace - silnoproud</t>
  </si>
  <si>
    <t>19</t>
  </si>
  <si>
    <t>R7414218</t>
  </si>
  <si>
    <t>Demontáž střešní části hromosvodu</t>
  </si>
  <si>
    <t>kpl</t>
  </si>
  <si>
    <t>732265898</t>
  </si>
  <si>
    <t>Demontáž střešní části hromosvodu bez zachování funkčnosti na šikmé střeše</t>
  </si>
  <si>
    <t>20</t>
  </si>
  <si>
    <t>R7414200</t>
  </si>
  <si>
    <t xml:space="preserve">Montáž  střešní části hromosvodu</t>
  </si>
  <si>
    <t>-834954236</t>
  </si>
  <si>
    <t>Montáž střešní části hromosvodu</t>
  </si>
  <si>
    <t>Poznámka k položce:_x000d_
vč. komplet nového materiálu</t>
  </si>
  <si>
    <t>R5801050</t>
  </si>
  <si>
    <t>Revize hromosvodu</t>
  </si>
  <si>
    <t>64</t>
  </si>
  <si>
    <t>-2006939049</t>
  </si>
  <si>
    <t>Poznámka k položce:_x000d_
Revize střešní části hromosvodu po instalaci</t>
  </si>
  <si>
    <t>762</t>
  </si>
  <si>
    <t>Konstrukce tesařské</t>
  </si>
  <si>
    <t>22</t>
  </si>
  <si>
    <t>R76213181</t>
  </si>
  <si>
    <t>Demontáž bednění svislých stěn fasády z hrubých prken</t>
  </si>
  <si>
    <t>-413763756</t>
  </si>
  <si>
    <t>Demontáž bednění svislých stěn fasády a nadstřešních stěn z hrubých prken, latí nebo tyčoviny</t>
  </si>
  <si>
    <t>Poznámka k položce:_x000d_
Demontáž prkenného bednění tl. 24 mm na fasádě - rozsah dle skutečného stavu po odkrytí a odsouhlasení TDI, předpoklad do 20% celkové plochy</t>
  </si>
  <si>
    <t>23</t>
  </si>
  <si>
    <t>762341811</t>
  </si>
  <si>
    <t>Demontáž bednění střech z prken</t>
  </si>
  <si>
    <t>-620944752</t>
  </si>
  <si>
    <t>Demontáž bednění a laťování bednění střech rovných, obloukových, sklonu do 60° se všemi nadstřešními konstrukcemi z prken hrubých, hoblovaných tl. do 32 mm</t>
  </si>
  <si>
    <t>Poznámka k položce:_x000d_
Demontáž prkenného bednění tl. 24 mm na střeše do 30° - rozsah skutečného dle stavu po odkrytí a odsouhlasení TDI, předpoklad do 100% celkové plochy</t>
  </si>
  <si>
    <t>98</t>
  </si>
  <si>
    <t>762331922</t>
  </si>
  <si>
    <t>Vyřezání části střešní vazby průřezové pl řeziva přes 120 do 224 cm2 dl přes 3 do 5 m</t>
  </si>
  <si>
    <t>m</t>
  </si>
  <si>
    <t>-2008912371</t>
  </si>
  <si>
    <t>Vyřezání části střešní vazby vázané konstrukce krovů průřezové plochy řeziva přes 120 do 224 cm2, délky vyřezané části krovového prvku přes 3 do 5 m</t>
  </si>
  <si>
    <t>Poznámka k položce:_x000d_
Náhrada konstrukčních prvků krovu napadených dřevokaz. houbami - krokve 160/120 a část pozednice 120/160</t>
  </si>
  <si>
    <t>99</t>
  </si>
  <si>
    <t>762332932</t>
  </si>
  <si>
    <t>Montáž doplnění části střešní vazby hranoly nehoblovanými průřezové pl přes 120 do 224 cm2</t>
  </si>
  <si>
    <t>-2024330552</t>
  </si>
  <si>
    <t>Doplnění střešní vazby řezivem - montáž (materiál ve specifikaci) nehoblovaným, průřezové plochy přes 120 do 224 cm2</t>
  </si>
  <si>
    <t>100</t>
  </si>
  <si>
    <t>60512130</t>
  </si>
  <si>
    <t>hranol stavební řezivo průřezu do 224cm2 do dl 6m</t>
  </si>
  <si>
    <t>m3</t>
  </si>
  <si>
    <t>-1376845279</t>
  </si>
  <si>
    <t>101</t>
  </si>
  <si>
    <t>762083122_2</t>
  </si>
  <si>
    <t>Impregnace řeziva proti dřevokaznému hmyzu, houbám a plísním máčením třída ohrožení 3 a 4</t>
  </si>
  <si>
    <t>404737829</t>
  </si>
  <si>
    <t>Impregnace řeziva máčením proti dřevokaznému hmyzu, houbám a plísním, třída ohrožení 3 a 4 (dřevo v exteriéru)</t>
  </si>
  <si>
    <t>Poznámka k položce:_x000d_
impregnace prvků trámové náhrady (napadených dřevokaz. houbami) napouštěcím nátěrem</t>
  </si>
  <si>
    <t>102</t>
  </si>
  <si>
    <t>R762382011</t>
  </si>
  <si>
    <t>Podepření tesařských konstrukcí krovů</t>
  </si>
  <si>
    <t>kus</t>
  </si>
  <si>
    <t>-850937676</t>
  </si>
  <si>
    <t>Poznámka k položce:_x000d_
Podepření prvků krovu při náhradě napadených částí dřevokaz. houbami - krokve 160/120 a část pozednice 120/160</t>
  </si>
  <si>
    <t>25</t>
  </si>
  <si>
    <t>762341210</t>
  </si>
  <si>
    <t>Montáž bednění střech rovných a šikmých sklonu do 60° z hrubých prken na sraz tl do 32 mm</t>
  </si>
  <si>
    <t>1697214710</t>
  </si>
  <si>
    <t>Montáž bednění střech rovných a šikmých sklonu do 60° s vyřezáním otvorů z prken hrubých na sraz tl. do 32 mm</t>
  </si>
  <si>
    <t>26</t>
  </si>
  <si>
    <t>762342511</t>
  </si>
  <si>
    <t>Montáž kontralatí na podklad bez tepelné izolace</t>
  </si>
  <si>
    <t>-110728546</t>
  </si>
  <si>
    <t>Montáž laťování montáž kontralatí na podklad bez tepelné izolace</t>
  </si>
  <si>
    <t>Poznámka k položce:_x000d_
přepočtené koeficientem množství x 1,15</t>
  </si>
  <si>
    <t>230,550+104,28 "kotralatě+laťování pozednice Detail 01"</t>
  </si>
  <si>
    <t>27</t>
  </si>
  <si>
    <t>R7623425</t>
  </si>
  <si>
    <t>Montáž atypické hřebenové latě</t>
  </si>
  <si>
    <t>-1676368351</t>
  </si>
  <si>
    <t>Montáž atypické hřebenové latě 50x50 včetně opracování do požadovaného tvaru</t>
  </si>
  <si>
    <t xml:space="preserve">Poznámka k položce:_x000d_
profil seříznout/ohoblovat dle detailu hřebene_x000d_
</t>
  </si>
  <si>
    <t>28</t>
  </si>
  <si>
    <t>762341610</t>
  </si>
  <si>
    <t>Montáž bednění štítových okapových říms z hrubých prken tl do 32 mm</t>
  </si>
  <si>
    <t>-881200802</t>
  </si>
  <si>
    <t>Montáž bednění střech štítových okapových říms, krajnic, závětrných prken a žaluzií ve spádu nebo rovnoběžně s okapem z prken hrubých tl. do 32 mm</t>
  </si>
  <si>
    <t>Poznámka k položce:_x000d_
Montáž záklopu - 2 řad prken š.120 mm, tl.24 mm, d.4x12,55m (doplnění k stávajícímu) přibitím z čela pův. provětr. dutiny vč. seříznutí hran a zbroušení hrany dle detailu 01</t>
  </si>
  <si>
    <t>29</t>
  </si>
  <si>
    <t>R76213112</t>
  </si>
  <si>
    <t>Montáž bednění stěn fasády z hrubých prken tl do 32 mm na sraz</t>
  </si>
  <si>
    <t>316308159</t>
  </si>
  <si>
    <t>Montáž bednění stěn fasády z hrubých prken tl. do 32 mm na sraz</t>
  </si>
  <si>
    <t>Poznámka k položce:_x000d_
Montáž prkenného bednění tl. 24 mm na fasádě - rozsah dle skutečného stavu po odkrytí a odsouhlasení TDI, předpoklad do 20% celkové plochy</t>
  </si>
  <si>
    <t>30</t>
  </si>
  <si>
    <t>762083122</t>
  </si>
  <si>
    <t>1056641877</t>
  </si>
  <si>
    <t>Poznámka k položce:_x000d_
impregnace prken bednění stříkáním</t>
  </si>
  <si>
    <t>31</t>
  </si>
  <si>
    <t>60511093</t>
  </si>
  <si>
    <t>řezivo jehličnaté boční omítané š 80-160mm tl 23mm dl 4-6m</t>
  </si>
  <si>
    <t>-985860974</t>
  </si>
  <si>
    <t xml:space="preserve">Poznámka k položce:_x000d_
Záklop z čela pův. provětr. dutiny + svislé fasádní bednění + střešní bednění </t>
  </si>
  <si>
    <t>(13,25+49,46+221,64)*0,023</t>
  </si>
  <si>
    <t>548R25400</t>
  </si>
  <si>
    <t>Tesařské spojovací a ochranné prostředky</t>
  </si>
  <si>
    <t>-2037374718</t>
  </si>
  <si>
    <t>Tesařské spojovací a ochranné prostředky - hřebíky, vruty, svory</t>
  </si>
  <si>
    <t>33</t>
  </si>
  <si>
    <t>60514114</t>
  </si>
  <si>
    <t>řezivo jehličnaté lať impregnovaná dl 4 m</t>
  </si>
  <si>
    <t>-500799353</t>
  </si>
  <si>
    <t>Poznámka k položce:_x000d_
kontralatě+ laťování pozednice + atyp. hřebenová lať</t>
  </si>
  <si>
    <t>(334,83*(0,04*0,06))+(42,32*(0,05*0,05))</t>
  </si>
  <si>
    <t>763</t>
  </si>
  <si>
    <t>Konstrukce suché výstavby</t>
  </si>
  <si>
    <t>34</t>
  </si>
  <si>
    <t>763131751</t>
  </si>
  <si>
    <t>Montáž parotěsné zábrany do SDK podhledu</t>
  </si>
  <si>
    <t>-1713495631</t>
  </si>
  <si>
    <t>Podhled ze sádrokartonových desek ostatní práce a konstrukce na podhledech ze sádrokartonových desek montáž parotěsné zábrany</t>
  </si>
  <si>
    <t>155,65+28,3</t>
  </si>
  <si>
    <t>35</t>
  </si>
  <si>
    <t>28329028</t>
  </si>
  <si>
    <t>fólie PE vyztužená Al vrstvou pro parotěsnou vrstvu 150g/m2 s integrovanou lepící páskou</t>
  </si>
  <si>
    <t>980751594</t>
  </si>
  <si>
    <t>36</t>
  </si>
  <si>
    <t>763161520</t>
  </si>
  <si>
    <t>SDK podkroví deska 1xDF 15 bez TI dvouvrstvá spodní kce profil CD+UD na krokvových nástavcích</t>
  </si>
  <si>
    <t>1579091150</t>
  </si>
  <si>
    <t>Podkroví ze sádrokartonových desek dvouvrstvá spodní konstrukce z ocelových profilů CD, UD na krokvových nástavcích jednoduše opláštěných deskou protipožární DF, tl. 15 mm, bez TI</t>
  </si>
  <si>
    <t>Poznámka k položce:_x000d_
šikmá i rovná část podhledu _x000d_
přepočtené koeficientem množství x 1,15</t>
  </si>
  <si>
    <t>108,69+40,2+6,76</t>
  </si>
  <si>
    <t>37</t>
  </si>
  <si>
    <t>763161519</t>
  </si>
  <si>
    <t>SDK podkroví deska 1xDF 12,5 bez TI dvouvrstvá spodní kce profil CD+UD na krokvových nástavcích</t>
  </si>
  <si>
    <t>1201182781</t>
  </si>
  <si>
    <t>Podkroví ze sádrokartonových desek dvouvrstvá spodní konstrukce z ocelových profilů CD, UD na krokvových nástavcích jednoduše opláštěných deskou protipožární DF, tl. 12,5 mm, bez TI</t>
  </si>
  <si>
    <t>Poznámka k položce:_x000d_
Podhled SDK zaoblený (ve vikýřích), poloměr dle okna: předp. r=1,1 m, tl. 12,5mm protipožární, uchycení na trámy + upevňovací klip / přímý závěs a příp. dopl. kovovou konstrukcí, ohyb zamokra pomocí šablony, postup dle výrobce_x000d_
přepočtené koeficientem množství x 1,15</t>
  </si>
  <si>
    <t>38</t>
  </si>
  <si>
    <t>763131762</t>
  </si>
  <si>
    <t>Příplatek k SDK podhledu za prostorové zakřivení</t>
  </si>
  <si>
    <t>463989463</t>
  </si>
  <si>
    <t>Podhled ze sádrokartonových desek Příplatek k cenám za prostorové zakřivení podhledu</t>
  </si>
  <si>
    <t>Poznámka k položce:_x000d_
zaoblení vikýřů</t>
  </si>
  <si>
    <t>764</t>
  </si>
  <si>
    <t>Konstrukce klempířské</t>
  </si>
  <si>
    <t>39</t>
  </si>
  <si>
    <t>764001821</t>
  </si>
  <si>
    <t>Demontáž krytiny ze svitků nebo tabulí do suti</t>
  </si>
  <si>
    <t>-81796268</t>
  </si>
  <si>
    <t>Demontáž klempířských konstrukcí krytiny ze svitků nebo tabulí do suti</t>
  </si>
  <si>
    <t>Poznámka k položce:_x000d_
Demontáž stávajícího oplechování z měděného plechu (oplechování vikýřů + závětrná lišta, + okapová hrana, rohy, ostění oken, apod.)</t>
  </si>
  <si>
    <t>40</t>
  </si>
  <si>
    <t>764002851</t>
  </si>
  <si>
    <t>Demontáž oplechování parapetů do suti</t>
  </si>
  <si>
    <t>-1160157016</t>
  </si>
  <si>
    <t>Demontáž klempířských konstrukcí oplechování parapetů do suti</t>
  </si>
  <si>
    <t>41</t>
  </si>
  <si>
    <t>764004821</t>
  </si>
  <si>
    <t>Demontáž nástřešního žlabu do suti</t>
  </si>
  <si>
    <t>89589120</t>
  </si>
  <si>
    <t>Demontáž klempířských konstrukcí žlabu nástřešního do suti</t>
  </si>
  <si>
    <t>42</t>
  </si>
  <si>
    <t>764004861</t>
  </si>
  <si>
    <t>Demontáž svodu do suti</t>
  </si>
  <si>
    <t>1864510712</t>
  </si>
  <si>
    <t>Demontáž klempířských konstrukcí svodu do suti</t>
  </si>
  <si>
    <t>43</t>
  </si>
  <si>
    <t>764121401</t>
  </si>
  <si>
    <t>Krytina střechy rovné drážkováním ze svitků z Al plechu rš 500 mm sklonu do 30°</t>
  </si>
  <si>
    <t>-1317289564</t>
  </si>
  <si>
    <t>Krytina z hliníkového plechu s úpravou u okapů, prostupů a výčnělků střechy rovné drážkováním ze svitků rš 500 mm, sklon střechy do 30°</t>
  </si>
  <si>
    <t>Poznámka k položce:_x000d_
Oplechování krytiny z Al plechu, r.š. 500 mm (drážky osově 430 mm)</t>
  </si>
  <si>
    <t>172,87*1,25 'Přepočtené koeficientem množství</t>
  </si>
  <si>
    <t>44</t>
  </si>
  <si>
    <t>764121405</t>
  </si>
  <si>
    <t>Krytina střechy rovné drážkováním ze svitků z Al plechu rš 500 mm sklonu přes 60°</t>
  </si>
  <si>
    <t>-881599390</t>
  </si>
  <si>
    <t>Krytina z hliníkového plechu s úpravou u okapů, prostupů a výčnělků střechy rovné drážkováním ze svitků rš 500 mm, sklon střechy přes 60°</t>
  </si>
  <si>
    <t>Poznámka k položce:_x000d_
Oplechování fasády z Al plechu, r.š. 500 mm (drážky osově 430 mm)</t>
  </si>
  <si>
    <t>163,4*1,25 'Přepočtené koeficientem množství</t>
  </si>
  <si>
    <t>45</t>
  </si>
  <si>
    <t>764221441</t>
  </si>
  <si>
    <t>Oplechování nevětraného nároží z Al plechu spojením na dvojitou stojatou drážku</t>
  </si>
  <si>
    <t>-1717337027</t>
  </si>
  <si>
    <t>Oplechování střešních prvků z hliníkového plechu nároží nevětraného spojením na dvojitou stojatou drážku</t>
  </si>
  <si>
    <t>3,77*4 "nároží svislé části"</t>
  </si>
  <si>
    <t>46</t>
  </si>
  <si>
    <t>764221476</t>
  </si>
  <si>
    <t>Příplatek za provedení úžlabí z Al plechu v plechové krytině</t>
  </si>
  <si>
    <t>-1180424779</t>
  </si>
  <si>
    <t>Oplechování střešních prvků z hliníkového plechu Příplatek k cenám za provedení úžlabí v plechové krytině</t>
  </si>
  <si>
    <t>Poznámka k položce:_x000d_
úžlabí vikýřů</t>
  </si>
  <si>
    <t>47</t>
  </si>
  <si>
    <t>R76422540</t>
  </si>
  <si>
    <t>Příplatek za zvýšenou pracnost při oplechování komína z Al plechu rš přes 400 mm</t>
  </si>
  <si>
    <t>-127247559</t>
  </si>
  <si>
    <t>Oplechování komína z hliníkového plechu Příplatek k cenám za zvýšenou pracnost přes rš 400 mm</t>
  </si>
  <si>
    <t>48</t>
  </si>
  <si>
    <t>764222405</t>
  </si>
  <si>
    <t>Oplechování štítu závětrnou lištou z Al plechu rš 400 mm</t>
  </si>
  <si>
    <t>818208987</t>
  </si>
  <si>
    <t>Oplechování střešních prvků z hliníkového plechu štítu závětrnou lištou rš 400 mm</t>
  </si>
  <si>
    <t>Poznámka k položce:_x000d_
oplechování vikýřů závětrnnou lištou</t>
  </si>
  <si>
    <t>16,34*1,25 'Přepočtené koeficientem množství</t>
  </si>
  <si>
    <t>49</t>
  </si>
  <si>
    <t>764222434</t>
  </si>
  <si>
    <t>Oplechování rovné okapové hrany z Al plechu rš 330 mm</t>
  </si>
  <si>
    <t>-7276263</t>
  </si>
  <si>
    <t>Oplechování střešních prvků z hliníkového plechu okapu okapovým plechem střechy rovné rš 330 mm</t>
  </si>
  <si>
    <t>Poznámka k položce:_x000d_
Délka okapní hrany-zatahovací pás (r.š.330mm) + Délka mansardové hrany-zat. pás (r.š.330mm)</t>
  </si>
  <si>
    <t>51,8+51,8</t>
  </si>
  <si>
    <t>50</t>
  </si>
  <si>
    <t>R76422243</t>
  </si>
  <si>
    <t>Oplechování rovné okapové hrany z Al plechu rš 1000 mm</t>
  </si>
  <si>
    <t>834922041</t>
  </si>
  <si>
    <t>Oplechování střešních prvků z hliníkového plechu okapu okapovým plechem střechy rovné rš 1000 mm</t>
  </si>
  <si>
    <t>Poznámka k položce:_x000d_
vyplechování pod nástřešní žlab (r.š.1000mm)</t>
  </si>
  <si>
    <t>51</t>
  </si>
  <si>
    <t>R76422440</t>
  </si>
  <si>
    <t>Oplechování ploch ostění okenních otvorů bez rohů z Al plechu mechanicky kotvené rš 500 mm</t>
  </si>
  <si>
    <t>1993909094</t>
  </si>
  <si>
    <t>Oplechování ploch ostění okenních otvorů z hliníkového plechu mechanicky kotvené rš 500 mm</t>
  </si>
  <si>
    <t>Poznámka k položce:_x000d_
okna nadpraží+ostění</t>
  </si>
  <si>
    <t>10+16,5+51,5 "napojení zeď+nadpraží+ostění"</t>
  </si>
  <si>
    <t>52</t>
  </si>
  <si>
    <t>R76422544</t>
  </si>
  <si>
    <t>Příplatek za zvýšenou pracnost při oplechování rohů okenních ostění z Al plechu rš přes 400 mm</t>
  </si>
  <si>
    <t>-492763700</t>
  </si>
  <si>
    <t>Oplechování ploch ostění okenních otvorů z hliníkového plechu. Příplatek k cenám za zvýšenou pracnost při provedení rohu nebo koutu přes rš 400 mm</t>
  </si>
  <si>
    <t>Poznámka k položce:_x000d_
rohování ostění a nadpraží oken v pláštění fasády</t>
  </si>
  <si>
    <t>53</t>
  </si>
  <si>
    <t>764226406</t>
  </si>
  <si>
    <t>Oplechování parapetů rovných mechanicky kotvené z Al plechu rš 500 mm</t>
  </si>
  <si>
    <t>-1659125538</t>
  </si>
  <si>
    <t>Oplechování parapetů z hliníkového plechu rovných mechanicky kotvené, bez rohů rš 500 mm</t>
  </si>
  <si>
    <t>Poznámka k položce:_x000d_
parapety okna</t>
  </si>
  <si>
    <t>54</t>
  </si>
  <si>
    <t>R76412140</t>
  </si>
  <si>
    <t>Příplatek k cenám krytiny z Al plechu za pracnost oplechování vikýřů</t>
  </si>
  <si>
    <t>-187380883</t>
  </si>
  <si>
    <t>4*4,1*2,18</t>
  </si>
  <si>
    <t>55</t>
  </si>
  <si>
    <t>R76422141</t>
  </si>
  <si>
    <t>Oplechování nevětraného hřebene z Al plechu s hřebenovým plechem rš 150 mm</t>
  </si>
  <si>
    <t>-2055242837</t>
  </si>
  <si>
    <t>Oplechování střešních prvků z hliníkového plechu hřebene nevětraného s použitím hřebenového plechu rš 150 mm</t>
  </si>
  <si>
    <t>56</t>
  </si>
  <si>
    <t>764223452</t>
  </si>
  <si>
    <t>Střešní výlez pro krytinu skládanou nebo plechovou z Al plechu</t>
  </si>
  <si>
    <t>1862705034</t>
  </si>
  <si>
    <t>Oplechování střešních prvků z hliníkového plechu střešní výlez rozměru 600 x 600 mm, střechy s krytinou plechovou</t>
  </si>
  <si>
    <t>Poznámka k položce:_x000d_
dodávka včetně oplechování z Al plechu a výplně výlezu izolačním dvojsklem. Barva oplechování shodná s krytinou</t>
  </si>
  <si>
    <t>57</t>
  </si>
  <si>
    <t>R420500</t>
  </si>
  <si>
    <t>speciální sada lepicí pro lepení prostupů</t>
  </si>
  <si>
    <t>-1190724846</t>
  </si>
  <si>
    <t>sada lepicí pro lepení prostupů</t>
  </si>
  <si>
    <t>58</t>
  </si>
  <si>
    <t>55351102</t>
  </si>
  <si>
    <t>mříž ochranná proti ptákům Al s barevným povrchem š 125mm</t>
  </si>
  <si>
    <t>-1126905372</t>
  </si>
  <si>
    <t>59</t>
  </si>
  <si>
    <t>55351070</t>
  </si>
  <si>
    <t>prostup nalepovací 80-125mm pro falcované Al střechy</t>
  </si>
  <si>
    <t>1144316530</t>
  </si>
  <si>
    <t>60</t>
  </si>
  <si>
    <t>55351087</t>
  </si>
  <si>
    <t>taška odvětrávací hliníková s barevným povrchem pro skládané krytiny</t>
  </si>
  <si>
    <t>-1462809787</t>
  </si>
  <si>
    <t>61</t>
  </si>
  <si>
    <t>55344009</t>
  </si>
  <si>
    <t>sada lepicí pro Al okapový systém</t>
  </si>
  <si>
    <t>sada</t>
  </si>
  <si>
    <t>1919185565</t>
  </si>
  <si>
    <t>62</t>
  </si>
  <si>
    <t>55349606</t>
  </si>
  <si>
    <t>pásek těsnicí pro stojatou drážku plechové krytiny tl 1mm š 10mm</t>
  </si>
  <si>
    <t>1390915824</t>
  </si>
  <si>
    <t>63</t>
  </si>
  <si>
    <t>55351097</t>
  </si>
  <si>
    <t>plošina stoupací pro falcované i skládané Al střechy 250x800mm</t>
  </si>
  <si>
    <t>-277851000</t>
  </si>
  <si>
    <t>55351072</t>
  </si>
  <si>
    <t>držák stoupací plošiny pro falcované i skládané hliníkové střechy</t>
  </si>
  <si>
    <t>-1534213437</t>
  </si>
  <si>
    <t>65</t>
  </si>
  <si>
    <t>765115352</t>
  </si>
  <si>
    <t>Montáž střešní stoupací plošiny d přes 400 do 800 mm pro krytiny z Al plechu</t>
  </si>
  <si>
    <t>-1461784167</t>
  </si>
  <si>
    <t>Montáž střešních doplňků krytiny z Al plechu stoupací plošiny délky přes 400 do 800 mm</t>
  </si>
  <si>
    <t>66</t>
  </si>
  <si>
    <t>764223455</t>
  </si>
  <si>
    <t>Sněhový zachytávač krytiny z Al plechu průběžný jednotrubkový</t>
  </si>
  <si>
    <t>-1162460102</t>
  </si>
  <si>
    <t>Oplechování střešních prvků z hliníkového plechu sněhový zachytávač průbežný jednotrubkový</t>
  </si>
  <si>
    <t>67</t>
  </si>
  <si>
    <t>764523407</t>
  </si>
  <si>
    <t>Žlaby nadokapní (nástřešní ) oblého tvaru včetně háků, čel a hrdel z Al plechu rš 670 mm</t>
  </si>
  <si>
    <t>2090529219</t>
  </si>
  <si>
    <t>Žlab nadokapní (nástřešní) z hliníkového plechu oblého tvaru, včetně háků, čel a hrdel rš 670 mm</t>
  </si>
  <si>
    <t>Poznámka k položce:_x000d_
žlabový hák max. po 0,5 m</t>
  </si>
  <si>
    <t>68</t>
  </si>
  <si>
    <t>764523427</t>
  </si>
  <si>
    <t>Příplatek k cenám nadokapního žlabu za provedení rohu nebo koutu z Al plechu rš 670 mm</t>
  </si>
  <si>
    <t>129074948</t>
  </si>
  <si>
    <t>Žlab nadokapní (nástřešní) z hliníkového plechu Příplatek k cenám za zvýšenou pracnost při provedení rohu nebo koutu rš 670 mm</t>
  </si>
  <si>
    <t>69</t>
  </si>
  <si>
    <t>764527507</t>
  </si>
  <si>
    <t>Dilatace žlabů z Al plechu vložením dilatačního pásu s pryžovou vložkou rš 670 mm</t>
  </si>
  <si>
    <t>-1940024870</t>
  </si>
  <si>
    <t>Dilatace žlabů z hliníkového plechu vložením dilatačního pásu s pryžovou vložkou rš 670 mm</t>
  </si>
  <si>
    <t>70</t>
  </si>
  <si>
    <t>764528423</t>
  </si>
  <si>
    <t>Svody kruhové včetně objímek, kolen, odskoků z Al plechu průměru 120 mm</t>
  </si>
  <si>
    <t>-162408251</t>
  </si>
  <si>
    <t>Svod z hliníkového plechu včetně objímek, kolen a odskoků kruhový, průměru 120 mm</t>
  </si>
  <si>
    <t>71</t>
  </si>
  <si>
    <t>55344915</t>
  </si>
  <si>
    <t>trn upevnění se závitem M10</t>
  </si>
  <si>
    <t>-2110623134</t>
  </si>
  <si>
    <t>72</t>
  </si>
  <si>
    <t>55350013</t>
  </si>
  <si>
    <t>nýt jednostranný s ocelový trnem 4x9,4mm lakovaný</t>
  </si>
  <si>
    <t>100 kus</t>
  </si>
  <si>
    <t>1985018133</t>
  </si>
  <si>
    <t>73</t>
  </si>
  <si>
    <t>PFA.520202</t>
  </si>
  <si>
    <t xml:space="preserve">šikmé vyústění  nástřešního žlabu 120</t>
  </si>
  <si>
    <t>-123169583</t>
  </si>
  <si>
    <t xml:space="preserve">šikmé vyústění  nástřešního žlabu 120mm</t>
  </si>
  <si>
    <t>765</t>
  </si>
  <si>
    <t>Krytina skládaná</t>
  </si>
  <si>
    <t>74</t>
  </si>
  <si>
    <t>765151801</t>
  </si>
  <si>
    <t>Demontáž krytiny bitumenové ze šindelů do suti</t>
  </si>
  <si>
    <t>1867419238</t>
  </si>
  <si>
    <t>Demontáž krytiny bitumenové ze šindelů sklonu do 30° do suti</t>
  </si>
  <si>
    <t>174,05+192,7</t>
  </si>
  <si>
    <t>75</t>
  </si>
  <si>
    <t>765151805</t>
  </si>
  <si>
    <t>Demontáž hřebene nebo nároží krytiny bitumenové ze šindelů do suti</t>
  </si>
  <si>
    <t>1531352744</t>
  </si>
  <si>
    <t>Demontáž krytiny bitumenové ze šindelů sklonu do 30° hřebene nebo nároží do suti</t>
  </si>
  <si>
    <t>(7,48*4)+((2,2+1,57)*4)</t>
  </si>
  <si>
    <t>76</t>
  </si>
  <si>
    <t>765151811</t>
  </si>
  <si>
    <t>Příplatek k cenám demontáže bitumenové krytiny ze šindelů za sklon přes 30°</t>
  </si>
  <si>
    <t>622415758</t>
  </si>
  <si>
    <t>Demontáž krytiny bitumenové ze šindelů Příplatek k cenám za sklon přes 30° demontáže krytiny</t>
  </si>
  <si>
    <t>77</t>
  </si>
  <si>
    <t>765151815</t>
  </si>
  <si>
    <t>Příplatek k cenám demontáže hřebene bitumenové krytiny ze šindelů za sklon přes 30°</t>
  </si>
  <si>
    <t>-779630164</t>
  </si>
  <si>
    <t>Demontáž krytiny bitumenové ze šindelů Příplatek k cenám za sklon přes 30° demontáže hřebene nebo nároží</t>
  </si>
  <si>
    <t>(2,2+1,57)*4</t>
  </si>
  <si>
    <t>78</t>
  </si>
  <si>
    <t>765192811</t>
  </si>
  <si>
    <t>Demontáž střešního výlezu jakékoliv plochy</t>
  </si>
  <si>
    <t>-1258091043</t>
  </si>
  <si>
    <t>79</t>
  </si>
  <si>
    <t>765191023</t>
  </si>
  <si>
    <t>Montáž pojistné hydroizolační nebo parotěsné kladené ve sklonu přes 20° s lepenými spoji na bednění</t>
  </si>
  <si>
    <t>-714365976</t>
  </si>
  <si>
    <t>Montáž pojistné hydroizolační nebo parotěsné fólie kladené ve sklonu přes 20° s lepenými přesahy na bednění nebo tepelnou izolaci</t>
  </si>
  <si>
    <t>Poznámka k položce:_x000d_
Pojistná hydroizolace - podstřěšní membrána DHV se zvýšenou odolností proti chem. ochraně dřeva nad membránou, min. 160 kg/m2 (např. Jutadach Monolitic Profi)</t>
  </si>
  <si>
    <t>80</t>
  </si>
  <si>
    <t>28329322</t>
  </si>
  <si>
    <t>fólie kontaktní difuzně propustná pro doplňkovou hydroizolační vrstvu, čtyřvrstvá mikroporézní PP 160g/m2</t>
  </si>
  <si>
    <t>-123503812</t>
  </si>
  <si>
    <t>Poznámka k položce:_x000d_
se zvýšenou odolností proti chem. ochraně dřeva nad membránou, vhodná na nebedněné části</t>
  </si>
  <si>
    <t>81</t>
  </si>
  <si>
    <t>628R21109</t>
  </si>
  <si>
    <t>asfaltový pás separační s krycí vrstvou tl do 1,5mm, typu R</t>
  </si>
  <si>
    <t>-1972876749</t>
  </si>
  <si>
    <t xml:space="preserve">Poznámka k položce:_x000d_
např. Bauder TOP USD 1,5 </t>
  </si>
  <si>
    <t>172,87+173,5</t>
  </si>
  <si>
    <t>346,37*1,1 'Přepočtené koeficientem množství</t>
  </si>
  <si>
    <t>82</t>
  </si>
  <si>
    <t>765192001</t>
  </si>
  <si>
    <t>Nouzové (provizorní) zakrytí střechy plachtou</t>
  </si>
  <si>
    <t>1868773925</t>
  </si>
  <si>
    <t>Nouzové zakrytí střechy plachtou</t>
  </si>
  <si>
    <t xml:space="preserve">Poznámka k položce:_x000d_
provizorní zakrytí střechy během realizace, i opakované </t>
  </si>
  <si>
    <t>83</t>
  </si>
  <si>
    <t>R76519103</t>
  </si>
  <si>
    <t>Lepení těsnících pásků namáhaných míst hydroizolační nebo parotěsné fólie</t>
  </si>
  <si>
    <t>1289285279</t>
  </si>
  <si>
    <t>Montáž pojistné hydroizolační nebo parotěsné fólie lepení těsnících pásků namáhaných míst</t>
  </si>
  <si>
    <t>Poznámka k položce:_x000d_
Doplnění namáhaných míst pojist. hydroizolace bondážní páskou PE Butyl-kaučuk - vyztužení ohybů, prostupů instalací, opravy apod._x000d_
přepočtené koeficientem množství x 1,1</t>
  </si>
  <si>
    <t>84</t>
  </si>
  <si>
    <t>28329303</t>
  </si>
  <si>
    <t>páska těsnící jednostranně lepící butylkaučuková pod kontralatě š 50mm</t>
  </si>
  <si>
    <t>1357779293</t>
  </si>
  <si>
    <t>766</t>
  </si>
  <si>
    <t>Konstrukce truhlářské</t>
  </si>
  <si>
    <t>85</t>
  </si>
  <si>
    <t>766421821</t>
  </si>
  <si>
    <t>Demontáž truhlářského obložení podhledů z palubek</t>
  </si>
  <si>
    <t>-1799763762</t>
  </si>
  <si>
    <t>Demontáž obložení podhledů palubkami</t>
  </si>
  <si>
    <t>Poznámka k položce:_x000d_
Demontáž dřevěných palubek tl. 20 mm v interiéru - strop, šikmé podhledy, vikýře</t>
  </si>
  <si>
    <t>37,82+97,11+23,58</t>
  </si>
  <si>
    <t>86</t>
  </si>
  <si>
    <t>766431821</t>
  </si>
  <si>
    <t>Demontáž truhlářského obložení sloupů a pilířů z palubek</t>
  </si>
  <si>
    <t>-1824159408</t>
  </si>
  <si>
    <t>Demontáž obložení sloupů nebo pilířů palubkami</t>
  </si>
  <si>
    <t>Poznámka k položce:_x000d_
Šetrná demontáž dřevěných palubek tl. 20 mm v interiéru kolem sloupů, pásků a viditelných trámů</t>
  </si>
  <si>
    <t>767</t>
  </si>
  <si>
    <t>Konstrukce zámečnické</t>
  </si>
  <si>
    <t>87</t>
  </si>
  <si>
    <t>767851803</t>
  </si>
  <si>
    <t>Demontáž komínových lávek - celé komínové lávky</t>
  </si>
  <si>
    <t>1549831194</t>
  </si>
  <si>
    <t>Demontáž komínových lávek kompletní celé lávky</t>
  </si>
  <si>
    <t>88</t>
  </si>
  <si>
    <t>767851104</t>
  </si>
  <si>
    <t>Montáž lávek komínových - kompletní celé lávky</t>
  </si>
  <si>
    <t>-863497409</t>
  </si>
  <si>
    <t>Montáž komínových lávek kompletní celé lávky</t>
  </si>
  <si>
    <t>89</t>
  </si>
  <si>
    <t>553R44680</t>
  </si>
  <si>
    <t>lávka komínová atypická 450x1100mm zinkovaná</t>
  </si>
  <si>
    <t>1182944722</t>
  </si>
  <si>
    <t>Poznámka k položce:_x000d_
Replika stáv. komínové lávky (kotv. do komína), žár.zinkov., komaxit. nátěr antracit, _x000d_
ocelová komín.lávka se žebř.: d. 1100 mm, š. 450 mm, 2x JEKL 50x50x4 mm, d. 900 mm, madlo L 35x35x4, konzole L 40x40x5, pororošt_x000d_
komplet. dodávka, kotvení do stávajících kotvících bodů</t>
  </si>
  <si>
    <t>783</t>
  </si>
  <si>
    <t>Dokončovací práce - nátěry</t>
  </si>
  <si>
    <t>90</t>
  </si>
  <si>
    <t>783201201</t>
  </si>
  <si>
    <t>Obroušení tesařských konstrukcí před provedením nátěru</t>
  </si>
  <si>
    <t>-1701520304</t>
  </si>
  <si>
    <t>Příprava podkladu tesařských konstrukcí před provedením nátěru broušení</t>
  </si>
  <si>
    <t>Poznámka k položce:_x000d_
Broušení a zapravení povrchu sloupů, pásků a viditelných trámů (po sejmutí palubek) v interieru</t>
  </si>
  <si>
    <t>91</t>
  </si>
  <si>
    <t>783203120</t>
  </si>
  <si>
    <t>Provedení napouštěcího dvojnásobného nátěru tesařských konstrukcí zabudovaných do konstrukce</t>
  </si>
  <si>
    <t>657285930</t>
  </si>
  <si>
    <t>Provedení nátěru tesařských konstrukcí napouštěcího nebo napouštěcího preventivního proti dřevokazným houbám, hmyzu a plísním zabudovaných do konstrukce dvojnásobného</t>
  </si>
  <si>
    <t>Poznámka k položce:_x000d_
výměra z výpisu prvků krovu z původní PD</t>
  </si>
  <si>
    <t>21,67+59,84+233,1+33,9+43,83+46,41+6,72 "kleštiny+pozednice+krokve+vaznice+nárožní krokev+sloupky+pásky</t>
  </si>
  <si>
    <t>92</t>
  </si>
  <si>
    <t>24627602</t>
  </si>
  <si>
    <t>napouštědlo biocidní vodou ředitelné bezbarvé na dřevo</t>
  </si>
  <si>
    <t>litr</t>
  </si>
  <si>
    <t>419705635</t>
  </si>
  <si>
    <t>Poznámka k položce:_x000d_
fungicidní a insekticidní přípravek, kocentrát - ředění 1:4, 1 l cca 50m2</t>
  </si>
  <si>
    <t>93</t>
  </si>
  <si>
    <t>783206100</t>
  </si>
  <si>
    <t>Provedení funkčního protipožárního nátěru tesařských konstrukcí</t>
  </si>
  <si>
    <t>-954615449</t>
  </si>
  <si>
    <t>Provedení nátěru tesařských konstrukcí funkčního protipožárního v počtu nanesení pro dosažení potřebné tloušťky</t>
  </si>
  <si>
    <t>94</t>
  </si>
  <si>
    <t>24591109</t>
  </si>
  <si>
    <t>hmota nátěrová disperzní protipožární zpěnitelná k ochraně dřevěných konstrukcí bezbarvá</t>
  </si>
  <si>
    <t>kg</t>
  </si>
  <si>
    <t>-1104476911</t>
  </si>
  <si>
    <t>Poznámka k položce:_x000d_
přípravek určený ke snížení reakce dřeva na oheň, 1kg cca 2,5m2</t>
  </si>
  <si>
    <t>784</t>
  </si>
  <si>
    <t>Dokončovací práce - malby a tapety</t>
  </si>
  <si>
    <t>95</t>
  </si>
  <si>
    <t>784181102</t>
  </si>
  <si>
    <t>Základní akrylátová jednonásobná pigmentovaná penetrace podkladu v místnostech v do 3,80 m</t>
  </si>
  <si>
    <t>-1644676291</t>
  </si>
  <si>
    <t>Penetrace podkladu jednonásobná základní pigmentovaná v místnostech výšky do 3,80 m</t>
  </si>
  <si>
    <t>96</t>
  </si>
  <si>
    <t>784211111</t>
  </si>
  <si>
    <t>Dvojnásobné bílé malby ze směsí za mokra velmi dobře oděruvzdorných v místnostech v do 3,80 m</t>
  </si>
  <si>
    <t>1847902808</t>
  </si>
  <si>
    <t>Malby z malířských směsí oděruvzdorných za mokra dvojnásobné, bílé za mokra oděruvzdorné velmi dobře v místnostech výšky do 3,80 m</t>
  </si>
  <si>
    <t>Poznámka k položce:_x000d_
vč. materiálu</t>
  </si>
  <si>
    <t>43,57+148,04 "stěny+SDK"</t>
  </si>
  <si>
    <t>97</t>
  </si>
  <si>
    <t>R78419100</t>
  </si>
  <si>
    <t>Čištění a úklid vnitřních i vnějších ploch po provedení prací</t>
  </si>
  <si>
    <t>1507175479</t>
  </si>
  <si>
    <t>Čištění vnitřních i vnějších ploch, hrubý úklid po provedení malířských prací a opravě sřešního pláště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</si>
</sst>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116</xdr:row>
      <xdr:rowOff>0</xdr:rowOff>
    </xdr:from>
    <xdr:to>
      <xdr:col>9</xdr:col>
      <xdr:colOff>1215390</xdr:colOff>
      <xdr:row>120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26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27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28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29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30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30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28</v>
      </c>
      <c r="AL14" s="20"/>
      <c r="AM14" s="20"/>
      <c r="AN14" s="32" t="s">
        <v>30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31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32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33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28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34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35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32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33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28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34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36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38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39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40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41</v>
      </c>
      <c r="E29" s="45"/>
      <c r="F29" s="30" t="s">
        <v>42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ROUND(AV94,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43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ROUND(AW94,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44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45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46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0"/>
      <c r="D35" s="51" t="s">
        <v>47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48</v>
      </c>
      <c r="U35" s="52"/>
      <c r="V35" s="52"/>
      <c r="W35" s="52"/>
      <c r="X35" s="54" t="s">
        <v>49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50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51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52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53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52</v>
      </c>
      <c r="AI60" s="40"/>
      <c r="AJ60" s="40"/>
      <c r="AK60" s="40"/>
      <c r="AL60" s="40"/>
      <c r="AM60" s="62" t="s">
        <v>53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54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55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52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53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52</v>
      </c>
      <c r="AI75" s="40"/>
      <c r="AJ75" s="40"/>
      <c r="AK75" s="40"/>
      <c r="AL75" s="40"/>
      <c r="AM75" s="62" t="s">
        <v>53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E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E81" s="36"/>
    </row>
    <row r="82" s="2" customFormat="1" ht="24.96" customHeight="1">
      <c r="A82" s="36"/>
      <c r="B82" s="37"/>
      <c r="C82" s="21" t="s">
        <v>56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8"/>
      <c r="C84" s="30" t="s">
        <v>13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111230028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16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PS Liberec, oprava konstrukcí střechy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20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>Liberec, Blahoslavova 505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77" t="str">
        <f>IF(AN8= "","",AN8)</f>
        <v>9. 12. 2024</v>
      </c>
      <c r="AN87" s="77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15" customHeight="1">
      <c r="A89" s="36"/>
      <c r="B89" s="37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>Povodí Labe, státní podnik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31</v>
      </c>
      <c r="AJ89" s="38"/>
      <c r="AK89" s="38"/>
      <c r="AL89" s="38"/>
      <c r="AM89" s="78" t="str">
        <f>IF(E17="","",E17)</f>
        <v>Ing. Jiří Ryšavý</v>
      </c>
      <c r="AN89" s="69"/>
      <c r="AO89" s="69"/>
      <c r="AP89" s="69"/>
      <c r="AQ89" s="38"/>
      <c r="AR89" s="42"/>
      <c r="AS89" s="79" t="s">
        <v>57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6"/>
    </row>
    <row r="90" s="2" customFormat="1" ht="15.15" customHeight="1">
      <c r="A90" s="36"/>
      <c r="B90" s="37"/>
      <c r="C90" s="30" t="s">
        <v>29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35</v>
      </c>
      <c r="AJ90" s="38"/>
      <c r="AK90" s="38"/>
      <c r="AL90" s="38"/>
      <c r="AM90" s="78" t="str">
        <f>IF(E20="","",E20)</f>
        <v>Ing. Jiří Ryšavý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6"/>
    </row>
    <row r="92" s="2" customFormat="1" ht="29.28" customHeight="1">
      <c r="A92" s="36"/>
      <c r="B92" s="37"/>
      <c r="C92" s="91" t="s">
        <v>58</v>
      </c>
      <c r="D92" s="92"/>
      <c r="E92" s="92"/>
      <c r="F92" s="92"/>
      <c r="G92" s="92"/>
      <c r="H92" s="93"/>
      <c r="I92" s="94" t="s">
        <v>59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60</v>
      </c>
      <c r="AH92" s="92"/>
      <c r="AI92" s="92"/>
      <c r="AJ92" s="92"/>
      <c r="AK92" s="92"/>
      <c r="AL92" s="92"/>
      <c r="AM92" s="92"/>
      <c r="AN92" s="94" t="s">
        <v>61</v>
      </c>
      <c r="AO92" s="92"/>
      <c r="AP92" s="96"/>
      <c r="AQ92" s="97" t="s">
        <v>62</v>
      </c>
      <c r="AR92" s="42"/>
      <c r="AS92" s="98" t="s">
        <v>63</v>
      </c>
      <c r="AT92" s="99" t="s">
        <v>64</v>
      </c>
      <c r="AU92" s="99" t="s">
        <v>65</v>
      </c>
      <c r="AV92" s="99" t="s">
        <v>66</v>
      </c>
      <c r="AW92" s="99" t="s">
        <v>67</v>
      </c>
      <c r="AX92" s="99" t="s">
        <v>68</v>
      </c>
      <c r="AY92" s="99" t="s">
        <v>69</v>
      </c>
      <c r="AZ92" s="99" t="s">
        <v>70</v>
      </c>
      <c r="BA92" s="99" t="s">
        <v>71</v>
      </c>
      <c r="BB92" s="99" t="s">
        <v>72</v>
      </c>
      <c r="BC92" s="99" t="s">
        <v>73</v>
      </c>
      <c r="BD92" s="100" t="s">
        <v>74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6"/>
    </row>
    <row r="94" s="6" customFormat="1" ht="32.4" customHeight="1">
      <c r="A94" s="6"/>
      <c r="B94" s="104"/>
      <c r="C94" s="105" t="s">
        <v>75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ROUND(AG95,2)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ROUND(AS95,2)</f>
        <v>0</v>
      </c>
      <c r="AT94" s="112">
        <f>ROUND(SUM(AV94:AW94),2)</f>
        <v>0</v>
      </c>
      <c r="AU94" s="113">
        <f>ROUND(AU95,5)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ROUND(AZ95,2)</f>
        <v>0</v>
      </c>
      <c r="BA94" s="112">
        <f>ROUND(BA95,2)</f>
        <v>0</v>
      </c>
      <c r="BB94" s="112">
        <f>ROUND(BB95,2)</f>
        <v>0</v>
      </c>
      <c r="BC94" s="112">
        <f>ROUND(BC95,2)</f>
        <v>0</v>
      </c>
      <c r="BD94" s="114">
        <f>ROUND(BD95,2)</f>
        <v>0</v>
      </c>
      <c r="BE94" s="6"/>
      <c r="BS94" s="115" t="s">
        <v>76</v>
      </c>
      <c r="BT94" s="115" t="s">
        <v>77</v>
      </c>
      <c r="BV94" s="115" t="s">
        <v>78</v>
      </c>
      <c r="BW94" s="115" t="s">
        <v>5</v>
      </c>
      <c r="BX94" s="115" t="s">
        <v>79</v>
      </c>
      <c r="CL94" s="115" t="s">
        <v>1</v>
      </c>
    </row>
    <row r="95" s="7" customFormat="1" ht="24.75" customHeight="1">
      <c r="A95" s="116" t="s">
        <v>80</v>
      </c>
      <c r="B95" s="117"/>
      <c r="C95" s="118"/>
      <c r="D95" s="119" t="s">
        <v>14</v>
      </c>
      <c r="E95" s="119"/>
      <c r="F95" s="119"/>
      <c r="G95" s="119"/>
      <c r="H95" s="119"/>
      <c r="I95" s="120"/>
      <c r="J95" s="119" t="s">
        <v>17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'111230028 - PS Liberec, o...'!J28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81</v>
      </c>
      <c r="AR95" s="123"/>
      <c r="AS95" s="124">
        <v>0</v>
      </c>
      <c r="AT95" s="125">
        <f>ROUND(SUM(AV95:AW95),2)</f>
        <v>0</v>
      </c>
      <c r="AU95" s="126">
        <f>'111230028 - PS Liberec, o...'!P128</f>
        <v>0</v>
      </c>
      <c r="AV95" s="125">
        <f>'111230028 - PS Liberec, o...'!J31</f>
        <v>0</v>
      </c>
      <c r="AW95" s="125">
        <f>'111230028 - PS Liberec, o...'!J32</f>
        <v>0</v>
      </c>
      <c r="AX95" s="125">
        <f>'111230028 - PS Liberec, o...'!J33</f>
        <v>0</v>
      </c>
      <c r="AY95" s="125">
        <f>'111230028 - PS Liberec, o...'!J34</f>
        <v>0</v>
      </c>
      <c r="AZ95" s="125">
        <f>'111230028 - PS Liberec, o...'!F31</f>
        <v>0</v>
      </c>
      <c r="BA95" s="125">
        <f>'111230028 - PS Liberec, o...'!F32</f>
        <v>0</v>
      </c>
      <c r="BB95" s="125">
        <f>'111230028 - PS Liberec, o...'!F33</f>
        <v>0</v>
      </c>
      <c r="BC95" s="125">
        <f>'111230028 - PS Liberec, o...'!F34</f>
        <v>0</v>
      </c>
      <c r="BD95" s="127">
        <f>'111230028 - PS Liberec, o...'!F35</f>
        <v>0</v>
      </c>
      <c r="BE95" s="7"/>
      <c r="BT95" s="128" t="s">
        <v>82</v>
      </c>
      <c r="BU95" s="128" t="s">
        <v>83</v>
      </c>
      <c r="BV95" s="128" t="s">
        <v>78</v>
      </c>
      <c r="BW95" s="128" t="s">
        <v>5</v>
      </c>
      <c r="BX95" s="128" t="s">
        <v>79</v>
      </c>
      <c r="CL95" s="128" t="s">
        <v>1</v>
      </c>
    </row>
    <row r="96" s="2" customFormat="1" ht="30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42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sheetProtection sheet="1" formatColumns="0" formatRows="0" objects="1" scenarios="1" spinCount="100000" saltValue="ReiXG+00gHCGybEF+g/CEhTjR+TA1oEayEczvF1hoaSqIFTfNkHzy87it24i277eXTYMvcu/0SIzR9w9rq7uDg==" hashValue="ezM49aF9afYWbNMJxoCDhXm4+kcPWn4QBQjjn0ahx2Ud8cy4qoNlf0ANctwu/u5bCovdf+JeH23S0L5YmskJm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11230028 - PS Liberec, 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8"/>
      <c r="AT3" s="15" t="s">
        <v>84</v>
      </c>
    </row>
    <row r="4" s="1" customFormat="1" ht="24.96" customHeight="1">
      <c r="B4" s="18"/>
      <c r="D4" s="131" t="s">
        <v>85</v>
      </c>
      <c r="L4" s="18"/>
      <c r="M4" s="132" t="s">
        <v>10</v>
      </c>
      <c r="AT4" s="15" t="s">
        <v>4</v>
      </c>
    </row>
    <row r="5" s="1" customFormat="1" ht="6.96" customHeight="1">
      <c r="B5" s="18"/>
      <c r="L5" s="18"/>
    </row>
    <row r="6" s="2" customFormat="1" ht="12" customHeight="1">
      <c r="A6" s="36"/>
      <c r="B6" s="42"/>
      <c r="C6" s="36"/>
      <c r="D6" s="133" t="s">
        <v>16</v>
      </c>
      <c r="E6" s="36"/>
      <c r="F6" s="36"/>
      <c r="G6" s="36"/>
      <c r="H6" s="36"/>
      <c r="I6" s="36"/>
      <c r="J6" s="36"/>
      <c r="K6" s="36"/>
      <c r="L6" s="61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="2" customFormat="1" ht="16.5" customHeight="1">
      <c r="A7" s="36"/>
      <c r="B7" s="42"/>
      <c r="C7" s="36"/>
      <c r="D7" s="36"/>
      <c r="E7" s="134" t="s">
        <v>17</v>
      </c>
      <c r="F7" s="36"/>
      <c r="G7" s="36"/>
      <c r="H7" s="36"/>
      <c r="I7" s="36"/>
      <c r="J7" s="36"/>
      <c r="K7" s="36"/>
      <c r="L7" s="61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="2" customFormat="1">
      <c r="A8" s="36"/>
      <c r="B8" s="42"/>
      <c r="C8" s="36"/>
      <c r="D8" s="36"/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2" customHeight="1">
      <c r="A9" s="36"/>
      <c r="B9" s="42"/>
      <c r="C9" s="36"/>
      <c r="D9" s="133" t="s">
        <v>18</v>
      </c>
      <c r="E9" s="36"/>
      <c r="F9" s="135" t="s">
        <v>1</v>
      </c>
      <c r="G9" s="36"/>
      <c r="H9" s="36"/>
      <c r="I9" s="133" t="s">
        <v>19</v>
      </c>
      <c r="J9" s="135" t="s">
        <v>1</v>
      </c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42"/>
      <c r="C10" s="36"/>
      <c r="D10" s="133" t="s">
        <v>20</v>
      </c>
      <c r="E10" s="36"/>
      <c r="F10" s="135" t="s">
        <v>21</v>
      </c>
      <c r="G10" s="36"/>
      <c r="H10" s="36"/>
      <c r="I10" s="133" t="s">
        <v>22</v>
      </c>
      <c r="J10" s="136" t="str">
        <f>'Rekapitulace stavby'!AN8</f>
        <v>9. 12. 2024</v>
      </c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0.8" customHeight="1">
      <c r="A11" s="36"/>
      <c r="B11" s="42"/>
      <c r="C11" s="36"/>
      <c r="D11" s="36"/>
      <c r="E11" s="36"/>
      <c r="F11" s="36"/>
      <c r="G11" s="36"/>
      <c r="H11" s="36"/>
      <c r="I11" s="36"/>
      <c r="J11" s="36"/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3" t="s">
        <v>24</v>
      </c>
      <c r="E12" s="36"/>
      <c r="F12" s="36"/>
      <c r="G12" s="36"/>
      <c r="H12" s="36"/>
      <c r="I12" s="133" t="s">
        <v>25</v>
      </c>
      <c r="J12" s="135" t="s">
        <v>26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8" customHeight="1">
      <c r="A13" s="36"/>
      <c r="B13" s="42"/>
      <c r="C13" s="36"/>
      <c r="D13" s="36"/>
      <c r="E13" s="135" t="s">
        <v>27</v>
      </c>
      <c r="F13" s="36"/>
      <c r="G13" s="36"/>
      <c r="H13" s="36"/>
      <c r="I13" s="133" t="s">
        <v>28</v>
      </c>
      <c r="J13" s="135" t="s">
        <v>1</v>
      </c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6.96" customHeight="1">
      <c r="A14" s="36"/>
      <c r="B14" s="42"/>
      <c r="C14" s="36"/>
      <c r="D14" s="36"/>
      <c r="E14" s="36"/>
      <c r="F14" s="36"/>
      <c r="G14" s="36"/>
      <c r="H14" s="36"/>
      <c r="I14" s="36"/>
      <c r="J14" s="36"/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2" customHeight="1">
      <c r="A15" s="36"/>
      <c r="B15" s="42"/>
      <c r="C15" s="36"/>
      <c r="D15" s="133" t="s">
        <v>29</v>
      </c>
      <c r="E15" s="36"/>
      <c r="F15" s="36"/>
      <c r="G15" s="36"/>
      <c r="H15" s="36"/>
      <c r="I15" s="133" t="s">
        <v>25</v>
      </c>
      <c r="J15" s="31" t="str">
        <f>'Rekapitulace stavby'!AN13</f>
        <v>Vyplň údaj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8" customHeight="1">
      <c r="A16" s="36"/>
      <c r="B16" s="42"/>
      <c r="C16" s="36"/>
      <c r="D16" s="36"/>
      <c r="E16" s="31" t="str">
        <f>'Rekapitulace stavby'!E14</f>
        <v>Vyplň údaj</v>
      </c>
      <c r="F16" s="135"/>
      <c r="G16" s="135"/>
      <c r="H16" s="135"/>
      <c r="I16" s="133" t="s">
        <v>28</v>
      </c>
      <c r="J16" s="31" t="str">
        <f>'Rekapitulace stavby'!AN14</f>
        <v>Vyplň údaj</v>
      </c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6.96" customHeight="1">
      <c r="A17" s="36"/>
      <c r="B17" s="42"/>
      <c r="C17" s="36"/>
      <c r="D17" s="36"/>
      <c r="E17" s="36"/>
      <c r="F17" s="36"/>
      <c r="G17" s="36"/>
      <c r="H17" s="36"/>
      <c r="I17" s="36"/>
      <c r="J17" s="36"/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2" customHeight="1">
      <c r="A18" s="36"/>
      <c r="B18" s="42"/>
      <c r="C18" s="36"/>
      <c r="D18" s="133" t="s">
        <v>31</v>
      </c>
      <c r="E18" s="36"/>
      <c r="F18" s="36"/>
      <c r="G18" s="36"/>
      <c r="H18" s="36"/>
      <c r="I18" s="133" t="s">
        <v>25</v>
      </c>
      <c r="J18" s="135" t="s">
        <v>32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8" customHeight="1">
      <c r="A19" s="36"/>
      <c r="B19" s="42"/>
      <c r="C19" s="36"/>
      <c r="D19" s="36"/>
      <c r="E19" s="135" t="s">
        <v>33</v>
      </c>
      <c r="F19" s="36"/>
      <c r="G19" s="36"/>
      <c r="H19" s="36"/>
      <c r="I19" s="133" t="s">
        <v>28</v>
      </c>
      <c r="J19" s="135" t="s">
        <v>1</v>
      </c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6.96" customHeight="1">
      <c r="A20" s="36"/>
      <c r="B20" s="42"/>
      <c r="C20" s="36"/>
      <c r="D20" s="36"/>
      <c r="E20" s="36"/>
      <c r="F20" s="36"/>
      <c r="G20" s="36"/>
      <c r="H20" s="36"/>
      <c r="I20" s="36"/>
      <c r="J20" s="36"/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2" customHeight="1">
      <c r="A21" s="36"/>
      <c r="B21" s="42"/>
      <c r="C21" s="36"/>
      <c r="D21" s="133" t="s">
        <v>35</v>
      </c>
      <c r="E21" s="36"/>
      <c r="F21" s="36"/>
      <c r="G21" s="36"/>
      <c r="H21" s="36"/>
      <c r="I21" s="133" t="s">
        <v>25</v>
      </c>
      <c r="J21" s="135" t="s">
        <v>32</v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8" customHeight="1">
      <c r="A22" s="36"/>
      <c r="B22" s="42"/>
      <c r="C22" s="36"/>
      <c r="D22" s="36"/>
      <c r="E22" s="135" t="s">
        <v>33</v>
      </c>
      <c r="F22" s="36"/>
      <c r="G22" s="36"/>
      <c r="H22" s="36"/>
      <c r="I22" s="133" t="s">
        <v>28</v>
      </c>
      <c r="J22" s="135" t="s">
        <v>1</v>
      </c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6.96" customHeight="1">
      <c r="A23" s="36"/>
      <c r="B23" s="42"/>
      <c r="C23" s="36"/>
      <c r="D23" s="36"/>
      <c r="E23" s="36"/>
      <c r="F23" s="36"/>
      <c r="G23" s="36"/>
      <c r="H23" s="36"/>
      <c r="I23" s="36"/>
      <c r="J23" s="36"/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2" customHeight="1">
      <c r="A24" s="36"/>
      <c r="B24" s="42"/>
      <c r="C24" s="36"/>
      <c r="D24" s="133" t="s">
        <v>36</v>
      </c>
      <c r="E24" s="36"/>
      <c r="F24" s="36"/>
      <c r="G24" s="36"/>
      <c r="H24" s="36"/>
      <c r="I24" s="36"/>
      <c r="J24" s="36"/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8" customFormat="1" ht="16.5" customHeight="1">
      <c r="A25" s="137"/>
      <c r="B25" s="138"/>
      <c r="C25" s="137"/>
      <c r="D25" s="137"/>
      <c r="E25" s="139" t="s">
        <v>1</v>
      </c>
      <c r="F25" s="139"/>
      <c r="G25" s="139"/>
      <c r="H25" s="139"/>
      <c r="I25" s="137"/>
      <c r="J25" s="137"/>
      <c r="K25" s="137"/>
      <c r="L25" s="140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</row>
    <row r="26" s="2" customFormat="1" ht="6.96" customHeight="1">
      <c r="A26" s="36"/>
      <c r="B26" s="42"/>
      <c r="C26" s="36"/>
      <c r="D26" s="36"/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42"/>
      <c r="C27" s="36"/>
      <c r="D27" s="141"/>
      <c r="E27" s="141"/>
      <c r="F27" s="141"/>
      <c r="G27" s="141"/>
      <c r="H27" s="141"/>
      <c r="I27" s="141"/>
      <c r="J27" s="141"/>
      <c r="K27" s="141"/>
      <c r="L27" s="61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25.44" customHeight="1">
      <c r="A28" s="36"/>
      <c r="B28" s="42"/>
      <c r="C28" s="36"/>
      <c r="D28" s="142" t="s">
        <v>37</v>
      </c>
      <c r="E28" s="36"/>
      <c r="F28" s="36"/>
      <c r="G28" s="36"/>
      <c r="H28" s="36"/>
      <c r="I28" s="36"/>
      <c r="J28" s="143">
        <f>ROUND(J128, 2)</f>
        <v>0</v>
      </c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1"/>
      <c r="E29" s="141"/>
      <c r="F29" s="141"/>
      <c r="G29" s="141"/>
      <c r="H29" s="141"/>
      <c r="I29" s="141"/>
      <c r="J29" s="141"/>
      <c r="K29" s="141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42"/>
      <c r="C30" s="36"/>
      <c r="D30" s="36"/>
      <c r="E30" s="36"/>
      <c r="F30" s="144" t="s">
        <v>39</v>
      </c>
      <c r="G30" s="36"/>
      <c r="H30" s="36"/>
      <c r="I30" s="144" t="s">
        <v>38</v>
      </c>
      <c r="J30" s="144" t="s">
        <v>40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42"/>
      <c r="C31" s="36"/>
      <c r="D31" s="145" t="s">
        <v>41</v>
      </c>
      <c r="E31" s="133" t="s">
        <v>42</v>
      </c>
      <c r="F31" s="146">
        <f>ROUND((SUM(BE128:BE433)),  2)</f>
        <v>0</v>
      </c>
      <c r="G31" s="36"/>
      <c r="H31" s="36"/>
      <c r="I31" s="147">
        <v>0.20999999999999999</v>
      </c>
      <c r="J31" s="146">
        <f>ROUND(((SUM(BE128:BE433))*I31),  2)</f>
        <v>0</v>
      </c>
      <c r="K31" s="36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133" t="s">
        <v>43</v>
      </c>
      <c r="F32" s="146">
        <f>ROUND((SUM(BF128:BF433)),  2)</f>
        <v>0</v>
      </c>
      <c r="G32" s="36"/>
      <c r="H32" s="36"/>
      <c r="I32" s="147">
        <v>0.12</v>
      </c>
      <c r="J32" s="146">
        <f>ROUND(((SUM(BF128:BF433))*I32),  2)</f>
        <v>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42"/>
      <c r="C33" s="36"/>
      <c r="D33" s="36"/>
      <c r="E33" s="133" t="s">
        <v>44</v>
      </c>
      <c r="F33" s="146">
        <f>ROUND((SUM(BG128:BG433)),  2)</f>
        <v>0</v>
      </c>
      <c r="G33" s="36"/>
      <c r="H33" s="36"/>
      <c r="I33" s="147">
        <v>0.20999999999999999</v>
      </c>
      <c r="J33" s="146">
        <f>0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42"/>
      <c r="C34" s="36"/>
      <c r="D34" s="36"/>
      <c r="E34" s="133" t="s">
        <v>45</v>
      </c>
      <c r="F34" s="146">
        <f>ROUND((SUM(BH128:BH433)),  2)</f>
        <v>0</v>
      </c>
      <c r="G34" s="36"/>
      <c r="H34" s="36"/>
      <c r="I34" s="147">
        <v>0.12</v>
      </c>
      <c r="J34" s="146">
        <f>0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3" t="s">
        <v>46</v>
      </c>
      <c r="F35" s="146">
        <f>ROUND((SUM(BI128:BI433)),  2)</f>
        <v>0</v>
      </c>
      <c r="G35" s="36"/>
      <c r="H35" s="36"/>
      <c r="I35" s="147">
        <v>0</v>
      </c>
      <c r="J35" s="146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6.96" customHeight="1">
      <c r="A36" s="36"/>
      <c r="B36" s="42"/>
      <c r="C36" s="36"/>
      <c r="D36" s="36"/>
      <c r="E36" s="36"/>
      <c r="F36" s="36"/>
      <c r="G36" s="36"/>
      <c r="H36" s="36"/>
      <c r="I36" s="36"/>
      <c r="J36" s="36"/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25.44" customHeight="1">
      <c r="A37" s="36"/>
      <c r="B37" s="42"/>
      <c r="C37" s="148"/>
      <c r="D37" s="149" t="s">
        <v>47</v>
      </c>
      <c r="E37" s="150"/>
      <c r="F37" s="150"/>
      <c r="G37" s="151" t="s">
        <v>48</v>
      </c>
      <c r="H37" s="152" t="s">
        <v>49</v>
      </c>
      <c r="I37" s="150"/>
      <c r="J37" s="153">
        <f>SUM(J28:J35)</f>
        <v>0</v>
      </c>
      <c r="K37" s="154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55" t="s">
        <v>50</v>
      </c>
      <c r="E50" s="156"/>
      <c r="F50" s="156"/>
      <c r="G50" s="155" t="s">
        <v>51</v>
      </c>
      <c r="H50" s="156"/>
      <c r="I50" s="156"/>
      <c r="J50" s="156"/>
      <c r="K50" s="156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57" t="s">
        <v>52</v>
      </c>
      <c r="E61" s="158"/>
      <c r="F61" s="159" t="s">
        <v>53</v>
      </c>
      <c r="G61" s="157" t="s">
        <v>52</v>
      </c>
      <c r="H61" s="158"/>
      <c r="I61" s="158"/>
      <c r="J61" s="160" t="s">
        <v>53</v>
      </c>
      <c r="K61" s="158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55" t="s">
        <v>54</v>
      </c>
      <c r="E65" s="161"/>
      <c r="F65" s="161"/>
      <c r="G65" s="155" t="s">
        <v>55</v>
      </c>
      <c r="H65" s="161"/>
      <c r="I65" s="161"/>
      <c r="J65" s="161"/>
      <c r="K65" s="161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57" t="s">
        <v>52</v>
      </c>
      <c r="E76" s="158"/>
      <c r="F76" s="159" t="s">
        <v>53</v>
      </c>
      <c r="G76" s="157" t="s">
        <v>52</v>
      </c>
      <c r="H76" s="158"/>
      <c r="I76" s="158"/>
      <c r="J76" s="160" t="s">
        <v>53</v>
      </c>
      <c r="K76" s="158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64"/>
      <c r="C81" s="165"/>
      <c r="D81" s="165"/>
      <c r="E81" s="165"/>
      <c r="F81" s="165"/>
      <c r="G81" s="165"/>
      <c r="H81" s="165"/>
      <c r="I81" s="165"/>
      <c r="J81" s="165"/>
      <c r="K81" s="165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86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74" t="str">
        <f>E7</f>
        <v>PS Liberec, oprava konstrukcí střechy</v>
      </c>
      <c r="F85" s="38"/>
      <c r="G85" s="38"/>
      <c r="H85" s="38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2" customHeight="1">
      <c r="A87" s="36"/>
      <c r="B87" s="37"/>
      <c r="C87" s="30" t="s">
        <v>20</v>
      </c>
      <c r="D87" s="38"/>
      <c r="E87" s="38"/>
      <c r="F87" s="25" t="str">
        <f>F10</f>
        <v>Liberec, Blahoslavova 505</v>
      </c>
      <c r="G87" s="38"/>
      <c r="H87" s="38"/>
      <c r="I87" s="30" t="s">
        <v>22</v>
      </c>
      <c r="J87" s="77" t="str">
        <f>IF(J10="","",J10)</f>
        <v>9. 12. 2024</v>
      </c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5.15" customHeight="1">
      <c r="A89" s="36"/>
      <c r="B89" s="37"/>
      <c r="C89" s="30" t="s">
        <v>24</v>
      </c>
      <c r="D89" s="38"/>
      <c r="E89" s="38"/>
      <c r="F89" s="25" t="str">
        <f>E13</f>
        <v>Povodí Labe, státní podnik</v>
      </c>
      <c r="G89" s="38"/>
      <c r="H89" s="38"/>
      <c r="I89" s="30" t="s">
        <v>31</v>
      </c>
      <c r="J89" s="34" t="str">
        <f>E19</f>
        <v>Ing. Jiří Ryšavý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15.15" customHeight="1">
      <c r="A90" s="36"/>
      <c r="B90" s="37"/>
      <c r="C90" s="30" t="s">
        <v>29</v>
      </c>
      <c r="D90" s="38"/>
      <c r="E90" s="38"/>
      <c r="F90" s="25" t="str">
        <f>IF(E16="","",E16)</f>
        <v>Vyplň údaj</v>
      </c>
      <c r="G90" s="38"/>
      <c r="H90" s="38"/>
      <c r="I90" s="30" t="s">
        <v>35</v>
      </c>
      <c r="J90" s="34" t="str">
        <f>E22</f>
        <v>Ing. Jiří Ryšavý</v>
      </c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0.32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9.28" customHeight="1">
      <c r="A92" s="36"/>
      <c r="B92" s="37"/>
      <c r="C92" s="166" t="s">
        <v>87</v>
      </c>
      <c r="D92" s="167"/>
      <c r="E92" s="167"/>
      <c r="F92" s="167"/>
      <c r="G92" s="167"/>
      <c r="H92" s="167"/>
      <c r="I92" s="167"/>
      <c r="J92" s="168" t="s">
        <v>88</v>
      </c>
      <c r="K92" s="167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2.8" customHeight="1">
      <c r="A94" s="36"/>
      <c r="B94" s="37"/>
      <c r="C94" s="169" t="s">
        <v>89</v>
      </c>
      <c r="D94" s="38"/>
      <c r="E94" s="38"/>
      <c r="F94" s="38"/>
      <c r="G94" s="38"/>
      <c r="H94" s="38"/>
      <c r="I94" s="38"/>
      <c r="J94" s="108">
        <f>J128</f>
        <v>0</v>
      </c>
      <c r="K94" s="38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U94" s="15" t="s">
        <v>90</v>
      </c>
    </row>
    <row r="95" s="9" customFormat="1" ht="24.96" customHeight="1">
      <c r="A95" s="9"/>
      <c r="B95" s="170"/>
      <c r="C95" s="171"/>
      <c r="D95" s="172" t="s">
        <v>91</v>
      </c>
      <c r="E95" s="173"/>
      <c r="F95" s="173"/>
      <c r="G95" s="173"/>
      <c r="H95" s="173"/>
      <c r="I95" s="173"/>
      <c r="J95" s="174">
        <f>J129</f>
        <v>0</v>
      </c>
      <c r="K95" s="171"/>
      <c r="L95" s="175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6"/>
      <c r="C96" s="177"/>
      <c r="D96" s="178" t="s">
        <v>92</v>
      </c>
      <c r="E96" s="179"/>
      <c r="F96" s="179"/>
      <c r="G96" s="179"/>
      <c r="H96" s="179"/>
      <c r="I96" s="179"/>
      <c r="J96" s="180">
        <f>J130</f>
        <v>0</v>
      </c>
      <c r="K96" s="177"/>
      <c r="L96" s="18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6"/>
      <c r="C97" s="177"/>
      <c r="D97" s="178" t="s">
        <v>93</v>
      </c>
      <c r="E97" s="179"/>
      <c r="F97" s="179"/>
      <c r="G97" s="179"/>
      <c r="H97" s="179"/>
      <c r="I97" s="179"/>
      <c r="J97" s="180">
        <f>J134</f>
        <v>0</v>
      </c>
      <c r="K97" s="177"/>
      <c r="L97" s="18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6"/>
      <c r="C98" s="177"/>
      <c r="D98" s="178" t="s">
        <v>94</v>
      </c>
      <c r="E98" s="179"/>
      <c r="F98" s="179"/>
      <c r="G98" s="179"/>
      <c r="H98" s="179"/>
      <c r="I98" s="179"/>
      <c r="J98" s="180">
        <f>J144</f>
        <v>0</v>
      </c>
      <c r="K98" s="177"/>
      <c r="L98" s="18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6"/>
      <c r="C99" s="177"/>
      <c r="D99" s="178" t="s">
        <v>95</v>
      </c>
      <c r="E99" s="179"/>
      <c r="F99" s="179"/>
      <c r="G99" s="179"/>
      <c r="H99" s="179"/>
      <c r="I99" s="179"/>
      <c r="J99" s="180">
        <f>J163</f>
        <v>0</v>
      </c>
      <c r="K99" s="177"/>
      <c r="L99" s="18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0"/>
      <c r="C100" s="171"/>
      <c r="D100" s="172" t="s">
        <v>96</v>
      </c>
      <c r="E100" s="173"/>
      <c r="F100" s="173"/>
      <c r="G100" s="173"/>
      <c r="H100" s="173"/>
      <c r="I100" s="173"/>
      <c r="J100" s="174">
        <f>J166</f>
        <v>0</v>
      </c>
      <c r="K100" s="171"/>
      <c r="L100" s="17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76"/>
      <c r="C101" s="177"/>
      <c r="D101" s="178" t="s">
        <v>97</v>
      </c>
      <c r="E101" s="179"/>
      <c r="F101" s="179"/>
      <c r="G101" s="179"/>
      <c r="H101" s="179"/>
      <c r="I101" s="179"/>
      <c r="J101" s="180">
        <f>J167</f>
        <v>0</v>
      </c>
      <c r="K101" s="177"/>
      <c r="L101" s="18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6"/>
      <c r="C102" s="177"/>
      <c r="D102" s="178" t="s">
        <v>98</v>
      </c>
      <c r="E102" s="179"/>
      <c r="F102" s="179"/>
      <c r="G102" s="179"/>
      <c r="H102" s="179"/>
      <c r="I102" s="179"/>
      <c r="J102" s="180">
        <f>J195</f>
        <v>0</v>
      </c>
      <c r="K102" s="177"/>
      <c r="L102" s="18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6"/>
      <c r="C103" s="177"/>
      <c r="D103" s="178" t="s">
        <v>99</v>
      </c>
      <c r="E103" s="179"/>
      <c r="F103" s="179"/>
      <c r="G103" s="179"/>
      <c r="H103" s="179"/>
      <c r="I103" s="179"/>
      <c r="J103" s="180">
        <f>J204</f>
        <v>0</v>
      </c>
      <c r="K103" s="177"/>
      <c r="L103" s="18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6"/>
      <c r="C104" s="177"/>
      <c r="D104" s="178" t="s">
        <v>100</v>
      </c>
      <c r="E104" s="179"/>
      <c r="F104" s="179"/>
      <c r="G104" s="179"/>
      <c r="H104" s="179"/>
      <c r="I104" s="179"/>
      <c r="J104" s="180">
        <f>J254</f>
        <v>0</v>
      </c>
      <c r="K104" s="177"/>
      <c r="L104" s="18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6"/>
      <c r="C105" s="177"/>
      <c r="D105" s="178" t="s">
        <v>101</v>
      </c>
      <c r="E105" s="179"/>
      <c r="F105" s="179"/>
      <c r="G105" s="179"/>
      <c r="H105" s="179"/>
      <c r="I105" s="179"/>
      <c r="J105" s="180">
        <f>J270</f>
        <v>0</v>
      </c>
      <c r="K105" s="177"/>
      <c r="L105" s="18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6"/>
      <c r="C106" s="177"/>
      <c r="D106" s="178" t="s">
        <v>102</v>
      </c>
      <c r="E106" s="179"/>
      <c r="F106" s="179"/>
      <c r="G106" s="179"/>
      <c r="H106" s="179"/>
      <c r="I106" s="179"/>
      <c r="J106" s="180">
        <f>J360</f>
        <v>0</v>
      </c>
      <c r="K106" s="177"/>
      <c r="L106" s="18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6"/>
      <c r="C107" s="177"/>
      <c r="D107" s="178" t="s">
        <v>103</v>
      </c>
      <c r="E107" s="179"/>
      <c r="F107" s="179"/>
      <c r="G107" s="179"/>
      <c r="H107" s="179"/>
      <c r="I107" s="179"/>
      <c r="J107" s="180">
        <f>J393</f>
        <v>0</v>
      </c>
      <c r="K107" s="177"/>
      <c r="L107" s="18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6"/>
      <c r="C108" s="177"/>
      <c r="D108" s="178" t="s">
        <v>104</v>
      </c>
      <c r="E108" s="179"/>
      <c r="F108" s="179"/>
      <c r="G108" s="179"/>
      <c r="H108" s="179"/>
      <c r="I108" s="179"/>
      <c r="J108" s="180">
        <f>J401</f>
        <v>0</v>
      </c>
      <c r="K108" s="177"/>
      <c r="L108" s="18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6"/>
      <c r="C109" s="177"/>
      <c r="D109" s="178" t="s">
        <v>105</v>
      </c>
      <c r="E109" s="179"/>
      <c r="F109" s="179"/>
      <c r="G109" s="179"/>
      <c r="H109" s="179"/>
      <c r="I109" s="179"/>
      <c r="J109" s="180">
        <f>J409</f>
        <v>0</v>
      </c>
      <c r="K109" s="177"/>
      <c r="L109" s="18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76"/>
      <c r="C110" s="177"/>
      <c r="D110" s="178" t="s">
        <v>106</v>
      </c>
      <c r="E110" s="179"/>
      <c r="F110" s="179"/>
      <c r="G110" s="179"/>
      <c r="H110" s="179"/>
      <c r="I110" s="179"/>
      <c r="J110" s="180">
        <f>J425</f>
        <v>0</v>
      </c>
      <c r="K110" s="177"/>
      <c r="L110" s="18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64"/>
      <c r="C112" s="65"/>
      <c r="D112" s="65"/>
      <c r="E112" s="65"/>
      <c r="F112" s="65"/>
      <c r="G112" s="65"/>
      <c r="H112" s="65"/>
      <c r="I112" s="65"/>
      <c r="J112" s="65"/>
      <c r="K112" s="65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6" s="2" customFormat="1" ht="6.96" customHeight="1">
      <c r="A116" s="36"/>
      <c r="B116" s="66"/>
      <c r="C116" s="67"/>
      <c r="D116" s="67"/>
      <c r="E116" s="67"/>
      <c r="F116" s="67"/>
      <c r="G116" s="67"/>
      <c r="H116" s="67"/>
      <c r="I116" s="67"/>
      <c r="J116" s="67"/>
      <c r="K116" s="67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4.96" customHeight="1">
      <c r="A117" s="36"/>
      <c r="B117" s="37"/>
      <c r="C117" s="21" t="s">
        <v>107</v>
      </c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16</v>
      </c>
      <c r="D119" s="38"/>
      <c r="E119" s="38"/>
      <c r="F119" s="38"/>
      <c r="G119" s="38"/>
      <c r="H119" s="38"/>
      <c r="I119" s="38"/>
      <c r="J119" s="38"/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6.5" customHeight="1">
      <c r="A120" s="36"/>
      <c r="B120" s="37"/>
      <c r="C120" s="38"/>
      <c r="D120" s="38"/>
      <c r="E120" s="74" t="str">
        <f>E7</f>
        <v>PS Liberec, oprava konstrukcí střechy</v>
      </c>
      <c r="F120" s="38"/>
      <c r="G120" s="38"/>
      <c r="H120" s="38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6.96" customHeight="1">
      <c r="A121" s="36"/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2" customHeight="1">
      <c r="A122" s="36"/>
      <c r="B122" s="37"/>
      <c r="C122" s="30" t="s">
        <v>20</v>
      </c>
      <c r="D122" s="38"/>
      <c r="E122" s="38"/>
      <c r="F122" s="25" t="str">
        <f>F10</f>
        <v>Liberec, Blahoslavova 505</v>
      </c>
      <c r="G122" s="38"/>
      <c r="H122" s="38"/>
      <c r="I122" s="30" t="s">
        <v>22</v>
      </c>
      <c r="J122" s="77" t="str">
        <f>IF(J10="","",J10)</f>
        <v>9. 12. 2024</v>
      </c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5.15" customHeight="1">
      <c r="A124" s="36"/>
      <c r="B124" s="37"/>
      <c r="C124" s="30" t="s">
        <v>24</v>
      </c>
      <c r="D124" s="38"/>
      <c r="E124" s="38"/>
      <c r="F124" s="25" t="str">
        <f>E13</f>
        <v>Povodí Labe, státní podnik</v>
      </c>
      <c r="G124" s="38"/>
      <c r="H124" s="38"/>
      <c r="I124" s="30" t="s">
        <v>31</v>
      </c>
      <c r="J124" s="34" t="str">
        <f>E19</f>
        <v>Ing. Jiří Ryšavý</v>
      </c>
      <c r="K124" s="38"/>
      <c r="L124" s="61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5.15" customHeight="1">
      <c r="A125" s="36"/>
      <c r="B125" s="37"/>
      <c r="C125" s="30" t="s">
        <v>29</v>
      </c>
      <c r="D125" s="38"/>
      <c r="E125" s="38"/>
      <c r="F125" s="25" t="str">
        <f>IF(E16="","",E16)</f>
        <v>Vyplň údaj</v>
      </c>
      <c r="G125" s="38"/>
      <c r="H125" s="38"/>
      <c r="I125" s="30" t="s">
        <v>35</v>
      </c>
      <c r="J125" s="34" t="str">
        <f>E22</f>
        <v>Ing. Jiří Ryšavý</v>
      </c>
      <c r="K125" s="38"/>
      <c r="L125" s="61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0.32" customHeight="1">
      <c r="A126" s="36"/>
      <c r="B126" s="37"/>
      <c r="C126" s="38"/>
      <c r="D126" s="38"/>
      <c r="E126" s="38"/>
      <c r="F126" s="38"/>
      <c r="G126" s="38"/>
      <c r="H126" s="38"/>
      <c r="I126" s="38"/>
      <c r="J126" s="38"/>
      <c r="K126" s="38"/>
      <c r="L126" s="61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11" customFormat="1" ht="29.28" customHeight="1">
      <c r="A127" s="182"/>
      <c r="B127" s="183"/>
      <c r="C127" s="184" t="s">
        <v>108</v>
      </c>
      <c r="D127" s="185" t="s">
        <v>62</v>
      </c>
      <c r="E127" s="185" t="s">
        <v>58</v>
      </c>
      <c r="F127" s="185" t="s">
        <v>59</v>
      </c>
      <c r="G127" s="185" t="s">
        <v>109</v>
      </c>
      <c r="H127" s="185" t="s">
        <v>110</v>
      </c>
      <c r="I127" s="185" t="s">
        <v>111</v>
      </c>
      <c r="J127" s="186" t="s">
        <v>88</v>
      </c>
      <c r="K127" s="187" t="s">
        <v>112</v>
      </c>
      <c r="L127" s="188"/>
      <c r="M127" s="98" t="s">
        <v>1</v>
      </c>
      <c r="N127" s="99" t="s">
        <v>41</v>
      </c>
      <c r="O127" s="99" t="s">
        <v>113</v>
      </c>
      <c r="P127" s="99" t="s">
        <v>114</v>
      </c>
      <c r="Q127" s="99" t="s">
        <v>115</v>
      </c>
      <c r="R127" s="99" t="s">
        <v>116</v>
      </c>
      <c r="S127" s="99" t="s">
        <v>117</v>
      </c>
      <c r="T127" s="100" t="s">
        <v>118</v>
      </c>
      <c r="U127" s="182"/>
      <c r="V127" s="182"/>
      <c r="W127" s="182"/>
      <c r="X127" s="182"/>
      <c r="Y127" s="182"/>
      <c r="Z127" s="182"/>
      <c r="AA127" s="182"/>
      <c r="AB127" s="182"/>
      <c r="AC127" s="182"/>
      <c r="AD127" s="182"/>
      <c r="AE127" s="182"/>
    </row>
    <row r="128" s="2" customFormat="1" ht="22.8" customHeight="1">
      <c r="A128" s="36"/>
      <c r="B128" s="37"/>
      <c r="C128" s="105" t="s">
        <v>119</v>
      </c>
      <c r="D128" s="38"/>
      <c r="E128" s="38"/>
      <c r="F128" s="38"/>
      <c r="G128" s="38"/>
      <c r="H128" s="38"/>
      <c r="I128" s="38"/>
      <c r="J128" s="189">
        <f>BK128</f>
        <v>0</v>
      </c>
      <c r="K128" s="38"/>
      <c r="L128" s="42"/>
      <c r="M128" s="101"/>
      <c r="N128" s="190"/>
      <c r="O128" s="102"/>
      <c r="P128" s="191">
        <f>P129+P166</f>
        <v>0</v>
      </c>
      <c r="Q128" s="102"/>
      <c r="R128" s="191">
        <f>R129+R166</f>
        <v>11.367567149999999</v>
      </c>
      <c r="S128" s="102"/>
      <c r="T128" s="192">
        <f>T129+T166</f>
        <v>15.501965600000002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5" t="s">
        <v>76</v>
      </c>
      <c r="AU128" s="15" t="s">
        <v>90</v>
      </c>
      <c r="BK128" s="193">
        <f>BK129+BK166</f>
        <v>0</v>
      </c>
    </row>
    <row r="129" s="12" customFormat="1" ht="25.92" customHeight="1">
      <c r="A129" s="12"/>
      <c r="B129" s="194"/>
      <c r="C129" s="195"/>
      <c r="D129" s="196" t="s">
        <v>76</v>
      </c>
      <c r="E129" s="197" t="s">
        <v>120</v>
      </c>
      <c r="F129" s="197" t="s">
        <v>121</v>
      </c>
      <c r="G129" s="195"/>
      <c r="H129" s="195"/>
      <c r="I129" s="198"/>
      <c r="J129" s="199">
        <f>BK129</f>
        <v>0</v>
      </c>
      <c r="K129" s="195"/>
      <c r="L129" s="200"/>
      <c r="M129" s="201"/>
      <c r="N129" s="202"/>
      <c r="O129" s="202"/>
      <c r="P129" s="203">
        <f>P130+P134+P144+P163</f>
        <v>0</v>
      </c>
      <c r="Q129" s="202"/>
      <c r="R129" s="203">
        <f>R130+R134+R144+R163</f>
        <v>0.097860000000000003</v>
      </c>
      <c r="S129" s="202"/>
      <c r="T129" s="204">
        <f>T130+T134+T144+T163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5" t="s">
        <v>82</v>
      </c>
      <c r="AT129" s="206" t="s">
        <v>76</v>
      </c>
      <c r="AU129" s="206" t="s">
        <v>77</v>
      </c>
      <c r="AY129" s="205" t="s">
        <v>122</v>
      </c>
      <c r="BK129" s="207">
        <f>BK130+BK134+BK144+BK163</f>
        <v>0</v>
      </c>
    </row>
    <row r="130" s="12" customFormat="1" ht="22.8" customHeight="1">
      <c r="A130" s="12"/>
      <c r="B130" s="194"/>
      <c r="C130" s="195"/>
      <c r="D130" s="196" t="s">
        <v>76</v>
      </c>
      <c r="E130" s="208" t="s">
        <v>123</v>
      </c>
      <c r="F130" s="208" t="s">
        <v>124</v>
      </c>
      <c r="G130" s="195"/>
      <c r="H130" s="195"/>
      <c r="I130" s="198"/>
      <c r="J130" s="209">
        <f>BK130</f>
        <v>0</v>
      </c>
      <c r="K130" s="195"/>
      <c r="L130" s="200"/>
      <c r="M130" s="201"/>
      <c r="N130" s="202"/>
      <c r="O130" s="202"/>
      <c r="P130" s="203">
        <f>SUM(P131:P133)</f>
        <v>0</v>
      </c>
      <c r="Q130" s="202"/>
      <c r="R130" s="203">
        <f>SUM(R131:R133)</f>
        <v>0.097860000000000003</v>
      </c>
      <c r="S130" s="202"/>
      <c r="T130" s="204">
        <f>SUM(T131:T133)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5" t="s">
        <v>82</v>
      </c>
      <c r="AT130" s="206" t="s">
        <v>76</v>
      </c>
      <c r="AU130" s="206" t="s">
        <v>82</v>
      </c>
      <c r="AY130" s="205" t="s">
        <v>122</v>
      </c>
      <c r="BK130" s="207">
        <f>SUM(BK131:BK133)</f>
        <v>0</v>
      </c>
    </row>
    <row r="131" s="2" customFormat="1" ht="24.15" customHeight="1">
      <c r="A131" s="36"/>
      <c r="B131" s="37"/>
      <c r="C131" s="210" t="s">
        <v>82</v>
      </c>
      <c r="D131" s="210" t="s">
        <v>125</v>
      </c>
      <c r="E131" s="211" t="s">
        <v>126</v>
      </c>
      <c r="F131" s="212" t="s">
        <v>127</v>
      </c>
      <c r="G131" s="213" t="s">
        <v>128</v>
      </c>
      <c r="H131" s="214">
        <v>4.6600000000000001</v>
      </c>
      <c r="I131" s="215"/>
      <c r="J131" s="216">
        <f>ROUND(I131*H131,2)</f>
        <v>0</v>
      </c>
      <c r="K131" s="217"/>
      <c r="L131" s="42"/>
      <c r="M131" s="218" t="s">
        <v>1</v>
      </c>
      <c r="N131" s="219" t="s">
        <v>42</v>
      </c>
      <c r="O131" s="89"/>
      <c r="P131" s="220">
        <f>O131*H131</f>
        <v>0</v>
      </c>
      <c r="Q131" s="220">
        <v>0.021000000000000001</v>
      </c>
      <c r="R131" s="220">
        <f>Q131*H131</f>
        <v>0.097860000000000003</v>
      </c>
      <c r="S131" s="220">
        <v>0</v>
      </c>
      <c r="T131" s="221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22" t="s">
        <v>129</v>
      </c>
      <c r="AT131" s="222" t="s">
        <v>125</v>
      </c>
      <c r="AU131" s="222" t="s">
        <v>84</v>
      </c>
      <c r="AY131" s="15" t="s">
        <v>122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15" t="s">
        <v>82</v>
      </c>
      <c r="BK131" s="223">
        <f>ROUND(I131*H131,2)</f>
        <v>0</v>
      </c>
      <c r="BL131" s="15" t="s">
        <v>129</v>
      </c>
      <c r="BM131" s="222" t="s">
        <v>130</v>
      </c>
    </row>
    <row r="132" s="2" customFormat="1">
      <c r="A132" s="36"/>
      <c r="B132" s="37"/>
      <c r="C132" s="38"/>
      <c r="D132" s="224" t="s">
        <v>131</v>
      </c>
      <c r="E132" s="38"/>
      <c r="F132" s="225" t="s">
        <v>132</v>
      </c>
      <c r="G132" s="38"/>
      <c r="H132" s="38"/>
      <c r="I132" s="226"/>
      <c r="J132" s="38"/>
      <c r="K132" s="38"/>
      <c r="L132" s="42"/>
      <c r="M132" s="227"/>
      <c r="N132" s="228"/>
      <c r="O132" s="89"/>
      <c r="P132" s="89"/>
      <c r="Q132" s="89"/>
      <c r="R132" s="89"/>
      <c r="S132" s="89"/>
      <c r="T132" s="90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5" t="s">
        <v>131</v>
      </c>
      <c r="AU132" s="15" t="s">
        <v>84</v>
      </c>
    </row>
    <row r="133" s="2" customFormat="1">
      <c r="A133" s="36"/>
      <c r="B133" s="37"/>
      <c r="C133" s="38"/>
      <c r="D133" s="224" t="s">
        <v>133</v>
      </c>
      <c r="E133" s="38"/>
      <c r="F133" s="229" t="s">
        <v>134</v>
      </c>
      <c r="G133" s="38"/>
      <c r="H133" s="38"/>
      <c r="I133" s="226"/>
      <c r="J133" s="38"/>
      <c r="K133" s="38"/>
      <c r="L133" s="42"/>
      <c r="M133" s="227"/>
      <c r="N133" s="228"/>
      <c r="O133" s="89"/>
      <c r="P133" s="89"/>
      <c r="Q133" s="89"/>
      <c r="R133" s="89"/>
      <c r="S133" s="89"/>
      <c r="T133" s="90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5" t="s">
        <v>133</v>
      </c>
      <c r="AU133" s="15" t="s">
        <v>84</v>
      </c>
    </row>
    <row r="134" s="12" customFormat="1" ht="22.8" customHeight="1">
      <c r="A134" s="12"/>
      <c r="B134" s="194"/>
      <c r="C134" s="195"/>
      <c r="D134" s="196" t="s">
        <v>76</v>
      </c>
      <c r="E134" s="208" t="s">
        <v>135</v>
      </c>
      <c r="F134" s="208" t="s">
        <v>136</v>
      </c>
      <c r="G134" s="195"/>
      <c r="H134" s="195"/>
      <c r="I134" s="198"/>
      <c r="J134" s="209">
        <f>BK134</f>
        <v>0</v>
      </c>
      <c r="K134" s="195"/>
      <c r="L134" s="200"/>
      <c r="M134" s="201"/>
      <c r="N134" s="202"/>
      <c r="O134" s="202"/>
      <c r="P134" s="203">
        <f>SUM(P135:P143)</f>
        <v>0</v>
      </c>
      <c r="Q134" s="202"/>
      <c r="R134" s="203">
        <f>SUM(R135:R143)</f>
        <v>0</v>
      </c>
      <c r="S134" s="202"/>
      <c r="T134" s="204">
        <f>SUM(T135:T143)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5" t="s">
        <v>82</v>
      </c>
      <c r="AT134" s="206" t="s">
        <v>76</v>
      </c>
      <c r="AU134" s="206" t="s">
        <v>82</v>
      </c>
      <c r="AY134" s="205" t="s">
        <v>122</v>
      </c>
      <c r="BK134" s="207">
        <f>SUM(BK135:BK143)</f>
        <v>0</v>
      </c>
    </row>
    <row r="135" s="2" customFormat="1" ht="33" customHeight="1">
      <c r="A135" s="36"/>
      <c r="B135" s="37"/>
      <c r="C135" s="210" t="s">
        <v>84</v>
      </c>
      <c r="D135" s="210" t="s">
        <v>125</v>
      </c>
      <c r="E135" s="211" t="s">
        <v>137</v>
      </c>
      <c r="F135" s="212" t="s">
        <v>138</v>
      </c>
      <c r="G135" s="213" t="s">
        <v>128</v>
      </c>
      <c r="H135" s="214">
        <v>364</v>
      </c>
      <c r="I135" s="215"/>
      <c r="J135" s="216">
        <f>ROUND(I135*H135,2)</f>
        <v>0</v>
      </c>
      <c r="K135" s="217"/>
      <c r="L135" s="42"/>
      <c r="M135" s="218" t="s">
        <v>1</v>
      </c>
      <c r="N135" s="219" t="s">
        <v>42</v>
      </c>
      <c r="O135" s="89"/>
      <c r="P135" s="220">
        <f>O135*H135</f>
        <v>0</v>
      </c>
      <c r="Q135" s="220">
        <v>0</v>
      </c>
      <c r="R135" s="220">
        <f>Q135*H135</f>
        <v>0</v>
      </c>
      <c r="S135" s="220">
        <v>0</v>
      </c>
      <c r="T135" s="221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2" t="s">
        <v>129</v>
      </c>
      <c r="AT135" s="222" t="s">
        <v>125</v>
      </c>
      <c r="AU135" s="222" t="s">
        <v>84</v>
      </c>
      <c r="AY135" s="15" t="s">
        <v>122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5" t="s">
        <v>82</v>
      </c>
      <c r="BK135" s="223">
        <f>ROUND(I135*H135,2)</f>
        <v>0</v>
      </c>
      <c r="BL135" s="15" t="s">
        <v>129</v>
      </c>
      <c r="BM135" s="222" t="s">
        <v>139</v>
      </c>
    </row>
    <row r="136" s="2" customFormat="1">
      <c r="A136" s="36"/>
      <c r="B136" s="37"/>
      <c r="C136" s="38"/>
      <c r="D136" s="224" t="s">
        <v>131</v>
      </c>
      <c r="E136" s="38"/>
      <c r="F136" s="225" t="s">
        <v>140</v>
      </c>
      <c r="G136" s="38"/>
      <c r="H136" s="38"/>
      <c r="I136" s="226"/>
      <c r="J136" s="38"/>
      <c r="K136" s="38"/>
      <c r="L136" s="42"/>
      <c r="M136" s="227"/>
      <c r="N136" s="228"/>
      <c r="O136" s="89"/>
      <c r="P136" s="89"/>
      <c r="Q136" s="89"/>
      <c r="R136" s="89"/>
      <c r="S136" s="89"/>
      <c r="T136" s="90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5" t="s">
        <v>131</v>
      </c>
      <c r="AU136" s="15" t="s">
        <v>84</v>
      </c>
    </row>
    <row r="137" s="13" customFormat="1">
      <c r="A137" s="13"/>
      <c r="B137" s="230"/>
      <c r="C137" s="231"/>
      <c r="D137" s="224" t="s">
        <v>141</v>
      </c>
      <c r="E137" s="232" t="s">
        <v>1</v>
      </c>
      <c r="F137" s="233" t="s">
        <v>142</v>
      </c>
      <c r="G137" s="231"/>
      <c r="H137" s="234">
        <v>364</v>
      </c>
      <c r="I137" s="235"/>
      <c r="J137" s="231"/>
      <c r="K137" s="231"/>
      <c r="L137" s="236"/>
      <c r="M137" s="237"/>
      <c r="N137" s="238"/>
      <c r="O137" s="238"/>
      <c r="P137" s="238"/>
      <c r="Q137" s="238"/>
      <c r="R137" s="238"/>
      <c r="S137" s="238"/>
      <c r="T137" s="23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0" t="s">
        <v>141</v>
      </c>
      <c r="AU137" s="240" t="s">
        <v>84</v>
      </c>
      <c r="AV137" s="13" t="s">
        <v>84</v>
      </c>
      <c r="AW137" s="13" t="s">
        <v>34</v>
      </c>
      <c r="AX137" s="13" t="s">
        <v>82</v>
      </c>
      <c r="AY137" s="240" t="s">
        <v>122</v>
      </c>
    </row>
    <row r="138" s="2" customFormat="1" ht="37.8" customHeight="1">
      <c r="A138" s="36"/>
      <c r="B138" s="37"/>
      <c r="C138" s="210" t="s">
        <v>143</v>
      </c>
      <c r="D138" s="210" t="s">
        <v>125</v>
      </c>
      <c r="E138" s="211" t="s">
        <v>144</v>
      </c>
      <c r="F138" s="212" t="s">
        <v>145</v>
      </c>
      <c r="G138" s="213" t="s">
        <v>128</v>
      </c>
      <c r="H138" s="214">
        <v>10920</v>
      </c>
      <c r="I138" s="215"/>
      <c r="J138" s="216">
        <f>ROUND(I138*H138,2)</f>
        <v>0</v>
      </c>
      <c r="K138" s="217"/>
      <c r="L138" s="42"/>
      <c r="M138" s="218" t="s">
        <v>1</v>
      </c>
      <c r="N138" s="219" t="s">
        <v>42</v>
      </c>
      <c r="O138" s="89"/>
      <c r="P138" s="220">
        <f>O138*H138</f>
        <v>0</v>
      </c>
      <c r="Q138" s="220">
        <v>0</v>
      </c>
      <c r="R138" s="220">
        <f>Q138*H138</f>
        <v>0</v>
      </c>
      <c r="S138" s="220">
        <v>0</v>
      </c>
      <c r="T138" s="221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22" t="s">
        <v>129</v>
      </c>
      <c r="AT138" s="222" t="s">
        <v>125</v>
      </c>
      <c r="AU138" s="222" t="s">
        <v>84</v>
      </c>
      <c r="AY138" s="15" t="s">
        <v>122</v>
      </c>
      <c r="BE138" s="223">
        <f>IF(N138="základní",J138,0)</f>
        <v>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15" t="s">
        <v>82</v>
      </c>
      <c r="BK138" s="223">
        <f>ROUND(I138*H138,2)</f>
        <v>0</v>
      </c>
      <c r="BL138" s="15" t="s">
        <v>129</v>
      </c>
      <c r="BM138" s="222" t="s">
        <v>146</v>
      </c>
    </row>
    <row r="139" s="2" customFormat="1">
      <c r="A139" s="36"/>
      <c r="B139" s="37"/>
      <c r="C139" s="38"/>
      <c r="D139" s="224" t="s">
        <v>131</v>
      </c>
      <c r="E139" s="38"/>
      <c r="F139" s="225" t="s">
        <v>147</v>
      </c>
      <c r="G139" s="38"/>
      <c r="H139" s="38"/>
      <c r="I139" s="226"/>
      <c r="J139" s="38"/>
      <c r="K139" s="38"/>
      <c r="L139" s="42"/>
      <c r="M139" s="227"/>
      <c r="N139" s="228"/>
      <c r="O139" s="89"/>
      <c r="P139" s="89"/>
      <c r="Q139" s="89"/>
      <c r="R139" s="89"/>
      <c r="S139" s="89"/>
      <c r="T139" s="90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5" t="s">
        <v>131</v>
      </c>
      <c r="AU139" s="15" t="s">
        <v>84</v>
      </c>
    </row>
    <row r="140" s="2" customFormat="1">
      <c r="A140" s="36"/>
      <c r="B140" s="37"/>
      <c r="C140" s="38"/>
      <c r="D140" s="224" t="s">
        <v>133</v>
      </c>
      <c r="E140" s="38"/>
      <c r="F140" s="229" t="s">
        <v>148</v>
      </c>
      <c r="G140" s="38"/>
      <c r="H140" s="38"/>
      <c r="I140" s="226"/>
      <c r="J140" s="38"/>
      <c r="K140" s="38"/>
      <c r="L140" s="42"/>
      <c r="M140" s="227"/>
      <c r="N140" s="228"/>
      <c r="O140" s="89"/>
      <c r="P140" s="89"/>
      <c r="Q140" s="89"/>
      <c r="R140" s="89"/>
      <c r="S140" s="89"/>
      <c r="T140" s="90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5" t="s">
        <v>133</v>
      </c>
      <c r="AU140" s="15" t="s">
        <v>84</v>
      </c>
    </row>
    <row r="141" s="13" customFormat="1">
      <c r="A141" s="13"/>
      <c r="B141" s="230"/>
      <c r="C141" s="231"/>
      <c r="D141" s="224" t="s">
        <v>141</v>
      </c>
      <c r="E141" s="232" t="s">
        <v>1</v>
      </c>
      <c r="F141" s="233" t="s">
        <v>149</v>
      </c>
      <c r="G141" s="231"/>
      <c r="H141" s="234">
        <v>10920</v>
      </c>
      <c r="I141" s="235"/>
      <c r="J141" s="231"/>
      <c r="K141" s="231"/>
      <c r="L141" s="236"/>
      <c r="M141" s="237"/>
      <c r="N141" s="238"/>
      <c r="O141" s="238"/>
      <c r="P141" s="238"/>
      <c r="Q141" s="238"/>
      <c r="R141" s="238"/>
      <c r="S141" s="238"/>
      <c r="T141" s="23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0" t="s">
        <v>141</v>
      </c>
      <c r="AU141" s="240" t="s">
        <v>84</v>
      </c>
      <c r="AV141" s="13" t="s">
        <v>84</v>
      </c>
      <c r="AW141" s="13" t="s">
        <v>34</v>
      </c>
      <c r="AX141" s="13" t="s">
        <v>82</v>
      </c>
      <c r="AY141" s="240" t="s">
        <v>122</v>
      </c>
    </row>
    <row r="142" s="2" customFormat="1" ht="33" customHeight="1">
      <c r="A142" s="36"/>
      <c r="B142" s="37"/>
      <c r="C142" s="210" t="s">
        <v>129</v>
      </c>
      <c r="D142" s="210" t="s">
        <v>125</v>
      </c>
      <c r="E142" s="211" t="s">
        <v>150</v>
      </c>
      <c r="F142" s="212" t="s">
        <v>151</v>
      </c>
      <c r="G142" s="213" t="s">
        <v>128</v>
      </c>
      <c r="H142" s="214">
        <v>364</v>
      </c>
      <c r="I142" s="215"/>
      <c r="J142" s="216">
        <f>ROUND(I142*H142,2)</f>
        <v>0</v>
      </c>
      <c r="K142" s="217"/>
      <c r="L142" s="42"/>
      <c r="M142" s="218" t="s">
        <v>1</v>
      </c>
      <c r="N142" s="219" t="s">
        <v>42</v>
      </c>
      <c r="O142" s="89"/>
      <c r="P142" s="220">
        <f>O142*H142</f>
        <v>0</v>
      </c>
      <c r="Q142" s="220">
        <v>0</v>
      </c>
      <c r="R142" s="220">
        <f>Q142*H142</f>
        <v>0</v>
      </c>
      <c r="S142" s="220">
        <v>0</v>
      </c>
      <c r="T142" s="221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22" t="s">
        <v>129</v>
      </c>
      <c r="AT142" s="222" t="s">
        <v>125</v>
      </c>
      <c r="AU142" s="222" t="s">
        <v>84</v>
      </c>
      <c r="AY142" s="15" t="s">
        <v>122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15" t="s">
        <v>82</v>
      </c>
      <c r="BK142" s="223">
        <f>ROUND(I142*H142,2)</f>
        <v>0</v>
      </c>
      <c r="BL142" s="15" t="s">
        <v>129</v>
      </c>
      <c r="BM142" s="222" t="s">
        <v>152</v>
      </c>
    </row>
    <row r="143" s="2" customFormat="1">
      <c r="A143" s="36"/>
      <c r="B143" s="37"/>
      <c r="C143" s="38"/>
      <c r="D143" s="224" t="s">
        <v>131</v>
      </c>
      <c r="E143" s="38"/>
      <c r="F143" s="225" t="s">
        <v>153</v>
      </c>
      <c r="G143" s="38"/>
      <c r="H143" s="38"/>
      <c r="I143" s="226"/>
      <c r="J143" s="38"/>
      <c r="K143" s="38"/>
      <c r="L143" s="42"/>
      <c r="M143" s="227"/>
      <c r="N143" s="228"/>
      <c r="O143" s="89"/>
      <c r="P143" s="89"/>
      <c r="Q143" s="89"/>
      <c r="R143" s="89"/>
      <c r="S143" s="89"/>
      <c r="T143" s="90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5" t="s">
        <v>131</v>
      </c>
      <c r="AU143" s="15" t="s">
        <v>84</v>
      </c>
    </row>
    <row r="144" s="12" customFormat="1" ht="22.8" customHeight="1">
      <c r="A144" s="12"/>
      <c r="B144" s="194"/>
      <c r="C144" s="195"/>
      <c r="D144" s="196" t="s">
        <v>76</v>
      </c>
      <c r="E144" s="208" t="s">
        <v>154</v>
      </c>
      <c r="F144" s="208" t="s">
        <v>155</v>
      </c>
      <c r="G144" s="195"/>
      <c r="H144" s="195"/>
      <c r="I144" s="198"/>
      <c r="J144" s="209">
        <f>BK144</f>
        <v>0</v>
      </c>
      <c r="K144" s="195"/>
      <c r="L144" s="200"/>
      <c r="M144" s="201"/>
      <c r="N144" s="202"/>
      <c r="O144" s="202"/>
      <c r="P144" s="203">
        <f>SUM(P145:P162)</f>
        <v>0</v>
      </c>
      <c r="Q144" s="202"/>
      <c r="R144" s="203">
        <f>SUM(R145:R162)</f>
        <v>0</v>
      </c>
      <c r="S144" s="202"/>
      <c r="T144" s="204">
        <f>SUM(T145:T162)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5" t="s">
        <v>82</v>
      </c>
      <c r="AT144" s="206" t="s">
        <v>76</v>
      </c>
      <c r="AU144" s="206" t="s">
        <v>82</v>
      </c>
      <c r="AY144" s="205" t="s">
        <v>122</v>
      </c>
      <c r="BK144" s="207">
        <f>SUM(BK145:BK162)</f>
        <v>0</v>
      </c>
    </row>
    <row r="145" s="2" customFormat="1" ht="24.15" customHeight="1">
      <c r="A145" s="36"/>
      <c r="B145" s="37"/>
      <c r="C145" s="210" t="s">
        <v>156</v>
      </c>
      <c r="D145" s="210" t="s">
        <v>125</v>
      </c>
      <c r="E145" s="211" t="s">
        <v>157</v>
      </c>
      <c r="F145" s="212" t="s">
        <v>158</v>
      </c>
      <c r="G145" s="213" t="s">
        <v>159</v>
      </c>
      <c r="H145" s="214">
        <v>10.901999999999999</v>
      </c>
      <c r="I145" s="215"/>
      <c r="J145" s="216">
        <f>ROUND(I145*H145,2)</f>
        <v>0</v>
      </c>
      <c r="K145" s="217"/>
      <c r="L145" s="42"/>
      <c r="M145" s="218" t="s">
        <v>1</v>
      </c>
      <c r="N145" s="219" t="s">
        <v>42</v>
      </c>
      <c r="O145" s="89"/>
      <c r="P145" s="220">
        <f>O145*H145</f>
        <v>0</v>
      </c>
      <c r="Q145" s="220">
        <v>0</v>
      </c>
      <c r="R145" s="220">
        <f>Q145*H145</f>
        <v>0</v>
      </c>
      <c r="S145" s="220">
        <v>0</v>
      </c>
      <c r="T145" s="221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22" t="s">
        <v>129</v>
      </c>
      <c r="AT145" s="222" t="s">
        <v>125</v>
      </c>
      <c r="AU145" s="222" t="s">
        <v>84</v>
      </c>
      <c r="AY145" s="15" t="s">
        <v>122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5" t="s">
        <v>82</v>
      </c>
      <c r="BK145" s="223">
        <f>ROUND(I145*H145,2)</f>
        <v>0</v>
      </c>
      <c r="BL145" s="15" t="s">
        <v>129</v>
      </c>
      <c r="BM145" s="222" t="s">
        <v>160</v>
      </c>
    </row>
    <row r="146" s="2" customFormat="1">
      <c r="A146" s="36"/>
      <c r="B146" s="37"/>
      <c r="C146" s="38"/>
      <c r="D146" s="224" t="s">
        <v>131</v>
      </c>
      <c r="E146" s="38"/>
      <c r="F146" s="225" t="s">
        <v>161</v>
      </c>
      <c r="G146" s="38"/>
      <c r="H146" s="38"/>
      <c r="I146" s="226"/>
      <c r="J146" s="38"/>
      <c r="K146" s="38"/>
      <c r="L146" s="42"/>
      <c r="M146" s="227"/>
      <c r="N146" s="228"/>
      <c r="O146" s="89"/>
      <c r="P146" s="89"/>
      <c r="Q146" s="89"/>
      <c r="R146" s="89"/>
      <c r="S146" s="89"/>
      <c r="T146" s="90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5" t="s">
        <v>131</v>
      </c>
      <c r="AU146" s="15" t="s">
        <v>84</v>
      </c>
    </row>
    <row r="147" s="2" customFormat="1">
      <c r="A147" s="36"/>
      <c r="B147" s="37"/>
      <c r="C147" s="38"/>
      <c r="D147" s="224" t="s">
        <v>133</v>
      </c>
      <c r="E147" s="38"/>
      <c r="F147" s="229" t="s">
        <v>162</v>
      </c>
      <c r="G147" s="38"/>
      <c r="H147" s="38"/>
      <c r="I147" s="226"/>
      <c r="J147" s="38"/>
      <c r="K147" s="38"/>
      <c r="L147" s="42"/>
      <c r="M147" s="227"/>
      <c r="N147" s="228"/>
      <c r="O147" s="89"/>
      <c r="P147" s="89"/>
      <c r="Q147" s="89"/>
      <c r="R147" s="89"/>
      <c r="S147" s="89"/>
      <c r="T147" s="90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5" t="s">
        <v>133</v>
      </c>
      <c r="AU147" s="15" t="s">
        <v>84</v>
      </c>
    </row>
    <row r="148" s="13" customFormat="1">
      <c r="A148" s="13"/>
      <c r="B148" s="230"/>
      <c r="C148" s="231"/>
      <c r="D148" s="224" t="s">
        <v>141</v>
      </c>
      <c r="E148" s="232" t="s">
        <v>1</v>
      </c>
      <c r="F148" s="233" t="s">
        <v>163</v>
      </c>
      <c r="G148" s="231"/>
      <c r="H148" s="234">
        <v>10.901999999999999</v>
      </c>
      <c r="I148" s="235"/>
      <c r="J148" s="231"/>
      <c r="K148" s="231"/>
      <c r="L148" s="236"/>
      <c r="M148" s="237"/>
      <c r="N148" s="238"/>
      <c r="O148" s="238"/>
      <c r="P148" s="238"/>
      <c r="Q148" s="238"/>
      <c r="R148" s="238"/>
      <c r="S148" s="238"/>
      <c r="T148" s="23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0" t="s">
        <v>141</v>
      </c>
      <c r="AU148" s="240" t="s">
        <v>84</v>
      </c>
      <c r="AV148" s="13" t="s">
        <v>84</v>
      </c>
      <c r="AW148" s="13" t="s">
        <v>34</v>
      </c>
      <c r="AX148" s="13" t="s">
        <v>82</v>
      </c>
      <c r="AY148" s="240" t="s">
        <v>122</v>
      </c>
    </row>
    <row r="149" s="2" customFormat="1" ht="24.15" customHeight="1">
      <c r="A149" s="36"/>
      <c r="B149" s="37"/>
      <c r="C149" s="210" t="s">
        <v>123</v>
      </c>
      <c r="D149" s="210" t="s">
        <v>125</v>
      </c>
      <c r="E149" s="211" t="s">
        <v>164</v>
      </c>
      <c r="F149" s="212" t="s">
        <v>165</v>
      </c>
      <c r="G149" s="213" t="s">
        <v>159</v>
      </c>
      <c r="H149" s="214">
        <v>10.273999999999999</v>
      </c>
      <c r="I149" s="215"/>
      <c r="J149" s="216">
        <f>ROUND(I149*H149,2)</f>
        <v>0</v>
      </c>
      <c r="K149" s="217"/>
      <c r="L149" s="42"/>
      <c r="M149" s="218" t="s">
        <v>1</v>
      </c>
      <c r="N149" s="219" t="s">
        <v>42</v>
      </c>
      <c r="O149" s="89"/>
      <c r="P149" s="220">
        <f>O149*H149</f>
        <v>0</v>
      </c>
      <c r="Q149" s="220">
        <v>0</v>
      </c>
      <c r="R149" s="220">
        <f>Q149*H149</f>
        <v>0</v>
      </c>
      <c r="S149" s="220">
        <v>0</v>
      </c>
      <c r="T149" s="221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2" t="s">
        <v>129</v>
      </c>
      <c r="AT149" s="222" t="s">
        <v>125</v>
      </c>
      <c r="AU149" s="222" t="s">
        <v>84</v>
      </c>
      <c r="AY149" s="15" t="s">
        <v>122</v>
      </c>
      <c r="BE149" s="223">
        <f>IF(N149="základní",J149,0)</f>
        <v>0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15" t="s">
        <v>82</v>
      </c>
      <c r="BK149" s="223">
        <f>ROUND(I149*H149,2)</f>
        <v>0</v>
      </c>
      <c r="BL149" s="15" t="s">
        <v>129</v>
      </c>
      <c r="BM149" s="222" t="s">
        <v>166</v>
      </c>
    </row>
    <row r="150" s="2" customFormat="1">
      <c r="A150" s="36"/>
      <c r="B150" s="37"/>
      <c r="C150" s="38"/>
      <c r="D150" s="224" t="s">
        <v>131</v>
      </c>
      <c r="E150" s="38"/>
      <c r="F150" s="225" t="s">
        <v>167</v>
      </c>
      <c r="G150" s="38"/>
      <c r="H150" s="38"/>
      <c r="I150" s="226"/>
      <c r="J150" s="38"/>
      <c r="K150" s="38"/>
      <c r="L150" s="42"/>
      <c r="M150" s="227"/>
      <c r="N150" s="228"/>
      <c r="O150" s="89"/>
      <c r="P150" s="89"/>
      <c r="Q150" s="89"/>
      <c r="R150" s="89"/>
      <c r="S150" s="89"/>
      <c r="T150" s="90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5" t="s">
        <v>131</v>
      </c>
      <c r="AU150" s="15" t="s">
        <v>84</v>
      </c>
    </row>
    <row r="151" s="13" customFormat="1">
      <c r="A151" s="13"/>
      <c r="B151" s="230"/>
      <c r="C151" s="231"/>
      <c r="D151" s="224" t="s">
        <v>141</v>
      </c>
      <c r="E151" s="232" t="s">
        <v>1</v>
      </c>
      <c r="F151" s="233" t="s">
        <v>168</v>
      </c>
      <c r="G151" s="231"/>
      <c r="H151" s="234">
        <v>10.273999999999999</v>
      </c>
      <c r="I151" s="235"/>
      <c r="J151" s="231"/>
      <c r="K151" s="231"/>
      <c r="L151" s="236"/>
      <c r="M151" s="237"/>
      <c r="N151" s="238"/>
      <c r="O151" s="238"/>
      <c r="P151" s="238"/>
      <c r="Q151" s="238"/>
      <c r="R151" s="238"/>
      <c r="S151" s="238"/>
      <c r="T151" s="23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0" t="s">
        <v>141</v>
      </c>
      <c r="AU151" s="240" t="s">
        <v>84</v>
      </c>
      <c r="AV151" s="13" t="s">
        <v>84</v>
      </c>
      <c r="AW151" s="13" t="s">
        <v>34</v>
      </c>
      <c r="AX151" s="13" t="s">
        <v>82</v>
      </c>
      <c r="AY151" s="240" t="s">
        <v>122</v>
      </c>
    </row>
    <row r="152" s="2" customFormat="1" ht="24.15" customHeight="1">
      <c r="A152" s="36"/>
      <c r="B152" s="37"/>
      <c r="C152" s="210" t="s">
        <v>169</v>
      </c>
      <c r="D152" s="210" t="s">
        <v>125</v>
      </c>
      <c r="E152" s="211" t="s">
        <v>170</v>
      </c>
      <c r="F152" s="212" t="s">
        <v>171</v>
      </c>
      <c r="G152" s="213" t="s">
        <v>159</v>
      </c>
      <c r="H152" s="214">
        <v>92.465999999999994</v>
      </c>
      <c r="I152" s="215"/>
      <c r="J152" s="216">
        <f>ROUND(I152*H152,2)</f>
        <v>0</v>
      </c>
      <c r="K152" s="217"/>
      <c r="L152" s="42"/>
      <c r="M152" s="218" t="s">
        <v>1</v>
      </c>
      <c r="N152" s="219" t="s">
        <v>42</v>
      </c>
      <c r="O152" s="89"/>
      <c r="P152" s="220">
        <f>O152*H152</f>
        <v>0</v>
      </c>
      <c r="Q152" s="220">
        <v>0</v>
      </c>
      <c r="R152" s="220">
        <f>Q152*H152</f>
        <v>0</v>
      </c>
      <c r="S152" s="220">
        <v>0</v>
      </c>
      <c r="T152" s="221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22" t="s">
        <v>129</v>
      </c>
      <c r="AT152" s="222" t="s">
        <v>125</v>
      </c>
      <c r="AU152" s="222" t="s">
        <v>84</v>
      </c>
      <c r="AY152" s="15" t="s">
        <v>122</v>
      </c>
      <c r="BE152" s="223">
        <f>IF(N152="základní",J152,0)</f>
        <v>0</v>
      </c>
      <c r="BF152" s="223">
        <f>IF(N152="snížená",J152,0)</f>
        <v>0</v>
      </c>
      <c r="BG152" s="223">
        <f>IF(N152="zákl. přenesená",J152,0)</f>
        <v>0</v>
      </c>
      <c r="BH152" s="223">
        <f>IF(N152="sníž. přenesená",J152,0)</f>
        <v>0</v>
      </c>
      <c r="BI152" s="223">
        <f>IF(N152="nulová",J152,0)</f>
        <v>0</v>
      </c>
      <c r="BJ152" s="15" t="s">
        <v>82</v>
      </c>
      <c r="BK152" s="223">
        <f>ROUND(I152*H152,2)</f>
        <v>0</v>
      </c>
      <c r="BL152" s="15" t="s">
        <v>129</v>
      </c>
      <c r="BM152" s="222" t="s">
        <v>172</v>
      </c>
    </row>
    <row r="153" s="2" customFormat="1">
      <c r="A153" s="36"/>
      <c r="B153" s="37"/>
      <c r="C153" s="38"/>
      <c r="D153" s="224" t="s">
        <v>131</v>
      </c>
      <c r="E153" s="38"/>
      <c r="F153" s="225" t="s">
        <v>173</v>
      </c>
      <c r="G153" s="38"/>
      <c r="H153" s="38"/>
      <c r="I153" s="226"/>
      <c r="J153" s="38"/>
      <c r="K153" s="38"/>
      <c r="L153" s="42"/>
      <c r="M153" s="227"/>
      <c r="N153" s="228"/>
      <c r="O153" s="89"/>
      <c r="P153" s="89"/>
      <c r="Q153" s="89"/>
      <c r="R153" s="89"/>
      <c r="S153" s="89"/>
      <c r="T153" s="90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5" t="s">
        <v>131</v>
      </c>
      <c r="AU153" s="15" t="s">
        <v>84</v>
      </c>
    </row>
    <row r="154" s="13" customFormat="1">
      <c r="A154" s="13"/>
      <c r="B154" s="230"/>
      <c r="C154" s="231"/>
      <c r="D154" s="224" t="s">
        <v>141</v>
      </c>
      <c r="E154" s="232" t="s">
        <v>1</v>
      </c>
      <c r="F154" s="233" t="s">
        <v>174</v>
      </c>
      <c r="G154" s="231"/>
      <c r="H154" s="234">
        <v>92.465999999999994</v>
      </c>
      <c r="I154" s="235"/>
      <c r="J154" s="231"/>
      <c r="K154" s="231"/>
      <c r="L154" s="236"/>
      <c r="M154" s="237"/>
      <c r="N154" s="238"/>
      <c r="O154" s="238"/>
      <c r="P154" s="238"/>
      <c r="Q154" s="238"/>
      <c r="R154" s="238"/>
      <c r="S154" s="238"/>
      <c r="T154" s="23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0" t="s">
        <v>141</v>
      </c>
      <c r="AU154" s="240" t="s">
        <v>84</v>
      </c>
      <c r="AV154" s="13" t="s">
        <v>84</v>
      </c>
      <c r="AW154" s="13" t="s">
        <v>34</v>
      </c>
      <c r="AX154" s="13" t="s">
        <v>82</v>
      </c>
      <c r="AY154" s="240" t="s">
        <v>122</v>
      </c>
    </row>
    <row r="155" s="2" customFormat="1" ht="33" customHeight="1">
      <c r="A155" s="36"/>
      <c r="B155" s="37"/>
      <c r="C155" s="210" t="s">
        <v>175</v>
      </c>
      <c r="D155" s="210" t="s">
        <v>125</v>
      </c>
      <c r="E155" s="211" t="s">
        <v>176</v>
      </c>
      <c r="F155" s="212" t="s">
        <v>177</v>
      </c>
      <c r="G155" s="213" t="s">
        <v>159</v>
      </c>
      <c r="H155" s="214">
        <v>3.5529999999999999</v>
      </c>
      <c r="I155" s="215"/>
      <c r="J155" s="216">
        <f>ROUND(I155*H155,2)</f>
        <v>0</v>
      </c>
      <c r="K155" s="217"/>
      <c r="L155" s="42"/>
      <c r="M155" s="218" t="s">
        <v>1</v>
      </c>
      <c r="N155" s="219" t="s">
        <v>42</v>
      </c>
      <c r="O155" s="89"/>
      <c r="P155" s="220">
        <f>O155*H155</f>
        <v>0</v>
      </c>
      <c r="Q155" s="220">
        <v>0</v>
      </c>
      <c r="R155" s="220">
        <f>Q155*H155</f>
        <v>0</v>
      </c>
      <c r="S155" s="220">
        <v>0</v>
      </c>
      <c r="T155" s="221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2" t="s">
        <v>129</v>
      </c>
      <c r="AT155" s="222" t="s">
        <v>125</v>
      </c>
      <c r="AU155" s="222" t="s">
        <v>84</v>
      </c>
      <c r="AY155" s="15" t="s">
        <v>122</v>
      </c>
      <c r="BE155" s="223">
        <f>IF(N155="základní",J155,0)</f>
        <v>0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15" t="s">
        <v>82</v>
      </c>
      <c r="BK155" s="223">
        <f>ROUND(I155*H155,2)</f>
        <v>0</v>
      </c>
      <c r="BL155" s="15" t="s">
        <v>129</v>
      </c>
      <c r="BM155" s="222" t="s">
        <v>178</v>
      </c>
    </row>
    <row r="156" s="2" customFormat="1">
      <c r="A156" s="36"/>
      <c r="B156" s="37"/>
      <c r="C156" s="38"/>
      <c r="D156" s="224" t="s">
        <v>131</v>
      </c>
      <c r="E156" s="38"/>
      <c r="F156" s="225" t="s">
        <v>179</v>
      </c>
      <c r="G156" s="38"/>
      <c r="H156" s="38"/>
      <c r="I156" s="226"/>
      <c r="J156" s="38"/>
      <c r="K156" s="38"/>
      <c r="L156" s="42"/>
      <c r="M156" s="227"/>
      <c r="N156" s="228"/>
      <c r="O156" s="89"/>
      <c r="P156" s="89"/>
      <c r="Q156" s="89"/>
      <c r="R156" s="89"/>
      <c r="S156" s="89"/>
      <c r="T156" s="90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5" t="s">
        <v>131</v>
      </c>
      <c r="AU156" s="15" t="s">
        <v>84</v>
      </c>
    </row>
    <row r="157" s="2" customFormat="1" ht="33" customHeight="1">
      <c r="A157" s="36"/>
      <c r="B157" s="37"/>
      <c r="C157" s="210" t="s">
        <v>135</v>
      </c>
      <c r="D157" s="210" t="s">
        <v>125</v>
      </c>
      <c r="E157" s="211" t="s">
        <v>180</v>
      </c>
      <c r="F157" s="212" t="s">
        <v>181</v>
      </c>
      <c r="G157" s="213" t="s">
        <v>159</v>
      </c>
      <c r="H157" s="214">
        <v>5.7850000000000001</v>
      </c>
      <c r="I157" s="215"/>
      <c r="J157" s="216">
        <f>ROUND(I157*H157,2)</f>
        <v>0</v>
      </c>
      <c r="K157" s="217"/>
      <c r="L157" s="42"/>
      <c r="M157" s="218" t="s">
        <v>1</v>
      </c>
      <c r="N157" s="219" t="s">
        <v>42</v>
      </c>
      <c r="O157" s="89"/>
      <c r="P157" s="220">
        <f>O157*H157</f>
        <v>0</v>
      </c>
      <c r="Q157" s="220">
        <v>0</v>
      </c>
      <c r="R157" s="220">
        <f>Q157*H157</f>
        <v>0</v>
      </c>
      <c r="S157" s="220">
        <v>0</v>
      </c>
      <c r="T157" s="221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2" t="s">
        <v>129</v>
      </c>
      <c r="AT157" s="222" t="s">
        <v>125</v>
      </c>
      <c r="AU157" s="222" t="s">
        <v>84</v>
      </c>
      <c r="AY157" s="15" t="s">
        <v>122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15" t="s">
        <v>82</v>
      </c>
      <c r="BK157" s="223">
        <f>ROUND(I157*H157,2)</f>
        <v>0</v>
      </c>
      <c r="BL157" s="15" t="s">
        <v>129</v>
      </c>
      <c r="BM157" s="222" t="s">
        <v>182</v>
      </c>
    </row>
    <row r="158" s="2" customFormat="1">
      <c r="A158" s="36"/>
      <c r="B158" s="37"/>
      <c r="C158" s="38"/>
      <c r="D158" s="224" t="s">
        <v>131</v>
      </c>
      <c r="E158" s="38"/>
      <c r="F158" s="225" t="s">
        <v>183</v>
      </c>
      <c r="G158" s="38"/>
      <c r="H158" s="38"/>
      <c r="I158" s="226"/>
      <c r="J158" s="38"/>
      <c r="K158" s="38"/>
      <c r="L158" s="42"/>
      <c r="M158" s="227"/>
      <c r="N158" s="228"/>
      <c r="O158" s="89"/>
      <c r="P158" s="89"/>
      <c r="Q158" s="89"/>
      <c r="R158" s="89"/>
      <c r="S158" s="89"/>
      <c r="T158" s="90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5" t="s">
        <v>131</v>
      </c>
      <c r="AU158" s="15" t="s">
        <v>84</v>
      </c>
    </row>
    <row r="159" s="13" customFormat="1">
      <c r="A159" s="13"/>
      <c r="B159" s="230"/>
      <c r="C159" s="231"/>
      <c r="D159" s="224" t="s">
        <v>141</v>
      </c>
      <c r="E159" s="232" t="s">
        <v>1</v>
      </c>
      <c r="F159" s="233" t="s">
        <v>184</v>
      </c>
      <c r="G159" s="231"/>
      <c r="H159" s="234">
        <v>5.7850000000000001</v>
      </c>
      <c r="I159" s="235"/>
      <c r="J159" s="231"/>
      <c r="K159" s="231"/>
      <c r="L159" s="236"/>
      <c r="M159" s="237"/>
      <c r="N159" s="238"/>
      <c r="O159" s="238"/>
      <c r="P159" s="238"/>
      <c r="Q159" s="238"/>
      <c r="R159" s="238"/>
      <c r="S159" s="238"/>
      <c r="T159" s="23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0" t="s">
        <v>141</v>
      </c>
      <c r="AU159" s="240" t="s">
        <v>84</v>
      </c>
      <c r="AV159" s="13" t="s">
        <v>84</v>
      </c>
      <c r="AW159" s="13" t="s">
        <v>34</v>
      </c>
      <c r="AX159" s="13" t="s">
        <v>82</v>
      </c>
      <c r="AY159" s="240" t="s">
        <v>122</v>
      </c>
    </row>
    <row r="160" s="2" customFormat="1" ht="33" customHeight="1">
      <c r="A160" s="36"/>
      <c r="B160" s="37"/>
      <c r="C160" s="210" t="s">
        <v>185</v>
      </c>
      <c r="D160" s="210" t="s">
        <v>125</v>
      </c>
      <c r="E160" s="211" t="s">
        <v>186</v>
      </c>
      <c r="F160" s="212" t="s">
        <v>187</v>
      </c>
      <c r="G160" s="213" t="s">
        <v>159</v>
      </c>
      <c r="H160" s="214">
        <v>0.93600000000000005</v>
      </c>
      <c r="I160" s="215"/>
      <c r="J160" s="216">
        <f>ROUND(I160*H160,2)</f>
        <v>0</v>
      </c>
      <c r="K160" s="217"/>
      <c r="L160" s="42"/>
      <c r="M160" s="218" t="s">
        <v>1</v>
      </c>
      <c r="N160" s="219" t="s">
        <v>42</v>
      </c>
      <c r="O160" s="89"/>
      <c r="P160" s="220">
        <f>O160*H160</f>
        <v>0</v>
      </c>
      <c r="Q160" s="220">
        <v>0</v>
      </c>
      <c r="R160" s="220">
        <f>Q160*H160</f>
        <v>0</v>
      </c>
      <c r="S160" s="220">
        <v>0</v>
      </c>
      <c r="T160" s="221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22" t="s">
        <v>129</v>
      </c>
      <c r="AT160" s="222" t="s">
        <v>125</v>
      </c>
      <c r="AU160" s="222" t="s">
        <v>84</v>
      </c>
      <c r="AY160" s="15" t="s">
        <v>122</v>
      </c>
      <c r="BE160" s="223">
        <f>IF(N160="základní",J160,0)</f>
        <v>0</v>
      </c>
      <c r="BF160" s="223">
        <f>IF(N160="snížená",J160,0)</f>
        <v>0</v>
      </c>
      <c r="BG160" s="223">
        <f>IF(N160="zákl. přenesená",J160,0)</f>
        <v>0</v>
      </c>
      <c r="BH160" s="223">
        <f>IF(N160="sníž. přenesená",J160,0)</f>
        <v>0</v>
      </c>
      <c r="BI160" s="223">
        <f>IF(N160="nulová",J160,0)</f>
        <v>0</v>
      </c>
      <c r="BJ160" s="15" t="s">
        <v>82</v>
      </c>
      <c r="BK160" s="223">
        <f>ROUND(I160*H160,2)</f>
        <v>0</v>
      </c>
      <c r="BL160" s="15" t="s">
        <v>129</v>
      </c>
      <c r="BM160" s="222" t="s">
        <v>188</v>
      </c>
    </row>
    <row r="161" s="2" customFormat="1">
      <c r="A161" s="36"/>
      <c r="B161" s="37"/>
      <c r="C161" s="38"/>
      <c r="D161" s="224" t="s">
        <v>131</v>
      </c>
      <c r="E161" s="38"/>
      <c r="F161" s="225" t="s">
        <v>189</v>
      </c>
      <c r="G161" s="38"/>
      <c r="H161" s="38"/>
      <c r="I161" s="226"/>
      <c r="J161" s="38"/>
      <c r="K161" s="38"/>
      <c r="L161" s="42"/>
      <c r="M161" s="227"/>
      <c r="N161" s="228"/>
      <c r="O161" s="89"/>
      <c r="P161" s="89"/>
      <c r="Q161" s="89"/>
      <c r="R161" s="89"/>
      <c r="S161" s="89"/>
      <c r="T161" s="90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5" t="s">
        <v>131</v>
      </c>
      <c r="AU161" s="15" t="s">
        <v>84</v>
      </c>
    </row>
    <row r="162" s="13" customFormat="1">
      <c r="A162" s="13"/>
      <c r="B162" s="230"/>
      <c r="C162" s="231"/>
      <c r="D162" s="224" t="s">
        <v>141</v>
      </c>
      <c r="E162" s="232" t="s">
        <v>1</v>
      </c>
      <c r="F162" s="233" t="s">
        <v>190</v>
      </c>
      <c r="G162" s="231"/>
      <c r="H162" s="234">
        <v>0.93600000000000005</v>
      </c>
      <c r="I162" s="235"/>
      <c r="J162" s="231"/>
      <c r="K162" s="231"/>
      <c r="L162" s="236"/>
      <c r="M162" s="237"/>
      <c r="N162" s="238"/>
      <c r="O162" s="238"/>
      <c r="P162" s="238"/>
      <c r="Q162" s="238"/>
      <c r="R162" s="238"/>
      <c r="S162" s="238"/>
      <c r="T162" s="23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0" t="s">
        <v>141</v>
      </c>
      <c r="AU162" s="240" t="s">
        <v>84</v>
      </c>
      <c r="AV162" s="13" t="s">
        <v>84</v>
      </c>
      <c r="AW162" s="13" t="s">
        <v>34</v>
      </c>
      <c r="AX162" s="13" t="s">
        <v>82</v>
      </c>
      <c r="AY162" s="240" t="s">
        <v>122</v>
      </c>
    </row>
    <row r="163" s="12" customFormat="1" ht="22.8" customHeight="1">
      <c r="A163" s="12"/>
      <c r="B163" s="194"/>
      <c r="C163" s="195"/>
      <c r="D163" s="196" t="s">
        <v>76</v>
      </c>
      <c r="E163" s="208" t="s">
        <v>191</v>
      </c>
      <c r="F163" s="208" t="s">
        <v>192</v>
      </c>
      <c r="G163" s="195"/>
      <c r="H163" s="195"/>
      <c r="I163" s="198"/>
      <c r="J163" s="209">
        <f>BK163</f>
        <v>0</v>
      </c>
      <c r="K163" s="195"/>
      <c r="L163" s="200"/>
      <c r="M163" s="201"/>
      <c r="N163" s="202"/>
      <c r="O163" s="202"/>
      <c r="P163" s="203">
        <f>SUM(P164:P165)</f>
        <v>0</v>
      </c>
      <c r="Q163" s="202"/>
      <c r="R163" s="203">
        <f>SUM(R164:R165)</f>
        <v>0</v>
      </c>
      <c r="S163" s="202"/>
      <c r="T163" s="204">
        <f>SUM(T164:T165)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5" t="s">
        <v>82</v>
      </c>
      <c r="AT163" s="206" t="s">
        <v>76</v>
      </c>
      <c r="AU163" s="206" t="s">
        <v>82</v>
      </c>
      <c r="AY163" s="205" t="s">
        <v>122</v>
      </c>
      <c r="BK163" s="207">
        <f>SUM(BK164:BK165)</f>
        <v>0</v>
      </c>
    </row>
    <row r="164" s="2" customFormat="1" ht="21.75" customHeight="1">
      <c r="A164" s="36"/>
      <c r="B164" s="37"/>
      <c r="C164" s="210" t="s">
        <v>193</v>
      </c>
      <c r="D164" s="210" t="s">
        <v>125</v>
      </c>
      <c r="E164" s="211" t="s">
        <v>194</v>
      </c>
      <c r="F164" s="212" t="s">
        <v>195</v>
      </c>
      <c r="G164" s="213" t="s">
        <v>159</v>
      </c>
      <c r="H164" s="214">
        <v>11.27</v>
      </c>
      <c r="I164" s="215"/>
      <c r="J164" s="216">
        <f>ROUND(I164*H164,2)</f>
        <v>0</v>
      </c>
      <c r="K164" s="217"/>
      <c r="L164" s="42"/>
      <c r="M164" s="218" t="s">
        <v>1</v>
      </c>
      <c r="N164" s="219" t="s">
        <v>42</v>
      </c>
      <c r="O164" s="89"/>
      <c r="P164" s="220">
        <f>O164*H164</f>
        <v>0</v>
      </c>
      <c r="Q164" s="220">
        <v>0</v>
      </c>
      <c r="R164" s="220">
        <f>Q164*H164</f>
        <v>0</v>
      </c>
      <c r="S164" s="220">
        <v>0</v>
      </c>
      <c r="T164" s="221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22" t="s">
        <v>129</v>
      </c>
      <c r="AT164" s="222" t="s">
        <v>125</v>
      </c>
      <c r="AU164" s="222" t="s">
        <v>84</v>
      </c>
      <c r="AY164" s="15" t="s">
        <v>122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15" t="s">
        <v>82</v>
      </c>
      <c r="BK164" s="223">
        <f>ROUND(I164*H164,2)</f>
        <v>0</v>
      </c>
      <c r="BL164" s="15" t="s">
        <v>129</v>
      </c>
      <c r="BM164" s="222" t="s">
        <v>196</v>
      </c>
    </row>
    <row r="165" s="2" customFormat="1">
      <c r="A165" s="36"/>
      <c r="B165" s="37"/>
      <c r="C165" s="38"/>
      <c r="D165" s="224" t="s">
        <v>131</v>
      </c>
      <c r="E165" s="38"/>
      <c r="F165" s="225" t="s">
        <v>197</v>
      </c>
      <c r="G165" s="38"/>
      <c r="H165" s="38"/>
      <c r="I165" s="226"/>
      <c r="J165" s="38"/>
      <c r="K165" s="38"/>
      <c r="L165" s="42"/>
      <c r="M165" s="227"/>
      <c r="N165" s="228"/>
      <c r="O165" s="89"/>
      <c r="P165" s="89"/>
      <c r="Q165" s="89"/>
      <c r="R165" s="89"/>
      <c r="S165" s="89"/>
      <c r="T165" s="90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5" t="s">
        <v>131</v>
      </c>
      <c r="AU165" s="15" t="s">
        <v>84</v>
      </c>
    </row>
    <row r="166" s="12" customFormat="1" ht="25.92" customHeight="1">
      <c r="A166" s="12"/>
      <c r="B166" s="194"/>
      <c r="C166" s="195"/>
      <c r="D166" s="196" t="s">
        <v>76</v>
      </c>
      <c r="E166" s="197" t="s">
        <v>198</v>
      </c>
      <c r="F166" s="197" t="s">
        <v>199</v>
      </c>
      <c r="G166" s="195"/>
      <c r="H166" s="195"/>
      <c r="I166" s="198"/>
      <c r="J166" s="199">
        <f>BK166</f>
        <v>0</v>
      </c>
      <c r="K166" s="195"/>
      <c r="L166" s="200"/>
      <c r="M166" s="201"/>
      <c r="N166" s="202"/>
      <c r="O166" s="202"/>
      <c r="P166" s="203">
        <f>P167+P195+P204+P254+P270+P360+P393+P401+P409+P425</f>
        <v>0</v>
      </c>
      <c r="Q166" s="202"/>
      <c r="R166" s="203">
        <f>R167+R195+R204+R254+R270+R360+R393+R401+R409+R425</f>
        <v>11.269707149999999</v>
      </c>
      <c r="S166" s="202"/>
      <c r="T166" s="204">
        <f>T167+T195+T204+T254+T270+T360+T393+T401+T409+T425</f>
        <v>15.501965600000002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5" t="s">
        <v>84</v>
      </c>
      <c r="AT166" s="206" t="s">
        <v>76</v>
      </c>
      <c r="AU166" s="206" t="s">
        <v>77</v>
      </c>
      <c r="AY166" s="205" t="s">
        <v>122</v>
      </c>
      <c r="BK166" s="207">
        <f>BK167+BK195+BK204+BK254+BK270+BK360+BK393+BK401+BK409+BK425</f>
        <v>0</v>
      </c>
    </row>
    <row r="167" s="12" customFormat="1" ht="22.8" customHeight="1">
      <c r="A167" s="12"/>
      <c r="B167" s="194"/>
      <c r="C167" s="195"/>
      <c r="D167" s="196" t="s">
        <v>76</v>
      </c>
      <c r="E167" s="208" t="s">
        <v>200</v>
      </c>
      <c r="F167" s="208" t="s">
        <v>201</v>
      </c>
      <c r="G167" s="195"/>
      <c r="H167" s="195"/>
      <c r="I167" s="198"/>
      <c r="J167" s="209">
        <f>BK167</f>
        <v>0</v>
      </c>
      <c r="K167" s="195"/>
      <c r="L167" s="200"/>
      <c r="M167" s="201"/>
      <c r="N167" s="202"/>
      <c r="O167" s="202"/>
      <c r="P167" s="203">
        <f>SUM(P168:P194)</f>
        <v>0</v>
      </c>
      <c r="Q167" s="202"/>
      <c r="R167" s="203">
        <f>SUM(R168:R194)</f>
        <v>1.1439955999999998</v>
      </c>
      <c r="S167" s="202"/>
      <c r="T167" s="204">
        <f>SUM(T168:T194)</f>
        <v>5.5006000000000004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5" t="s">
        <v>84</v>
      </c>
      <c r="AT167" s="206" t="s">
        <v>76</v>
      </c>
      <c r="AU167" s="206" t="s">
        <v>82</v>
      </c>
      <c r="AY167" s="205" t="s">
        <v>122</v>
      </c>
      <c r="BK167" s="207">
        <f>SUM(BK168:BK194)</f>
        <v>0</v>
      </c>
    </row>
    <row r="168" s="2" customFormat="1" ht="33" customHeight="1">
      <c r="A168" s="36"/>
      <c r="B168" s="37"/>
      <c r="C168" s="210" t="s">
        <v>8</v>
      </c>
      <c r="D168" s="210" t="s">
        <v>125</v>
      </c>
      <c r="E168" s="211" t="s">
        <v>202</v>
      </c>
      <c r="F168" s="212" t="s">
        <v>203</v>
      </c>
      <c r="G168" s="213" t="s">
        <v>128</v>
      </c>
      <c r="H168" s="214">
        <v>157.16</v>
      </c>
      <c r="I168" s="215"/>
      <c r="J168" s="216">
        <f>ROUND(I168*H168,2)</f>
        <v>0</v>
      </c>
      <c r="K168" s="217"/>
      <c r="L168" s="42"/>
      <c r="M168" s="218" t="s">
        <v>1</v>
      </c>
      <c r="N168" s="219" t="s">
        <v>42</v>
      </c>
      <c r="O168" s="89"/>
      <c r="P168" s="220">
        <f>O168*H168</f>
        <v>0</v>
      </c>
      <c r="Q168" s="220">
        <v>0</v>
      </c>
      <c r="R168" s="220">
        <f>Q168*H168</f>
        <v>0</v>
      </c>
      <c r="S168" s="220">
        <v>0.035000000000000003</v>
      </c>
      <c r="T168" s="221">
        <f>S168*H168</f>
        <v>5.5006000000000004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22" t="s">
        <v>204</v>
      </c>
      <c r="AT168" s="222" t="s">
        <v>125</v>
      </c>
      <c r="AU168" s="222" t="s">
        <v>84</v>
      </c>
      <c r="AY168" s="15" t="s">
        <v>122</v>
      </c>
      <c r="BE168" s="223">
        <f>IF(N168="základní",J168,0)</f>
        <v>0</v>
      </c>
      <c r="BF168" s="223">
        <f>IF(N168="snížená",J168,0)</f>
        <v>0</v>
      </c>
      <c r="BG168" s="223">
        <f>IF(N168="zákl. přenesená",J168,0)</f>
        <v>0</v>
      </c>
      <c r="BH168" s="223">
        <f>IF(N168="sníž. přenesená",J168,0)</f>
        <v>0</v>
      </c>
      <c r="BI168" s="223">
        <f>IF(N168="nulová",J168,0)</f>
        <v>0</v>
      </c>
      <c r="BJ168" s="15" t="s">
        <v>82</v>
      </c>
      <c r="BK168" s="223">
        <f>ROUND(I168*H168,2)</f>
        <v>0</v>
      </c>
      <c r="BL168" s="15" t="s">
        <v>204</v>
      </c>
      <c r="BM168" s="222" t="s">
        <v>205</v>
      </c>
    </row>
    <row r="169" s="2" customFormat="1">
      <c r="A169" s="36"/>
      <c r="B169" s="37"/>
      <c r="C169" s="38"/>
      <c r="D169" s="224" t="s">
        <v>131</v>
      </c>
      <c r="E169" s="38"/>
      <c r="F169" s="225" t="s">
        <v>206</v>
      </c>
      <c r="G169" s="38"/>
      <c r="H169" s="38"/>
      <c r="I169" s="226"/>
      <c r="J169" s="38"/>
      <c r="K169" s="38"/>
      <c r="L169" s="42"/>
      <c r="M169" s="227"/>
      <c r="N169" s="228"/>
      <c r="O169" s="89"/>
      <c r="P169" s="89"/>
      <c r="Q169" s="89"/>
      <c r="R169" s="89"/>
      <c r="S169" s="89"/>
      <c r="T169" s="90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5" t="s">
        <v>131</v>
      </c>
      <c r="AU169" s="15" t="s">
        <v>84</v>
      </c>
    </row>
    <row r="170" s="2" customFormat="1">
      <c r="A170" s="36"/>
      <c r="B170" s="37"/>
      <c r="C170" s="38"/>
      <c r="D170" s="224" t="s">
        <v>133</v>
      </c>
      <c r="E170" s="38"/>
      <c r="F170" s="229" t="s">
        <v>207</v>
      </c>
      <c r="G170" s="38"/>
      <c r="H170" s="38"/>
      <c r="I170" s="226"/>
      <c r="J170" s="38"/>
      <c r="K170" s="38"/>
      <c r="L170" s="42"/>
      <c r="M170" s="227"/>
      <c r="N170" s="228"/>
      <c r="O170" s="89"/>
      <c r="P170" s="89"/>
      <c r="Q170" s="89"/>
      <c r="R170" s="89"/>
      <c r="S170" s="89"/>
      <c r="T170" s="90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5" t="s">
        <v>133</v>
      </c>
      <c r="AU170" s="15" t="s">
        <v>84</v>
      </c>
    </row>
    <row r="171" s="13" customFormat="1">
      <c r="A171" s="13"/>
      <c r="B171" s="230"/>
      <c r="C171" s="231"/>
      <c r="D171" s="224" t="s">
        <v>141</v>
      </c>
      <c r="E171" s="232" t="s">
        <v>1</v>
      </c>
      <c r="F171" s="233" t="s">
        <v>208</v>
      </c>
      <c r="G171" s="231"/>
      <c r="H171" s="234">
        <v>157.16</v>
      </c>
      <c r="I171" s="235"/>
      <c r="J171" s="231"/>
      <c r="K171" s="231"/>
      <c r="L171" s="236"/>
      <c r="M171" s="237"/>
      <c r="N171" s="238"/>
      <c r="O171" s="238"/>
      <c r="P171" s="238"/>
      <c r="Q171" s="238"/>
      <c r="R171" s="238"/>
      <c r="S171" s="238"/>
      <c r="T171" s="23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0" t="s">
        <v>141</v>
      </c>
      <c r="AU171" s="240" t="s">
        <v>84</v>
      </c>
      <c r="AV171" s="13" t="s">
        <v>84</v>
      </c>
      <c r="AW171" s="13" t="s">
        <v>34</v>
      </c>
      <c r="AX171" s="13" t="s">
        <v>82</v>
      </c>
      <c r="AY171" s="240" t="s">
        <v>122</v>
      </c>
    </row>
    <row r="172" s="2" customFormat="1" ht="24.15" customHeight="1">
      <c r="A172" s="36"/>
      <c r="B172" s="37"/>
      <c r="C172" s="210" t="s">
        <v>209</v>
      </c>
      <c r="D172" s="210" t="s">
        <v>125</v>
      </c>
      <c r="E172" s="211" t="s">
        <v>210</v>
      </c>
      <c r="F172" s="212" t="s">
        <v>211</v>
      </c>
      <c r="G172" s="213" t="s">
        <v>128</v>
      </c>
      <c r="H172" s="214">
        <v>275.25999999999999</v>
      </c>
      <c r="I172" s="215"/>
      <c r="J172" s="216">
        <f>ROUND(I172*H172,2)</f>
        <v>0</v>
      </c>
      <c r="K172" s="217"/>
      <c r="L172" s="42"/>
      <c r="M172" s="218" t="s">
        <v>1</v>
      </c>
      <c r="N172" s="219" t="s">
        <v>42</v>
      </c>
      <c r="O172" s="89"/>
      <c r="P172" s="220">
        <f>O172*H172</f>
        <v>0</v>
      </c>
      <c r="Q172" s="220">
        <v>0</v>
      </c>
      <c r="R172" s="220">
        <f>Q172*H172</f>
        <v>0</v>
      </c>
      <c r="S172" s="220">
        <v>0</v>
      </c>
      <c r="T172" s="221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22" t="s">
        <v>204</v>
      </c>
      <c r="AT172" s="222" t="s">
        <v>125</v>
      </c>
      <c r="AU172" s="222" t="s">
        <v>84</v>
      </c>
      <c r="AY172" s="15" t="s">
        <v>122</v>
      </c>
      <c r="BE172" s="223">
        <f>IF(N172="základní",J172,0)</f>
        <v>0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15" t="s">
        <v>82</v>
      </c>
      <c r="BK172" s="223">
        <f>ROUND(I172*H172,2)</f>
        <v>0</v>
      </c>
      <c r="BL172" s="15" t="s">
        <v>204</v>
      </c>
      <c r="BM172" s="222" t="s">
        <v>212</v>
      </c>
    </row>
    <row r="173" s="2" customFormat="1">
      <c r="A173" s="36"/>
      <c r="B173" s="37"/>
      <c r="C173" s="38"/>
      <c r="D173" s="224" t="s">
        <v>131</v>
      </c>
      <c r="E173" s="38"/>
      <c r="F173" s="225" t="s">
        <v>213</v>
      </c>
      <c r="G173" s="38"/>
      <c r="H173" s="38"/>
      <c r="I173" s="226"/>
      <c r="J173" s="38"/>
      <c r="K173" s="38"/>
      <c r="L173" s="42"/>
      <c r="M173" s="227"/>
      <c r="N173" s="228"/>
      <c r="O173" s="89"/>
      <c r="P173" s="89"/>
      <c r="Q173" s="89"/>
      <c r="R173" s="89"/>
      <c r="S173" s="89"/>
      <c r="T173" s="90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5" t="s">
        <v>131</v>
      </c>
      <c r="AU173" s="15" t="s">
        <v>84</v>
      </c>
    </row>
    <row r="174" s="2" customFormat="1">
      <c r="A174" s="36"/>
      <c r="B174" s="37"/>
      <c r="C174" s="38"/>
      <c r="D174" s="224" t="s">
        <v>133</v>
      </c>
      <c r="E174" s="38"/>
      <c r="F174" s="229" t="s">
        <v>214</v>
      </c>
      <c r="G174" s="38"/>
      <c r="H174" s="38"/>
      <c r="I174" s="226"/>
      <c r="J174" s="38"/>
      <c r="K174" s="38"/>
      <c r="L174" s="42"/>
      <c r="M174" s="227"/>
      <c r="N174" s="228"/>
      <c r="O174" s="89"/>
      <c r="P174" s="89"/>
      <c r="Q174" s="89"/>
      <c r="R174" s="89"/>
      <c r="S174" s="89"/>
      <c r="T174" s="90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5" t="s">
        <v>133</v>
      </c>
      <c r="AU174" s="15" t="s">
        <v>84</v>
      </c>
    </row>
    <row r="175" s="13" customFormat="1">
      <c r="A175" s="13"/>
      <c r="B175" s="230"/>
      <c r="C175" s="231"/>
      <c r="D175" s="224" t="s">
        <v>141</v>
      </c>
      <c r="E175" s="232" t="s">
        <v>1</v>
      </c>
      <c r="F175" s="233" t="s">
        <v>215</v>
      </c>
      <c r="G175" s="231"/>
      <c r="H175" s="234">
        <v>275.25999999999999</v>
      </c>
      <c r="I175" s="235"/>
      <c r="J175" s="231"/>
      <c r="K175" s="231"/>
      <c r="L175" s="236"/>
      <c r="M175" s="237"/>
      <c r="N175" s="238"/>
      <c r="O175" s="238"/>
      <c r="P175" s="238"/>
      <c r="Q175" s="238"/>
      <c r="R175" s="238"/>
      <c r="S175" s="238"/>
      <c r="T175" s="23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0" t="s">
        <v>141</v>
      </c>
      <c r="AU175" s="240" t="s">
        <v>84</v>
      </c>
      <c r="AV175" s="13" t="s">
        <v>84</v>
      </c>
      <c r="AW175" s="13" t="s">
        <v>34</v>
      </c>
      <c r="AX175" s="13" t="s">
        <v>82</v>
      </c>
      <c r="AY175" s="240" t="s">
        <v>122</v>
      </c>
    </row>
    <row r="176" s="2" customFormat="1" ht="24.15" customHeight="1">
      <c r="A176" s="36"/>
      <c r="B176" s="37"/>
      <c r="C176" s="210" t="s">
        <v>216</v>
      </c>
      <c r="D176" s="210" t="s">
        <v>125</v>
      </c>
      <c r="E176" s="211" t="s">
        <v>217</v>
      </c>
      <c r="F176" s="212" t="s">
        <v>218</v>
      </c>
      <c r="G176" s="213" t="s">
        <v>128</v>
      </c>
      <c r="H176" s="214">
        <v>157.16</v>
      </c>
      <c r="I176" s="215"/>
      <c r="J176" s="216">
        <f>ROUND(I176*H176,2)</f>
        <v>0</v>
      </c>
      <c r="K176" s="217"/>
      <c r="L176" s="42"/>
      <c r="M176" s="218" t="s">
        <v>1</v>
      </c>
      <c r="N176" s="219" t="s">
        <v>42</v>
      </c>
      <c r="O176" s="89"/>
      <c r="P176" s="220">
        <f>O176*H176</f>
        <v>0</v>
      </c>
      <c r="Q176" s="220">
        <v>0</v>
      </c>
      <c r="R176" s="220">
        <f>Q176*H176</f>
        <v>0</v>
      </c>
      <c r="S176" s="220">
        <v>0</v>
      </c>
      <c r="T176" s="221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2" t="s">
        <v>204</v>
      </c>
      <c r="AT176" s="222" t="s">
        <v>125</v>
      </c>
      <c r="AU176" s="222" t="s">
        <v>84</v>
      </c>
      <c r="AY176" s="15" t="s">
        <v>122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15" t="s">
        <v>82</v>
      </c>
      <c r="BK176" s="223">
        <f>ROUND(I176*H176,2)</f>
        <v>0</v>
      </c>
      <c r="BL176" s="15" t="s">
        <v>204</v>
      </c>
      <c r="BM176" s="222" t="s">
        <v>219</v>
      </c>
    </row>
    <row r="177" s="2" customFormat="1">
      <c r="A177" s="36"/>
      <c r="B177" s="37"/>
      <c r="C177" s="38"/>
      <c r="D177" s="224" t="s">
        <v>131</v>
      </c>
      <c r="E177" s="38"/>
      <c r="F177" s="225" t="s">
        <v>220</v>
      </c>
      <c r="G177" s="38"/>
      <c r="H177" s="38"/>
      <c r="I177" s="226"/>
      <c r="J177" s="38"/>
      <c r="K177" s="38"/>
      <c r="L177" s="42"/>
      <c r="M177" s="227"/>
      <c r="N177" s="228"/>
      <c r="O177" s="89"/>
      <c r="P177" s="89"/>
      <c r="Q177" s="89"/>
      <c r="R177" s="89"/>
      <c r="S177" s="89"/>
      <c r="T177" s="90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5" t="s">
        <v>131</v>
      </c>
      <c r="AU177" s="15" t="s">
        <v>84</v>
      </c>
    </row>
    <row r="178" s="2" customFormat="1">
      <c r="A178" s="36"/>
      <c r="B178" s="37"/>
      <c r="C178" s="38"/>
      <c r="D178" s="224" t="s">
        <v>133</v>
      </c>
      <c r="E178" s="38"/>
      <c r="F178" s="229" t="s">
        <v>221</v>
      </c>
      <c r="G178" s="38"/>
      <c r="H178" s="38"/>
      <c r="I178" s="226"/>
      <c r="J178" s="38"/>
      <c r="K178" s="38"/>
      <c r="L178" s="42"/>
      <c r="M178" s="227"/>
      <c r="N178" s="228"/>
      <c r="O178" s="89"/>
      <c r="P178" s="89"/>
      <c r="Q178" s="89"/>
      <c r="R178" s="89"/>
      <c r="S178" s="89"/>
      <c r="T178" s="90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5" t="s">
        <v>133</v>
      </c>
      <c r="AU178" s="15" t="s">
        <v>84</v>
      </c>
    </row>
    <row r="179" s="13" customFormat="1">
      <c r="A179" s="13"/>
      <c r="B179" s="230"/>
      <c r="C179" s="231"/>
      <c r="D179" s="224" t="s">
        <v>141</v>
      </c>
      <c r="E179" s="232" t="s">
        <v>1</v>
      </c>
      <c r="F179" s="233" t="s">
        <v>222</v>
      </c>
      <c r="G179" s="231"/>
      <c r="H179" s="234">
        <v>157.16</v>
      </c>
      <c r="I179" s="235"/>
      <c r="J179" s="231"/>
      <c r="K179" s="231"/>
      <c r="L179" s="236"/>
      <c r="M179" s="237"/>
      <c r="N179" s="238"/>
      <c r="O179" s="238"/>
      <c r="P179" s="238"/>
      <c r="Q179" s="238"/>
      <c r="R179" s="238"/>
      <c r="S179" s="238"/>
      <c r="T179" s="23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0" t="s">
        <v>141</v>
      </c>
      <c r="AU179" s="240" t="s">
        <v>84</v>
      </c>
      <c r="AV179" s="13" t="s">
        <v>84</v>
      </c>
      <c r="AW179" s="13" t="s">
        <v>34</v>
      </c>
      <c r="AX179" s="13" t="s">
        <v>82</v>
      </c>
      <c r="AY179" s="240" t="s">
        <v>122</v>
      </c>
    </row>
    <row r="180" s="2" customFormat="1" ht="21.75" customHeight="1">
      <c r="A180" s="36"/>
      <c r="B180" s="37"/>
      <c r="C180" s="241" t="s">
        <v>223</v>
      </c>
      <c r="D180" s="241" t="s">
        <v>224</v>
      </c>
      <c r="E180" s="242" t="s">
        <v>225</v>
      </c>
      <c r="F180" s="243" t="s">
        <v>226</v>
      </c>
      <c r="G180" s="244" t="s">
        <v>128</v>
      </c>
      <c r="H180" s="245">
        <v>129.91</v>
      </c>
      <c r="I180" s="246"/>
      <c r="J180" s="247">
        <f>ROUND(I180*H180,2)</f>
        <v>0</v>
      </c>
      <c r="K180" s="248"/>
      <c r="L180" s="249"/>
      <c r="M180" s="250" t="s">
        <v>1</v>
      </c>
      <c r="N180" s="251" t="s">
        <v>42</v>
      </c>
      <c r="O180" s="89"/>
      <c r="P180" s="220">
        <f>O180*H180</f>
        <v>0</v>
      </c>
      <c r="Q180" s="220">
        <v>0.0047999999999999996</v>
      </c>
      <c r="R180" s="220">
        <f>Q180*H180</f>
        <v>0.6235679999999999</v>
      </c>
      <c r="S180" s="220">
        <v>0</v>
      </c>
      <c r="T180" s="221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22" t="s">
        <v>227</v>
      </c>
      <c r="AT180" s="222" t="s">
        <v>224</v>
      </c>
      <c r="AU180" s="222" t="s">
        <v>84</v>
      </c>
      <c r="AY180" s="15" t="s">
        <v>122</v>
      </c>
      <c r="BE180" s="223">
        <f>IF(N180="základní",J180,0)</f>
        <v>0</v>
      </c>
      <c r="BF180" s="223">
        <f>IF(N180="snížená",J180,0)</f>
        <v>0</v>
      </c>
      <c r="BG180" s="223">
        <f>IF(N180="zákl. přenesená",J180,0)</f>
        <v>0</v>
      </c>
      <c r="BH180" s="223">
        <f>IF(N180="sníž. přenesená",J180,0)</f>
        <v>0</v>
      </c>
      <c r="BI180" s="223">
        <f>IF(N180="nulová",J180,0)</f>
        <v>0</v>
      </c>
      <c r="BJ180" s="15" t="s">
        <v>82</v>
      </c>
      <c r="BK180" s="223">
        <f>ROUND(I180*H180,2)</f>
        <v>0</v>
      </c>
      <c r="BL180" s="15" t="s">
        <v>204</v>
      </c>
      <c r="BM180" s="222" t="s">
        <v>228</v>
      </c>
    </row>
    <row r="181" s="2" customFormat="1">
      <c r="A181" s="36"/>
      <c r="B181" s="37"/>
      <c r="C181" s="38"/>
      <c r="D181" s="224" t="s">
        <v>131</v>
      </c>
      <c r="E181" s="38"/>
      <c r="F181" s="225" t="s">
        <v>226</v>
      </c>
      <c r="G181" s="38"/>
      <c r="H181" s="38"/>
      <c r="I181" s="226"/>
      <c r="J181" s="38"/>
      <c r="K181" s="38"/>
      <c r="L181" s="42"/>
      <c r="M181" s="227"/>
      <c r="N181" s="228"/>
      <c r="O181" s="89"/>
      <c r="P181" s="89"/>
      <c r="Q181" s="89"/>
      <c r="R181" s="89"/>
      <c r="S181" s="89"/>
      <c r="T181" s="90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5" t="s">
        <v>131</v>
      </c>
      <c r="AU181" s="15" t="s">
        <v>84</v>
      </c>
    </row>
    <row r="182" s="2" customFormat="1">
      <c r="A182" s="36"/>
      <c r="B182" s="37"/>
      <c r="C182" s="38"/>
      <c r="D182" s="224" t="s">
        <v>133</v>
      </c>
      <c r="E182" s="38"/>
      <c r="F182" s="229" t="s">
        <v>229</v>
      </c>
      <c r="G182" s="38"/>
      <c r="H182" s="38"/>
      <c r="I182" s="226"/>
      <c r="J182" s="38"/>
      <c r="K182" s="38"/>
      <c r="L182" s="42"/>
      <c r="M182" s="227"/>
      <c r="N182" s="228"/>
      <c r="O182" s="89"/>
      <c r="P182" s="89"/>
      <c r="Q182" s="89"/>
      <c r="R182" s="89"/>
      <c r="S182" s="89"/>
      <c r="T182" s="90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5" t="s">
        <v>133</v>
      </c>
      <c r="AU182" s="15" t="s">
        <v>84</v>
      </c>
    </row>
    <row r="183" s="13" customFormat="1">
      <c r="A183" s="13"/>
      <c r="B183" s="230"/>
      <c r="C183" s="231"/>
      <c r="D183" s="224" t="s">
        <v>141</v>
      </c>
      <c r="E183" s="231"/>
      <c r="F183" s="233" t="s">
        <v>230</v>
      </c>
      <c r="G183" s="231"/>
      <c r="H183" s="234">
        <v>129.91</v>
      </c>
      <c r="I183" s="235"/>
      <c r="J183" s="231"/>
      <c r="K183" s="231"/>
      <c r="L183" s="236"/>
      <c r="M183" s="237"/>
      <c r="N183" s="238"/>
      <c r="O183" s="238"/>
      <c r="P183" s="238"/>
      <c r="Q183" s="238"/>
      <c r="R183" s="238"/>
      <c r="S183" s="238"/>
      <c r="T183" s="23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0" t="s">
        <v>141</v>
      </c>
      <c r="AU183" s="240" t="s">
        <v>84</v>
      </c>
      <c r="AV183" s="13" t="s">
        <v>84</v>
      </c>
      <c r="AW183" s="13" t="s">
        <v>4</v>
      </c>
      <c r="AX183" s="13" t="s">
        <v>82</v>
      </c>
      <c r="AY183" s="240" t="s">
        <v>122</v>
      </c>
    </row>
    <row r="184" s="2" customFormat="1" ht="21.75" customHeight="1">
      <c r="A184" s="36"/>
      <c r="B184" s="37"/>
      <c r="C184" s="241" t="s">
        <v>204</v>
      </c>
      <c r="D184" s="241" t="s">
        <v>224</v>
      </c>
      <c r="E184" s="242" t="s">
        <v>231</v>
      </c>
      <c r="F184" s="243" t="s">
        <v>232</v>
      </c>
      <c r="G184" s="244" t="s">
        <v>128</v>
      </c>
      <c r="H184" s="245">
        <v>129.91</v>
      </c>
      <c r="I184" s="246"/>
      <c r="J184" s="247">
        <f>ROUND(I184*H184,2)</f>
        <v>0</v>
      </c>
      <c r="K184" s="248"/>
      <c r="L184" s="249"/>
      <c r="M184" s="250" t="s">
        <v>1</v>
      </c>
      <c r="N184" s="251" t="s">
        <v>42</v>
      </c>
      <c r="O184" s="89"/>
      <c r="P184" s="220">
        <f>O184*H184</f>
        <v>0</v>
      </c>
      <c r="Q184" s="220">
        <v>0.0016800000000000001</v>
      </c>
      <c r="R184" s="220">
        <f>Q184*H184</f>
        <v>0.21824879999999999</v>
      </c>
      <c r="S184" s="220">
        <v>0</v>
      </c>
      <c r="T184" s="221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2" t="s">
        <v>227</v>
      </c>
      <c r="AT184" s="222" t="s">
        <v>224</v>
      </c>
      <c r="AU184" s="222" t="s">
        <v>84</v>
      </c>
      <c r="AY184" s="15" t="s">
        <v>122</v>
      </c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15" t="s">
        <v>82</v>
      </c>
      <c r="BK184" s="223">
        <f>ROUND(I184*H184,2)</f>
        <v>0</v>
      </c>
      <c r="BL184" s="15" t="s">
        <v>204</v>
      </c>
      <c r="BM184" s="222" t="s">
        <v>233</v>
      </c>
    </row>
    <row r="185" s="2" customFormat="1">
      <c r="A185" s="36"/>
      <c r="B185" s="37"/>
      <c r="C185" s="38"/>
      <c r="D185" s="224" t="s">
        <v>131</v>
      </c>
      <c r="E185" s="38"/>
      <c r="F185" s="225" t="s">
        <v>232</v>
      </c>
      <c r="G185" s="38"/>
      <c r="H185" s="38"/>
      <c r="I185" s="226"/>
      <c r="J185" s="38"/>
      <c r="K185" s="38"/>
      <c r="L185" s="42"/>
      <c r="M185" s="227"/>
      <c r="N185" s="228"/>
      <c r="O185" s="89"/>
      <c r="P185" s="89"/>
      <c r="Q185" s="89"/>
      <c r="R185" s="89"/>
      <c r="S185" s="89"/>
      <c r="T185" s="90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5" t="s">
        <v>131</v>
      </c>
      <c r="AU185" s="15" t="s">
        <v>84</v>
      </c>
    </row>
    <row r="186" s="2" customFormat="1">
      <c r="A186" s="36"/>
      <c r="B186" s="37"/>
      <c r="C186" s="38"/>
      <c r="D186" s="224" t="s">
        <v>133</v>
      </c>
      <c r="E186" s="38"/>
      <c r="F186" s="229" t="s">
        <v>234</v>
      </c>
      <c r="G186" s="38"/>
      <c r="H186" s="38"/>
      <c r="I186" s="226"/>
      <c r="J186" s="38"/>
      <c r="K186" s="38"/>
      <c r="L186" s="42"/>
      <c r="M186" s="227"/>
      <c r="N186" s="228"/>
      <c r="O186" s="89"/>
      <c r="P186" s="89"/>
      <c r="Q186" s="89"/>
      <c r="R186" s="89"/>
      <c r="S186" s="89"/>
      <c r="T186" s="90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5" t="s">
        <v>133</v>
      </c>
      <c r="AU186" s="15" t="s">
        <v>84</v>
      </c>
    </row>
    <row r="187" s="13" customFormat="1">
      <c r="A187" s="13"/>
      <c r="B187" s="230"/>
      <c r="C187" s="231"/>
      <c r="D187" s="224" t="s">
        <v>141</v>
      </c>
      <c r="E187" s="231"/>
      <c r="F187" s="233" t="s">
        <v>230</v>
      </c>
      <c r="G187" s="231"/>
      <c r="H187" s="234">
        <v>129.91</v>
      </c>
      <c r="I187" s="235"/>
      <c r="J187" s="231"/>
      <c r="K187" s="231"/>
      <c r="L187" s="236"/>
      <c r="M187" s="237"/>
      <c r="N187" s="238"/>
      <c r="O187" s="238"/>
      <c r="P187" s="238"/>
      <c r="Q187" s="238"/>
      <c r="R187" s="238"/>
      <c r="S187" s="238"/>
      <c r="T187" s="23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0" t="s">
        <v>141</v>
      </c>
      <c r="AU187" s="240" t="s">
        <v>84</v>
      </c>
      <c r="AV187" s="13" t="s">
        <v>84</v>
      </c>
      <c r="AW187" s="13" t="s">
        <v>4</v>
      </c>
      <c r="AX187" s="13" t="s">
        <v>82</v>
      </c>
      <c r="AY187" s="240" t="s">
        <v>122</v>
      </c>
    </row>
    <row r="188" s="2" customFormat="1" ht="21.75" customHeight="1">
      <c r="A188" s="36"/>
      <c r="B188" s="37"/>
      <c r="C188" s="241" t="s">
        <v>235</v>
      </c>
      <c r="D188" s="241" t="s">
        <v>224</v>
      </c>
      <c r="E188" s="242" t="s">
        <v>236</v>
      </c>
      <c r="F188" s="243" t="s">
        <v>237</v>
      </c>
      <c r="G188" s="244" t="s">
        <v>128</v>
      </c>
      <c r="H188" s="245">
        <v>129.91</v>
      </c>
      <c r="I188" s="246"/>
      <c r="J188" s="247">
        <f>ROUND(I188*H188,2)</f>
        <v>0</v>
      </c>
      <c r="K188" s="248"/>
      <c r="L188" s="249"/>
      <c r="M188" s="250" t="s">
        <v>1</v>
      </c>
      <c r="N188" s="251" t="s">
        <v>42</v>
      </c>
      <c r="O188" s="89"/>
      <c r="P188" s="220">
        <f>O188*H188</f>
        <v>0</v>
      </c>
      <c r="Q188" s="220">
        <v>0.0014</v>
      </c>
      <c r="R188" s="220">
        <f>Q188*H188</f>
        <v>0.18187399999999998</v>
      </c>
      <c r="S188" s="220">
        <v>0</v>
      </c>
      <c r="T188" s="221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22" t="s">
        <v>227</v>
      </c>
      <c r="AT188" s="222" t="s">
        <v>224</v>
      </c>
      <c r="AU188" s="222" t="s">
        <v>84</v>
      </c>
      <c r="AY188" s="15" t="s">
        <v>122</v>
      </c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15" t="s">
        <v>82</v>
      </c>
      <c r="BK188" s="223">
        <f>ROUND(I188*H188,2)</f>
        <v>0</v>
      </c>
      <c r="BL188" s="15" t="s">
        <v>204</v>
      </c>
      <c r="BM188" s="222" t="s">
        <v>238</v>
      </c>
    </row>
    <row r="189" s="2" customFormat="1">
      <c r="A189" s="36"/>
      <c r="B189" s="37"/>
      <c r="C189" s="38"/>
      <c r="D189" s="224" t="s">
        <v>131</v>
      </c>
      <c r="E189" s="38"/>
      <c r="F189" s="225" t="s">
        <v>237</v>
      </c>
      <c r="G189" s="38"/>
      <c r="H189" s="38"/>
      <c r="I189" s="226"/>
      <c r="J189" s="38"/>
      <c r="K189" s="38"/>
      <c r="L189" s="42"/>
      <c r="M189" s="227"/>
      <c r="N189" s="228"/>
      <c r="O189" s="89"/>
      <c r="P189" s="89"/>
      <c r="Q189" s="89"/>
      <c r="R189" s="89"/>
      <c r="S189" s="89"/>
      <c r="T189" s="90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5" t="s">
        <v>131</v>
      </c>
      <c r="AU189" s="15" t="s">
        <v>84</v>
      </c>
    </row>
    <row r="190" s="2" customFormat="1">
      <c r="A190" s="36"/>
      <c r="B190" s="37"/>
      <c r="C190" s="38"/>
      <c r="D190" s="224" t="s">
        <v>133</v>
      </c>
      <c r="E190" s="38"/>
      <c r="F190" s="229" t="s">
        <v>239</v>
      </c>
      <c r="G190" s="38"/>
      <c r="H190" s="38"/>
      <c r="I190" s="226"/>
      <c r="J190" s="38"/>
      <c r="K190" s="38"/>
      <c r="L190" s="42"/>
      <c r="M190" s="227"/>
      <c r="N190" s="228"/>
      <c r="O190" s="89"/>
      <c r="P190" s="89"/>
      <c r="Q190" s="89"/>
      <c r="R190" s="89"/>
      <c r="S190" s="89"/>
      <c r="T190" s="90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5" t="s">
        <v>133</v>
      </c>
      <c r="AU190" s="15" t="s">
        <v>84</v>
      </c>
    </row>
    <row r="191" s="2" customFormat="1" ht="21.75" customHeight="1">
      <c r="A191" s="36"/>
      <c r="B191" s="37"/>
      <c r="C191" s="241" t="s">
        <v>240</v>
      </c>
      <c r="D191" s="241" t="s">
        <v>224</v>
      </c>
      <c r="E191" s="242" t="s">
        <v>241</v>
      </c>
      <c r="F191" s="243" t="s">
        <v>242</v>
      </c>
      <c r="G191" s="244" t="s">
        <v>128</v>
      </c>
      <c r="H191" s="245">
        <v>42.966000000000001</v>
      </c>
      <c r="I191" s="246"/>
      <c r="J191" s="247">
        <f>ROUND(I191*H191,2)</f>
        <v>0</v>
      </c>
      <c r="K191" s="248"/>
      <c r="L191" s="249"/>
      <c r="M191" s="250" t="s">
        <v>1</v>
      </c>
      <c r="N191" s="251" t="s">
        <v>42</v>
      </c>
      <c r="O191" s="89"/>
      <c r="P191" s="220">
        <f>O191*H191</f>
        <v>0</v>
      </c>
      <c r="Q191" s="220">
        <v>0.0028</v>
      </c>
      <c r="R191" s="220">
        <f>Q191*H191</f>
        <v>0.1203048</v>
      </c>
      <c r="S191" s="220">
        <v>0</v>
      </c>
      <c r="T191" s="221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22" t="s">
        <v>227</v>
      </c>
      <c r="AT191" s="222" t="s">
        <v>224</v>
      </c>
      <c r="AU191" s="222" t="s">
        <v>84</v>
      </c>
      <c r="AY191" s="15" t="s">
        <v>122</v>
      </c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15" t="s">
        <v>82</v>
      </c>
      <c r="BK191" s="223">
        <f>ROUND(I191*H191,2)</f>
        <v>0</v>
      </c>
      <c r="BL191" s="15" t="s">
        <v>204</v>
      </c>
      <c r="BM191" s="222" t="s">
        <v>243</v>
      </c>
    </row>
    <row r="192" s="2" customFormat="1">
      <c r="A192" s="36"/>
      <c r="B192" s="37"/>
      <c r="C192" s="38"/>
      <c r="D192" s="224" t="s">
        <v>131</v>
      </c>
      <c r="E192" s="38"/>
      <c r="F192" s="225" t="s">
        <v>242</v>
      </c>
      <c r="G192" s="38"/>
      <c r="H192" s="38"/>
      <c r="I192" s="226"/>
      <c r="J192" s="38"/>
      <c r="K192" s="38"/>
      <c r="L192" s="42"/>
      <c r="M192" s="227"/>
      <c r="N192" s="228"/>
      <c r="O192" s="89"/>
      <c r="P192" s="89"/>
      <c r="Q192" s="89"/>
      <c r="R192" s="89"/>
      <c r="S192" s="89"/>
      <c r="T192" s="90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5" t="s">
        <v>131</v>
      </c>
      <c r="AU192" s="15" t="s">
        <v>84</v>
      </c>
    </row>
    <row r="193" s="2" customFormat="1">
      <c r="A193" s="36"/>
      <c r="B193" s="37"/>
      <c r="C193" s="38"/>
      <c r="D193" s="224" t="s">
        <v>133</v>
      </c>
      <c r="E193" s="38"/>
      <c r="F193" s="229" t="s">
        <v>244</v>
      </c>
      <c r="G193" s="38"/>
      <c r="H193" s="38"/>
      <c r="I193" s="226"/>
      <c r="J193" s="38"/>
      <c r="K193" s="38"/>
      <c r="L193" s="42"/>
      <c r="M193" s="227"/>
      <c r="N193" s="228"/>
      <c r="O193" s="89"/>
      <c r="P193" s="89"/>
      <c r="Q193" s="89"/>
      <c r="R193" s="89"/>
      <c r="S193" s="89"/>
      <c r="T193" s="90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5" t="s">
        <v>133</v>
      </c>
      <c r="AU193" s="15" t="s">
        <v>84</v>
      </c>
    </row>
    <row r="194" s="13" customFormat="1">
      <c r="A194" s="13"/>
      <c r="B194" s="230"/>
      <c r="C194" s="231"/>
      <c r="D194" s="224" t="s">
        <v>141</v>
      </c>
      <c r="E194" s="231"/>
      <c r="F194" s="233" t="s">
        <v>245</v>
      </c>
      <c r="G194" s="231"/>
      <c r="H194" s="234">
        <v>42.966000000000001</v>
      </c>
      <c r="I194" s="235"/>
      <c r="J194" s="231"/>
      <c r="K194" s="231"/>
      <c r="L194" s="236"/>
      <c r="M194" s="237"/>
      <c r="N194" s="238"/>
      <c r="O194" s="238"/>
      <c r="P194" s="238"/>
      <c r="Q194" s="238"/>
      <c r="R194" s="238"/>
      <c r="S194" s="238"/>
      <c r="T194" s="23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0" t="s">
        <v>141</v>
      </c>
      <c r="AU194" s="240" t="s">
        <v>84</v>
      </c>
      <c r="AV194" s="13" t="s">
        <v>84</v>
      </c>
      <c r="AW194" s="13" t="s">
        <v>4</v>
      </c>
      <c r="AX194" s="13" t="s">
        <v>82</v>
      </c>
      <c r="AY194" s="240" t="s">
        <v>122</v>
      </c>
    </row>
    <row r="195" s="12" customFormat="1" ht="22.8" customHeight="1">
      <c r="A195" s="12"/>
      <c r="B195" s="194"/>
      <c r="C195" s="195"/>
      <c r="D195" s="196" t="s">
        <v>76</v>
      </c>
      <c r="E195" s="208" t="s">
        <v>246</v>
      </c>
      <c r="F195" s="208" t="s">
        <v>247</v>
      </c>
      <c r="G195" s="195"/>
      <c r="H195" s="195"/>
      <c r="I195" s="198"/>
      <c r="J195" s="209">
        <f>BK195</f>
        <v>0</v>
      </c>
      <c r="K195" s="195"/>
      <c r="L195" s="200"/>
      <c r="M195" s="201"/>
      <c r="N195" s="202"/>
      <c r="O195" s="202"/>
      <c r="P195" s="203">
        <f>SUM(P196:P203)</f>
        <v>0</v>
      </c>
      <c r="Q195" s="202"/>
      <c r="R195" s="203">
        <f>SUM(R196:R203)</f>
        <v>0</v>
      </c>
      <c r="S195" s="202"/>
      <c r="T195" s="204">
        <f>SUM(T196:T203)</f>
        <v>0.00062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5" t="s">
        <v>84</v>
      </c>
      <c r="AT195" s="206" t="s">
        <v>76</v>
      </c>
      <c r="AU195" s="206" t="s">
        <v>82</v>
      </c>
      <c r="AY195" s="205" t="s">
        <v>122</v>
      </c>
      <c r="BK195" s="207">
        <f>SUM(BK196:BK203)</f>
        <v>0</v>
      </c>
    </row>
    <row r="196" s="2" customFormat="1" ht="16.5" customHeight="1">
      <c r="A196" s="36"/>
      <c r="B196" s="37"/>
      <c r="C196" s="210" t="s">
        <v>248</v>
      </c>
      <c r="D196" s="210" t="s">
        <v>125</v>
      </c>
      <c r="E196" s="211" t="s">
        <v>249</v>
      </c>
      <c r="F196" s="212" t="s">
        <v>250</v>
      </c>
      <c r="G196" s="213" t="s">
        <v>251</v>
      </c>
      <c r="H196" s="214">
        <v>1</v>
      </c>
      <c r="I196" s="215"/>
      <c r="J196" s="216">
        <f>ROUND(I196*H196,2)</f>
        <v>0</v>
      </c>
      <c r="K196" s="217"/>
      <c r="L196" s="42"/>
      <c r="M196" s="218" t="s">
        <v>1</v>
      </c>
      <c r="N196" s="219" t="s">
        <v>42</v>
      </c>
      <c r="O196" s="89"/>
      <c r="P196" s="220">
        <f>O196*H196</f>
        <v>0</v>
      </c>
      <c r="Q196" s="220">
        <v>0</v>
      </c>
      <c r="R196" s="220">
        <f>Q196*H196</f>
        <v>0</v>
      </c>
      <c r="S196" s="220">
        <v>0.00062</v>
      </c>
      <c r="T196" s="221">
        <f>S196*H196</f>
        <v>0.00062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22" t="s">
        <v>204</v>
      </c>
      <c r="AT196" s="222" t="s">
        <v>125</v>
      </c>
      <c r="AU196" s="222" t="s">
        <v>84</v>
      </c>
      <c r="AY196" s="15" t="s">
        <v>122</v>
      </c>
      <c r="BE196" s="223">
        <f>IF(N196="základní",J196,0)</f>
        <v>0</v>
      </c>
      <c r="BF196" s="223">
        <f>IF(N196="snížená",J196,0)</f>
        <v>0</v>
      </c>
      <c r="BG196" s="223">
        <f>IF(N196="zákl. přenesená",J196,0)</f>
        <v>0</v>
      </c>
      <c r="BH196" s="223">
        <f>IF(N196="sníž. přenesená",J196,0)</f>
        <v>0</v>
      </c>
      <c r="BI196" s="223">
        <f>IF(N196="nulová",J196,0)</f>
        <v>0</v>
      </c>
      <c r="BJ196" s="15" t="s">
        <v>82</v>
      </c>
      <c r="BK196" s="223">
        <f>ROUND(I196*H196,2)</f>
        <v>0</v>
      </c>
      <c r="BL196" s="15" t="s">
        <v>204</v>
      </c>
      <c r="BM196" s="222" t="s">
        <v>252</v>
      </c>
    </row>
    <row r="197" s="2" customFormat="1">
      <c r="A197" s="36"/>
      <c r="B197" s="37"/>
      <c r="C197" s="38"/>
      <c r="D197" s="224" t="s">
        <v>131</v>
      </c>
      <c r="E197" s="38"/>
      <c r="F197" s="225" t="s">
        <v>253</v>
      </c>
      <c r="G197" s="38"/>
      <c r="H197" s="38"/>
      <c r="I197" s="226"/>
      <c r="J197" s="38"/>
      <c r="K197" s="38"/>
      <c r="L197" s="42"/>
      <c r="M197" s="227"/>
      <c r="N197" s="228"/>
      <c r="O197" s="89"/>
      <c r="P197" s="89"/>
      <c r="Q197" s="89"/>
      <c r="R197" s="89"/>
      <c r="S197" s="89"/>
      <c r="T197" s="90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5" t="s">
        <v>131</v>
      </c>
      <c r="AU197" s="15" t="s">
        <v>84</v>
      </c>
    </row>
    <row r="198" s="2" customFormat="1" ht="16.5" customHeight="1">
      <c r="A198" s="36"/>
      <c r="B198" s="37"/>
      <c r="C198" s="210" t="s">
        <v>254</v>
      </c>
      <c r="D198" s="210" t="s">
        <v>125</v>
      </c>
      <c r="E198" s="211" t="s">
        <v>255</v>
      </c>
      <c r="F198" s="212" t="s">
        <v>256</v>
      </c>
      <c r="G198" s="213" t="s">
        <v>251</v>
      </c>
      <c r="H198" s="214">
        <v>1</v>
      </c>
      <c r="I198" s="215"/>
      <c r="J198" s="216">
        <f>ROUND(I198*H198,2)</f>
        <v>0</v>
      </c>
      <c r="K198" s="217"/>
      <c r="L198" s="42"/>
      <c r="M198" s="218" t="s">
        <v>1</v>
      </c>
      <c r="N198" s="219" t="s">
        <v>42</v>
      </c>
      <c r="O198" s="89"/>
      <c r="P198" s="220">
        <f>O198*H198</f>
        <v>0</v>
      </c>
      <c r="Q198" s="220">
        <v>0</v>
      </c>
      <c r="R198" s="220">
        <f>Q198*H198</f>
        <v>0</v>
      </c>
      <c r="S198" s="220">
        <v>0</v>
      </c>
      <c r="T198" s="221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22" t="s">
        <v>204</v>
      </c>
      <c r="AT198" s="222" t="s">
        <v>125</v>
      </c>
      <c r="AU198" s="222" t="s">
        <v>84</v>
      </c>
      <c r="AY198" s="15" t="s">
        <v>122</v>
      </c>
      <c r="BE198" s="223">
        <f>IF(N198="základní",J198,0)</f>
        <v>0</v>
      </c>
      <c r="BF198" s="223">
        <f>IF(N198="snížená",J198,0)</f>
        <v>0</v>
      </c>
      <c r="BG198" s="223">
        <f>IF(N198="zákl. přenesená",J198,0)</f>
        <v>0</v>
      </c>
      <c r="BH198" s="223">
        <f>IF(N198="sníž. přenesená",J198,0)</f>
        <v>0</v>
      </c>
      <c r="BI198" s="223">
        <f>IF(N198="nulová",J198,0)</f>
        <v>0</v>
      </c>
      <c r="BJ198" s="15" t="s">
        <v>82</v>
      </c>
      <c r="BK198" s="223">
        <f>ROUND(I198*H198,2)</f>
        <v>0</v>
      </c>
      <c r="BL198" s="15" t="s">
        <v>204</v>
      </c>
      <c r="BM198" s="222" t="s">
        <v>257</v>
      </c>
    </row>
    <row r="199" s="2" customFormat="1">
      <c r="A199" s="36"/>
      <c r="B199" s="37"/>
      <c r="C199" s="38"/>
      <c r="D199" s="224" t="s">
        <v>131</v>
      </c>
      <c r="E199" s="38"/>
      <c r="F199" s="225" t="s">
        <v>258</v>
      </c>
      <c r="G199" s="38"/>
      <c r="H199" s="38"/>
      <c r="I199" s="226"/>
      <c r="J199" s="38"/>
      <c r="K199" s="38"/>
      <c r="L199" s="42"/>
      <c r="M199" s="227"/>
      <c r="N199" s="228"/>
      <c r="O199" s="89"/>
      <c r="P199" s="89"/>
      <c r="Q199" s="89"/>
      <c r="R199" s="89"/>
      <c r="S199" s="89"/>
      <c r="T199" s="90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5" t="s">
        <v>131</v>
      </c>
      <c r="AU199" s="15" t="s">
        <v>84</v>
      </c>
    </row>
    <row r="200" s="2" customFormat="1">
      <c r="A200" s="36"/>
      <c r="B200" s="37"/>
      <c r="C200" s="38"/>
      <c r="D200" s="224" t="s">
        <v>133</v>
      </c>
      <c r="E200" s="38"/>
      <c r="F200" s="229" t="s">
        <v>259</v>
      </c>
      <c r="G200" s="38"/>
      <c r="H200" s="38"/>
      <c r="I200" s="226"/>
      <c r="J200" s="38"/>
      <c r="K200" s="38"/>
      <c r="L200" s="42"/>
      <c r="M200" s="227"/>
      <c r="N200" s="228"/>
      <c r="O200" s="89"/>
      <c r="P200" s="89"/>
      <c r="Q200" s="89"/>
      <c r="R200" s="89"/>
      <c r="S200" s="89"/>
      <c r="T200" s="90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5" t="s">
        <v>133</v>
      </c>
      <c r="AU200" s="15" t="s">
        <v>84</v>
      </c>
    </row>
    <row r="201" s="2" customFormat="1" ht="16.5" customHeight="1">
      <c r="A201" s="36"/>
      <c r="B201" s="37"/>
      <c r="C201" s="210" t="s">
        <v>7</v>
      </c>
      <c r="D201" s="210" t="s">
        <v>125</v>
      </c>
      <c r="E201" s="211" t="s">
        <v>260</v>
      </c>
      <c r="F201" s="212" t="s">
        <v>261</v>
      </c>
      <c r="G201" s="213" t="s">
        <v>251</v>
      </c>
      <c r="H201" s="214">
        <v>1</v>
      </c>
      <c r="I201" s="215"/>
      <c r="J201" s="216">
        <f>ROUND(I201*H201,2)</f>
        <v>0</v>
      </c>
      <c r="K201" s="217"/>
      <c r="L201" s="42"/>
      <c r="M201" s="218" t="s">
        <v>1</v>
      </c>
      <c r="N201" s="219" t="s">
        <v>42</v>
      </c>
      <c r="O201" s="89"/>
      <c r="P201" s="220">
        <f>O201*H201</f>
        <v>0</v>
      </c>
      <c r="Q201" s="220">
        <v>0</v>
      </c>
      <c r="R201" s="220">
        <f>Q201*H201</f>
        <v>0</v>
      </c>
      <c r="S201" s="220">
        <v>0</v>
      </c>
      <c r="T201" s="221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22" t="s">
        <v>262</v>
      </c>
      <c r="AT201" s="222" t="s">
        <v>125</v>
      </c>
      <c r="AU201" s="222" t="s">
        <v>84</v>
      </c>
      <c r="AY201" s="15" t="s">
        <v>122</v>
      </c>
      <c r="BE201" s="223">
        <f>IF(N201="základní",J201,0)</f>
        <v>0</v>
      </c>
      <c r="BF201" s="223">
        <f>IF(N201="snížená",J201,0)</f>
        <v>0</v>
      </c>
      <c r="BG201" s="223">
        <f>IF(N201="zákl. přenesená",J201,0)</f>
        <v>0</v>
      </c>
      <c r="BH201" s="223">
        <f>IF(N201="sníž. přenesená",J201,0)</f>
        <v>0</v>
      </c>
      <c r="BI201" s="223">
        <f>IF(N201="nulová",J201,0)</f>
        <v>0</v>
      </c>
      <c r="BJ201" s="15" t="s">
        <v>82</v>
      </c>
      <c r="BK201" s="223">
        <f>ROUND(I201*H201,2)</f>
        <v>0</v>
      </c>
      <c r="BL201" s="15" t="s">
        <v>262</v>
      </c>
      <c r="BM201" s="222" t="s">
        <v>263</v>
      </c>
    </row>
    <row r="202" s="2" customFormat="1">
      <c r="A202" s="36"/>
      <c r="B202" s="37"/>
      <c r="C202" s="38"/>
      <c r="D202" s="224" t="s">
        <v>131</v>
      </c>
      <c r="E202" s="38"/>
      <c r="F202" s="225" t="s">
        <v>261</v>
      </c>
      <c r="G202" s="38"/>
      <c r="H202" s="38"/>
      <c r="I202" s="226"/>
      <c r="J202" s="38"/>
      <c r="K202" s="38"/>
      <c r="L202" s="42"/>
      <c r="M202" s="227"/>
      <c r="N202" s="228"/>
      <c r="O202" s="89"/>
      <c r="P202" s="89"/>
      <c r="Q202" s="89"/>
      <c r="R202" s="89"/>
      <c r="S202" s="89"/>
      <c r="T202" s="90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5" t="s">
        <v>131</v>
      </c>
      <c r="AU202" s="15" t="s">
        <v>84</v>
      </c>
    </row>
    <row r="203" s="2" customFormat="1">
      <c r="A203" s="36"/>
      <c r="B203" s="37"/>
      <c r="C203" s="38"/>
      <c r="D203" s="224" t="s">
        <v>133</v>
      </c>
      <c r="E203" s="38"/>
      <c r="F203" s="229" t="s">
        <v>264</v>
      </c>
      <c r="G203" s="38"/>
      <c r="H203" s="38"/>
      <c r="I203" s="226"/>
      <c r="J203" s="38"/>
      <c r="K203" s="38"/>
      <c r="L203" s="42"/>
      <c r="M203" s="227"/>
      <c r="N203" s="228"/>
      <c r="O203" s="89"/>
      <c r="P203" s="89"/>
      <c r="Q203" s="89"/>
      <c r="R203" s="89"/>
      <c r="S203" s="89"/>
      <c r="T203" s="90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5" t="s">
        <v>133</v>
      </c>
      <c r="AU203" s="15" t="s">
        <v>84</v>
      </c>
    </row>
    <row r="204" s="12" customFormat="1" ht="22.8" customHeight="1">
      <c r="A204" s="12"/>
      <c r="B204" s="194"/>
      <c r="C204" s="195"/>
      <c r="D204" s="196" t="s">
        <v>76</v>
      </c>
      <c r="E204" s="208" t="s">
        <v>265</v>
      </c>
      <c r="F204" s="208" t="s">
        <v>266</v>
      </c>
      <c r="G204" s="195"/>
      <c r="H204" s="195"/>
      <c r="I204" s="198"/>
      <c r="J204" s="209">
        <f>BK204</f>
        <v>0</v>
      </c>
      <c r="K204" s="195"/>
      <c r="L204" s="200"/>
      <c r="M204" s="201"/>
      <c r="N204" s="202"/>
      <c r="O204" s="202"/>
      <c r="P204" s="203">
        <f>SUM(P205:P253)</f>
        <v>0</v>
      </c>
      <c r="Q204" s="202"/>
      <c r="R204" s="203">
        <f>SUM(R205:R253)</f>
        <v>4.4506296000000001</v>
      </c>
      <c r="S204" s="202"/>
      <c r="T204" s="204">
        <f>SUM(T205:T253)</f>
        <v>3.7764499999999996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5" t="s">
        <v>84</v>
      </c>
      <c r="AT204" s="206" t="s">
        <v>76</v>
      </c>
      <c r="AU204" s="206" t="s">
        <v>82</v>
      </c>
      <c r="AY204" s="205" t="s">
        <v>122</v>
      </c>
      <c r="BK204" s="207">
        <f>SUM(BK205:BK253)</f>
        <v>0</v>
      </c>
    </row>
    <row r="205" s="2" customFormat="1" ht="24.15" customHeight="1">
      <c r="A205" s="36"/>
      <c r="B205" s="37"/>
      <c r="C205" s="210" t="s">
        <v>267</v>
      </c>
      <c r="D205" s="210" t="s">
        <v>125</v>
      </c>
      <c r="E205" s="211" t="s">
        <v>268</v>
      </c>
      <c r="F205" s="212" t="s">
        <v>269</v>
      </c>
      <c r="G205" s="213" t="s">
        <v>128</v>
      </c>
      <c r="H205" s="214">
        <v>43.009999999999998</v>
      </c>
      <c r="I205" s="215"/>
      <c r="J205" s="216">
        <f>ROUND(I205*H205,2)</f>
        <v>0</v>
      </c>
      <c r="K205" s="217"/>
      <c r="L205" s="42"/>
      <c r="M205" s="218" t="s">
        <v>1</v>
      </c>
      <c r="N205" s="219" t="s">
        <v>42</v>
      </c>
      <c r="O205" s="89"/>
      <c r="P205" s="220">
        <f>O205*H205</f>
        <v>0</v>
      </c>
      <c r="Q205" s="220">
        <v>0</v>
      </c>
      <c r="R205" s="220">
        <f>Q205*H205</f>
        <v>0</v>
      </c>
      <c r="S205" s="220">
        <v>0.014</v>
      </c>
      <c r="T205" s="221">
        <f>S205*H205</f>
        <v>0.60214000000000001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22" t="s">
        <v>204</v>
      </c>
      <c r="AT205" s="222" t="s">
        <v>125</v>
      </c>
      <c r="AU205" s="222" t="s">
        <v>84</v>
      </c>
      <c r="AY205" s="15" t="s">
        <v>122</v>
      </c>
      <c r="BE205" s="223">
        <f>IF(N205="základní",J205,0)</f>
        <v>0</v>
      </c>
      <c r="BF205" s="223">
        <f>IF(N205="snížená",J205,0)</f>
        <v>0</v>
      </c>
      <c r="BG205" s="223">
        <f>IF(N205="zákl. přenesená",J205,0)</f>
        <v>0</v>
      </c>
      <c r="BH205" s="223">
        <f>IF(N205="sníž. přenesená",J205,0)</f>
        <v>0</v>
      </c>
      <c r="BI205" s="223">
        <f>IF(N205="nulová",J205,0)</f>
        <v>0</v>
      </c>
      <c r="BJ205" s="15" t="s">
        <v>82</v>
      </c>
      <c r="BK205" s="223">
        <f>ROUND(I205*H205,2)</f>
        <v>0</v>
      </c>
      <c r="BL205" s="15" t="s">
        <v>204</v>
      </c>
      <c r="BM205" s="222" t="s">
        <v>270</v>
      </c>
    </row>
    <row r="206" s="2" customFormat="1">
      <c r="A206" s="36"/>
      <c r="B206" s="37"/>
      <c r="C206" s="38"/>
      <c r="D206" s="224" t="s">
        <v>131</v>
      </c>
      <c r="E206" s="38"/>
      <c r="F206" s="225" t="s">
        <v>271</v>
      </c>
      <c r="G206" s="38"/>
      <c r="H206" s="38"/>
      <c r="I206" s="226"/>
      <c r="J206" s="38"/>
      <c r="K206" s="38"/>
      <c r="L206" s="42"/>
      <c r="M206" s="227"/>
      <c r="N206" s="228"/>
      <c r="O206" s="89"/>
      <c r="P206" s="89"/>
      <c r="Q206" s="89"/>
      <c r="R206" s="89"/>
      <c r="S206" s="89"/>
      <c r="T206" s="90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5" t="s">
        <v>131</v>
      </c>
      <c r="AU206" s="15" t="s">
        <v>84</v>
      </c>
    </row>
    <row r="207" s="2" customFormat="1">
      <c r="A207" s="36"/>
      <c r="B207" s="37"/>
      <c r="C207" s="38"/>
      <c r="D207" s="224" t="s">
        <v>133</v>
      </c>
      <c r="E207" s="38"/>
      <c r="F207" s="229" t="s">
        <v>272</v>
      </c>
      <c r="G207" s="38"/>
      <c r="H207" s="38"/>
      <c r="I207" s="226"/>
      <c r="J207" s="38"/>
      <c r="K207" s="38"/>
      <c r="L207" s="42"/>
      <c r="M207" s="227"/>
      <c r="N207" s="228"/>
      <c r="O207" s="89"/>
      <c r="P207" s="89"/>
      <c r="Q207" s="89"/>
      <c r="R207" s="89"/>
      <c r="S207" s="89"/>
      <c r="T207" s="90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5" t="s">
        <v>133</v>
      </c>
      <c r="AU207" s="15" t="s">
        <v>84</v>
      </c>
    </row>
    <row r="208" s="2" customFormat="1" ht="16.5" customHeight="1">
      <c r="A208" s="36"/>
      <c r="B208" s="37"/>
      <c r="C208" s="210" t="s">
        <v>273</v>
      </c>
      <c r="D208" s="210" t="s">
        <v>125</v>
      </c>
      <c r="E208" s="211" t="s">
        <v>274</v>
      </c>
      <c r="F208" s="212" t="s">
        <v>275</v>
      </c>
      <c r="G208" s="213" t="s">
        <v>128</v>
      </c>
      <c r="H208" s="214">
        <v>192.72999999999999</v>
      </c>
      <c r="I208" s="215"/>
      <c r="J208" s="216">
        <f>ROUND(I208*H208,2)</f>
        <v>0</v>
      </c>
      <c r="K208" s="217"/>
      <c r="L208" s="42"/>
      <c r="M208" s="218" t="s">
        <v>1</v>
      </c>
      <c r="N208" s="219" t="s">
        <v>42</v>
      </c>
      <c r="O208" s="89"/>
      <c r="P208" s="220">
        <f>O208*H208</f>
        <v>0</v>
      </c>
      <c r="Q208" s="220">
        <v>0</v>
      </c>
      <c r="R208" s="220">
        <f>Q208*H208</f>
        <v>0</v>
      </c>
      <c r="S208" s="220">
        <v>0.014999999999999999</v>
      </c>
      <c r="T208" s="221">
        <f>S208*H208</f>
        <v>2.8909499999999997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22" t="s">
        <v>204</v>
      </c>
      <c r="AT208" s="222" t="s">
        <v>125</v>
      </c>
      <c r="AU208" s="222" t="s">
        <v>84</v>
      </c>
      <c r="AY208" s="15" t="s">
        <v>122</v>
      </c>
      <c r="BE208" s="223">
        <f>IF(N208="základní",J208,0)</f>
        <v>0</v>
      </c>
      <c r="BF208" s="223">
        <f>IF(N208="snížená",J208,0)</f>
        <v>0</v>
      </c>
      <c r="BG208" s="223">
        <f>IF(N208="zákl. přenesená",J208,0)</f>
        <v>0</v>
      </c>
      <c r="BH208" s="223">
        <f>IF(N208="sníž. přenesená",J208,0)</f>
        <v>0</v>
      </c>
      <c r="BI208" s="223">
        <f>IF(N208="nulová",J208,0)</f>
        <v>0</v>
      </c>
      <c r="BJ208" s="15" t="s">
        <v>82</v>
      </c>
      <c r="BK208" s="223">
        <f>ROUND(I208*H208,2)</f>
        <v>0</v>
      </c>
      <c r="BL208" s="15" t="s">
        <v>204</v>
      </c>
      <c r="BM208" s="222" t="s">
        <v>276</v>
      </c>
    </row>
    <row r="209" s="2" customFormat="1">
      <c r="A209" s="36"/>
      <c r="B209" s="37"/>
      <c r="C209" s="38"/>
      <c r="D209" s="224" t="s">
        <v>131</v>
      </c>
      <c r="E209" s="38"/>
      <c r="F209" s="225" t="s">
        <v>277</v>
      </c>
      <c r="G209" s="38"/>
      <c r="H209" s="38"/>
      <c r="I209" s="226"/>
      <c r="J209" s="38"/>
      <c r="K209" s="38"/>
      <c r="L209" s="42"/>
      <c r="M209" s="227"/>
      <c r="N209" s="228"/>
      <c r="O209" s="89"/>
      <c r="P209" s="89"/>
      <c r="Q209" s="89"/>
      <c r="R209" s="89"/>
      <c r="S209" s="89"/>
      <c r="T209" s="90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5" t="s">
        <v>131</v>
      </c>
      <c r="AU209" s="15" t="s">
        <v>84</v>
      </c>
    </row>
    <row r="210" s="2" customFormat="1">
      <c r="A210" s="36"/>
      <c r="B210" s="37"/>
      <c r="C210" s="38"/>
      <c r="D210" s="224" t="s">
        <v>133</v>
      </c>
      <c r="E210" s="38"/>
      <c r="F210" s="229" t="s">
        <v>278</v>
      </c>
      <c r="G210" s="38"/>
      <c r="H210" s="38"/>
      <c r="I210" s="226"/>
      <c r="J210" s="38"/>
      <c r="K210" s="38"/>
      <c r="L210" s="42"/>
      <c r="M210" s="227"/>
      <c r="N210" s="228"/>
      <c r="O210" s="89"/>
      <c r="P210" s="89"/>
      <c r="Q210" s="89"/>
      <c r="R210" s="89"/>
      <c r="S210" s="89"/>
      <c r="T210" s="90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5" t="s">
        <v>133</v>
      </c>
      <c r="AU210" s="15" t="s">
        <v>84</v>
      </c>
    </row>
    <row r="211" s="2" customFormat="1" ht="24.15" customHeight="1">
      <c r="A211" s="36"/>
      <c r="B211" s="37"/>
      <c r="C211" s="210" t="s">
        <v>279</v>
      </c>
      <c r="D211" s="210" t="s">
        <v>125</v>
      </c>
      <c r="E211" s="211" t="s">
        <v>280</v>
      </c>
      <c r="F211" s="212" t="s">
        <v>281</v>
      </c>
      <c r="G211" s="213" t="s">
        <v>282</v>
      </c>
      <c r="H211" s="214">
        <v>23</v>
      </c>
      <c r="I211" s="215"/>
      <c r="J211" s="216">
        <f>ROUND(I211*H211,2)</f>
        <v>0</v>
      </c>
      <c r="K211" s="217"/>
      <c r="L211" s="42"/>
      <c r="M211" s="218" t="s">
        <v>1</v>
      </c>
      <c r="N211" s="219" t="s">
        <v>42</v>
      </c>
      <c r="O211" s="89"/>
      <c r="P211" s="220">
        <f>O211*H211</f>
        <v>0</v>
      </c>
      <c r="Q211" s="220">
        <v>0</v>
      </c>
      <c r="R211" s="220">
        <f>Q211*H211</f>
        <v>0</v>
      </c>
      <c r="S211" s="220">
        <v>0.012319999999999999</v>
      </c>
      <c r="T211" s="221">
        <f>S211*H211</f>
        <v>0.28336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22" t="s">
        <v>129</v>
      </c>
      <c r="AT211" s="222" t="s">
        <v>125</v>
      </c>
      <c r="AU211" s="222" t="s">
        <v>84</v>
      </c>
      <c r="AY211" s="15" t="s">
        <v>122</v>
      </c>
      <c r="BE211" s="223">
        <f>IF(N211="základní",J211,0)</f>
        <v>0</v>
      </c>
      <c r="BF211" s="223">
        <f>IF(N211="snížená",J211,0)</f>
        <v>0</v>
      </c>
      <c r="BG211" s="223">
        <f>IF(N211="zákl. přenesená",J211,0)</f>
        <v>0</v>
      </c>
      <c r="BH211" s="223">
        <f>IF(N211="sníž. přenesená",J211,0)</f>
        <v>0</v>
      </c>
      <c r="BI211" s="223">
        <f>IF(N211="nulová",J211,0)</f>
        <v>0</v>
      </c>
      <c r="BJ211" s="15" t="s">
        <v>82</v>
      </c>
      <c r="BK211" s="223">
        <f>ROUND(I211*H211,2)</f>
        <v>0</v>
      </c>
      <c r="BL211" s="15" t="s">
        <v>129</v>
      </c>
      <c r="BM211" s="222" t="s">
        <v>283</v>
      </c>
    </row>
    <row r="212" s="2" customFormat="1">
      <c r="A212" s="36"/>
      <c r="B212" s="37"/>
      <c r="C212" s="38"/>
      <c r="D212" s="224" t="s">
        <v>131</v>
      </c>
      <c r="E212" s="38"/>
      <c r="F212" s="225" t="s">
        <v>284</v>
      </c>
      <c r="G212" s="38"/>
      <c r="H212" s="38"/>
      <c r="I212" s="226"/>
      <c r="J212" s="38"/>
      <c r="K212" s="38"/>
      <c r="L212" s="42"/>
      <c r="M212" s="227"/>
      <c r="N212" s="228"/>
      <c r="O212" s="89"/>
      <c r="P212" s="89"/>
      <c r="Q212" s="89"/>
      <c r="R212" s="89"/>
      <c r="S212" s="89"/>
      <c r="T212" s="90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5" t="s">
        <v>131</v>
      </c>
      <c r="AU212" s="15" t="s">
        <v>84</v>
      </c>
    </row>
    <row r="213" s="2" customFormat="1">
      <c r="A213" s="36"/>
      <c r="B213" s="37"/>
      <c r="C213" s="38"/>
      <c r="D213" s="224" t="s">
        <v>133</v>
      </c>
      <c r="E213" s="38"/>
      <c r="F213" s="229" t="s">
        <v>285</v>
      </c>
      <c r="G213" s="38"/>
      <c r="H213" s="38"/>
      <c r="I213" s="226"/>
      <c r="J213" s="38"/>
      <c r="K213" s="38"/>
      <c r="L213" s="42"/>
      <c r="M213" s="227"/>
      <c r="N213" s="228"/>
      <c r="O213" s="89"/>
      <c r="P213" s="89"/>
      <c r="Q213" s="89"/>
      <c r="R213" s="89"/>
      <c r="S213" s="89"/>
      <c r="T213" s="90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5" t="s">
        <v>133</v>
      </c>
      <c r="AU213" s="15" t="s">
        <v>84</v>
      </c>
    </row>
    <row r="214" s="2" customFormat="1" ht="33" customHeight="1">
      <c r="A214" s="36"/>
      <c r="B214" s="37"/>
      <c r="C214" s="210" t="s">
        <v>286</v>
      </c>
      <c r="D214" s="210" t="s">
        <v>125</v>
      </c>
      <c r="E214" s="211" t="s">
        <v>287</v>
      </c>
      <c r="F214" s="212" t="s">
        <v>288</v>
      </c>
      <c r="G214" s="213" t="s">
        <v>282</v>
      </c>
      <c r="H214" s="214">
        <v>23</v>
      </c>
      <c r="I214" s="215"/>
      <c r="J214" s="216">
        <f>ROUND(I214*H214,2)</f>
        <v>0</v>
      </c>
      <c r="K214" s="217"/>
      <c r="L214" s="42"/>
      <c r="M214" s="218" t="s">
        <v>1</v>
      </c>
      <c r="N214" s="219" t="s">
        <v>42</v>
      </c>
      <c r="O214" s="89"/>
      <c r="P214" s="220">
        <f>O214*H214</f>
        <v>0</v>
      </c>
      <c r="Q214" s="220">
        <v>8.0000000000000007E-05</v>
      </c>
      <c r="R214" s="220">
        <f>Q214*H214</f>
        <v>0.0018400000000000001</v>
      </c>
      <c r="S214" s="220">
        <v>0</v>
      </c>
      <c r="T214" s="221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22" t="s">
        <v>204</v>
      </c>
      <c r="AT214" s="222" t="s">
        <v>125</v>
      </c>
      <c r="AU214" s="222" t="s">
        <v>84</v>
      </c>
      <c r="AY214" s="15" t="s">
        <v>122</v>
      </c>
      <c r="BE214" s="223">
        <f>IF(N214="základní",J214,0)</f>
        <v>0</v>
      </c>
      <c r="BF214" s="223">
        <f>IF(N214="snížená",J214,0)</f>
        <v>0</v>
      </c>
      <c r="BG214" s="223">
        <f>IF(N214="zákl. přenesená",J214,0)</f>
        <v>0</v>
      </c>
      <c r="BH214" s="223">
        <f>IF(N214="sníž. přenesená",J214,0)</f>
        <v>0</v>
      </c>
      <c r="BI214" s="223">
        <f>IF(N214="nulová",J214,0)</f>
        <v>0</v>
      </c>
      <c r="BJ214" s="15" t="s">
        <v>82</v>
      </c>
      <c r="BK214" s="223">
        <f>ROUND(I214*H214,2)</f>
        <v>0</v>
      </c>
      <c r="BL214" s="15" t="s">
        <v>204</v>
      </c>
      <c r="BM214" s="222" t="s">
        <v>289</v>
      </c>
    </row>
    <row r="215" s="2" customFormat="1">
      <c r="A215" s="36"/>
      <c r="B215" s="37"/>
      <c r="C215" s="38"/>
      <c r="D215" s="224" t="s">
        <v>131</v>
      </c>
      <c r="E215" s="38"/>
      <c r="F215" s="225" t="s">
        <v>290</v>
      </c>
      <c r="G215" s="38"/>
      <c r="H215" s="38"/>
      <c r="I215" s="226"/>
      <c r="J215" s="38"/>
      <c r="K215" s="38"/>
      <c r="L215" s="42"/>
      <c r="M215" s="227"/>
      <c r="N215" s="228"/>
      <c r="O215" s="89"/>
      <c r="P215" s="89"/>
      <c r="Q215" s="89"/>
      <c r="R215" s="89"/>
      <c r="S215" s="89"/>
      <c r="T215" s="90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5" t="s">
        <v>131</v>
      </c>
      <c r="AU215" s="15" t="s">
        <v>84</v>
      </c>
    </row>
    <row r="216" s="2" customFormat="1">
      <c r="A216" s="36"/>
      <c r="B216" s="37"/>
      <c r="C216" s="38"/>
      <c r="D216" s="224" t="s">
        <v>133</v>
      </c>
      <c r="E216" s="38"/>
      <c r="F216" s="229" t="s">
        <v>285</v>
      </c>
      <c r="G216" s="38"/>
      <c r="H216" s="38"/>
      <c r="I216" s="226"/>
      <c r="J216" s="38"/>
      <c r="K216" s="38"/>
      <c r="L216" s="42"/>
      <c r="M216" s="227"/>
      <c r="N216" s="228"/>
      <c r="O216" s="89"/>
      <c r="P216" s="89"/>
      <c r="Q216" s="89"/>
      <c r="R216" s="89"/>
      <c r="S216" s="89"/>
      <c r="T216" s="90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5" t="s">
        <v>133</v>
      </c>
      <c r="AU216" s="15" t="s">
        <v>84</v>
      </c>
    </row>
    <row r="217" s="2" customFormat="1" ht="21.75" customHeight="1">
      <c r="A217" s="36"/>
      <c r="B217" s="37"/>
      <c r="C217" s="241" t="s">
        <v>291</v>
      </c>
      <c r="D217" s="241" t="s">
        <v>224</v>
      </c>
      <c r="E217" s="242" t="s">
        <v>292</v>
      </c>
      <c r="F217" s="243" t="s">
        <v>293</v>
      </c>
      <c r="G217" s="244" t="s">
        <v>294</v>
      </c>
      <c r="H217" s="245">
        <v>0.5</v>
      </c>
      <c r="I217" s="246"/>
      <c r="J217" s="247">
        <f>ROUND(I217*H217,2)</f>
        <v>0</v>
      </c>
      <c r="K217" s="248"/>
      <c r="L217" s="249"/>
      <c r="M217" s="250" t="s">
        <v>1</v>
      </c>
      <c r="N217" s="251" t="s">
        <v>42</v>
      </c>
      <c r="O217" s="89"/>
      <c r="P217" s="220">
        <f>O217*H217</f>
        <v>0</v>
      </c>
      <c r="Q217" s="220">
        <v>0.55000000000000004</v>
      </c>
      <c r="R217" s="220">
        <f>Q217*H217</f>
        <v>0.27500000000000002</v>
      </c>
      <c r="S217" s="220">
        <v>0</v>
      </c>
      <c r="T217" s="221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22" t="s">
        <v>227</v>
      </c>
      <c r="AT217" s="222" t="s">
        <v>224</v>
      </c>
      <c r="AU217" s="222" t="s">
        <v>84</v>
      </c>
      <c r="AY217" s="15" t="s">
        <v>122</v>
      </c>
      <c r="BE217" s="223">
        <f>IF(N217="základní",J217,0)</f>
        <v>0</v>
      </c>
      <c r="BF217" s="223">
        <f>IF(N217="snížená",J217,0)</f>
        <v>0</v>
      </c>
      <c r="BG217" s="223">
        <f>IF(N217="zákl. přenesená",J217,0)</f>
        <v>0</v>
      </c>
      <c r="BH217" s="223">
        <f>IF(N217="sníž. přenesená",J217,0)</f>
        <v>0</v>
      </c>
      <c r="BI217" s="223">
        <f>IF(N217="nulová",J217,0)</f>
        <v>0</v>
      </c>
      <c r="BJ217" s="15" t="s">
        <v>82</v>
      </c>
      <c r="BK217" s="223">
        <f>ROUND(I217*H217,2)</f>
        <v>0</v>
      </c>
      <c r="BL217" s="15" t="s">
        <v>204</v>
      </c>
      <c r="BM217" s="222" t="s">
        <v>295</v>
      </c>
    </row>
    <row r="218" s="2" customFormat="1">
      <c r="A218" s="36"/>
      <c r="B218" s="37"/>
      <c r="C218" s="38"/>
      <c r="D218" s="224" t="s">
        <v>131</v>
      </c>
      <c r="E218" s="38"/>
      <c r="F218" s="225" t="s">
        <v>293</v>
      </c>
      <c r="G218" s="38"/>
      <c r="H218" s="38"/>
      <c r="I218" s="226"/>
      <c r="J218" s="38"/>
      <c r="K218" s="38"/>
      <c r="L218" s="42"/>
      <c r="M218" s="227"/>
      <c r="N218" s="228"/>
      <c r="O218" s="89"/>
      <c r="P218" s="89"/>
      <c r="Q218" s="89"/>
      <c r="R218" s="89"/>
      <c r="S218" s="89"/>
      <c r="T218" s="90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5" t="s">
        <v>131</v>
      </c>
      <c r="AU218" s="15" t="s">
        <v>84</v>
      </c>
    </row>
    <row r="219" s="2" customFormat="1">
      <c r="A219" s="36"/>
      <c r="B219" s="37"/>
      <c r="C219" s="38"/>
      <c r="D219" s="224" t="s">
        <v>133</v>
      </c>
      <c r="E219" s="38"/>
      <c r="F219" s="229" t="s">
        <v>285</v>
      </c>
      <c r="G219" s="38"/>
      <c r="H219" s="38"/>
      <c r="I219" s="226"/>
      <c r="J219" s="38"/>
      <c r="K219" s="38"/>
      <c r="L219" s="42"/>
      <c r="M219" s="227"/>
      <c r="N219" s="228"/>
      <c r="O219" s="89"/>
      <c r="P219" s="89"/>
      <c r="Q219" s="89"/>
      <c r="R219" s="89"/>
      <c r="S219" s="89"/>
      <c r="T219" s="90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5" t="s">
        <v>133</v>
      </c>
      <c r="AU219" s="15" t="s">
        <v>84</v>
      </c>
    </row>
    <row r="220" s="2" customFormat="1" ht="33" customHeight="1">
      <c r="A220" s="36"/>
      <c r="B220" s="37"/>
      <c r="C220" s="210" t="s">
        <v>296</v>
      </c>
      <c r="D220" s="210" t="s">
        <v>125</v>
      </c>
      <c r="E220" s="211" t="s">
        <v>297</v>
      </c>
      <c r="F220" s="212" t="s">
        <v>298</v>
      </c>
      <c r="G220" s="213" t="s">
        <v>294</v>
      </c>
      <c r="H220" s="214">
        <v>0.40000000000000002</v>
      </c>
      <c r="I220" s="215"/>
      <c r="J220" s="216">
        <f>ROUND(I220*H220,2)</f>
        <v>0</v>
      </c>
      <c r="K220" s="217"/>
      <c r="L220" s="42"/>
      <c r="M220" s="218" t="s">
        <v>1</v>
      </c>
      <c r="N220" s="219" t="s">
        <v>42</v>
      </c>
      <c r="O220" s="89"/>
      <c r="P220" s="220">
        <f>O220*H220</f>
        <v>0</v>
      </c>
      <c r="Q220" s="220">
        <v>0.00189</v>
      </c>
      <c r="R220" s="220">
        <f>Q220*H220</f>
        <v>0.00075600000000000005</v>
      </c>
      <c r="S220" s="220">
        <v>0</v>
      </c>
      <c r="T220" s="221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22" t="s">
        <v>204</v>
      </c>
      <c r="AT220" s="222" t="s">
        <v>125</v>
      </c>
      <c r="AU220" s="222" t="s">
        <v>84</v>
      </c>
      <c r="AY220" s="15" t="s">
        <v>122</v>
      </c>
      <c r="BE220" s="223">
        <f>IF(N220="základní",J220,0)</f>
        <v>0</v>
      </c>
      <c r="BF220" s="223">
        <f>IF(N220="snížená",J220,0)</f>
        <v>0</v>
      </c>
      <c r="BG220" s="223">
        <f>IF(N220="zákl. přenesená",J220,0)</f>
        <v>0</v>
      </c>
      <c r="BH220" s="223">
        <f>IF(N220="sníž. přenesená",J220,0)</f>
        <v>0</v>
      </c>
      <c r="BI220" s="223">
        <f>IF(N220="nulová",J220,0)</f>
        <v>0</v>
      </c>
      <c r="BJ220" s="15" t="s">
        <v>82</v>
      </c>
      <c r="BK220" s="223">
        <f>ROUND(I220*H220,2)</f>
        <v>0</v>
      </c>
      <c r="BL220" s="15" t="s">
        <v>204</v>
      </c>
      <c r="BM220" s="222" t="s">
        <v>299</v>
      </c>
    </row>
    <row r="221" s="2" customFormat="1">
      <c r="A221" s="36"/>
      <c r="B221" s="37"/>
      <c r="C221" s="38"/>
      <c r="D221" s="224" t="s">
        <v>131</v>
      </c>
      <c r="E221" s="38"/>
      <c r="F221" s="225" t="s">
        <v>300</v>
      </c>
      <c r="G221" s="38"/>
      <c r="H221" s="38"/>
      <c r="I221" s="226"/>
      <c r="J221" s="38"/>
      <c r="K221" s="38"/>
      <c r="L221" s="42"/>
      <c r="M221" s="227"/>
      <c r="N221" s="228"/>
      <c r="O221" s="89"/>
      <c r="P221" s="89"/>
      <c r="Q221" s="89"/>
      <c r="R221" s="89"/>
      <c r="S221" s="89"/>
      <c r="T221" s="90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5" t="s">
        <v>131</v>
      </c>
      <c r="AU221" s="15" t="s">
        <v>84</v>
      </c>
    </row>
    <row r="222" s="2" customFormat="1">
      <c r="A222" s="36"/>
      <c r="B222" s="37"/>
      <c r="C222" s="38"/>
      <c r="D222" s="224" t="s">
        <v>133</v>
      </c>
      <c r="E222" s="38"/>
      <c r="F222" s="229" t="s">
        <v>301</v>
      </c>
      <c r="G222" s="38"/>
      <c r="H222" s="38"/>
      <c r="I222" s="226"/>
      <c r="J222" s="38"/>
      <c r="K222" s="38"/>
      <c r="L222" s="42"/>
      <c r="M222" s="227"/>
      <c r="N222" s="228"/>
      <c r="O222" s="89"/>
      <c r="P222" s="89"/>
      <c r="Q222" s="89"/>
      <c r="R222" s="89"/>
      <c r="S222" s="89"/>
      <c r="T222" s="90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5" t="s">
        <v>133</v>
      </c>
      <c r="AU222" s="15" t="s">
        <v>84</v>
      </c>
    </row>
    <row r="223" s="2" customFormat="1" ht="16.5" customHeight="1">
      <c r="A223" s="36"/>
      <c r="B223" s="37"/>
      <c r="C223" s="210" t="s">
        <v>302</v>
      </c>
      <c r="D223" s="210" t="s">
        <v>125</v>
      </c>
      <c r="E223" s="211" t="s">
        <v>303</v>
      </c>
      <c r="F223" s="212" t="s">
        <v>304</v>
      </c>
      <c r="G223" s="213" t="s">
        <v>305</v>
      </c>
      <c r="H223" s="214">
        <v>1</v>
      </c>
      <c r="I223" s="215"/>
      <c r="J223" s="216">
        <f>ROUND(I223*H223,2)</f>
        <v>0</v>
      </c>
      <c r="K223" s="217"/>
      <c r="L223" s="42"/>
      <c r="M223" s="218" t="s">
        <v>1</v>
      </c>
      <c r="N223" s="219" t="s">
        <v>42</v>
      </c>
      <c r="O223" s="89"/>
      <c r="P223" s="220">
        <f>O223*H223</f>
        <v>0</v>
      </c>
      <c r="Q223" s="220">
        <v>0.056099999999999997</v>
      </c>
      <c r="R223" s="220">
        <f>Q223*H223</f>
        <v>0.056099999999999997</v>
      </c>
      <c r="S223" s="220">
        <v>0</v>
      </c>
      <c r="T223" s="221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22" t="s">
        <v>129</v>
      </c>
      <c r="AT223" s="222" t="s">
        <v>125</v>
      </c>
      <c r="AU223" s="222" t="s">
        <v>84</v>
      </c>
      <c r="AY223" s="15" t="s">
        <v>122</v>
      </c>
      <c r="BE223" s="223">
        <f>IF(N223="základní",J223,0)</f>
        <v>0</v>
      </c>
      <c r="BF223" s="223">
        <f>IF(N223="snížená",J223,0)</f>
        <v>0</v>
      </c>
      <c r="BG223" s="223">
        <f>IF(N223="zákl. přenesená",J223,0)</f>
        <v>0</v>
      </c>
      <c r="BH223" s="223">
        <f>IF(N223="sníž. přenesená",J223,0)</f>
        <v>0</v>
      </c>
      <c r="BI223" s="223">
        <f>IF(N223="nulová",J223,0)</f>
        <v>0</v>
      </c>
      <c r="BJ223" s="15" t="s">
        <v>82</v>
      </c>
      <c r="BK223" s="223">
        <f>ROUND(I223*H223,2)</f>
        <v>0</v>
      </c>
      <c r="BL223" s="15" t="s">
        <v>129</v>
      </c>
      <c r="BM223" s="222" t="s">
        <v>306</v>
      </c>
    </row>
    <row r="224" s="2" customFormat="1">
      <c r="A224" s="36"/>
      <c r="B224" s="37"/>
      <c r="C224" s="38"/>
      <c r="D224" s="224" t="s">
        <v>131</v>
      </c>
      <c r="E224" s="38"/>
      <c r="F224" s="225" t="s">
        <v>304</v>
      </c>
      <c r="G224" s="38"/>
      <c r="H224" s="38"/>
      <c r="I224" s="226"/>
      <c r="J224" s="38"/>
      <c r="K224" s="38"/>
      <c r="L224" s="42"/>
      <c r="M224" s="227"/>
      <c r="N224" s="228"/>
      <c r="O224" s="89"/>
      <c r="P224" s="89"/>
      <c r="Q224" s="89"/>
      <c r="R224" s="89"/>
      <c r="S224" s="89"/>
      <c r="T224" s="90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5" t="s">
        <v>131</v>
      </c>
      <c r="AU224" s="15" t="s">
        <v>84</v>
      </c>
    </row>
    <row r="225" s="2" customFormat="1">
      <c r="A225" s="36"/>
      <c r="B225" s="37"/>
      <c r="C225" s="38"/>
      <c r="D225" s="224" t="s">
        <v>133</v>
      </c>
      <c r="E225" s="38"/>
      <c r="F225" s="229" t="s">
        <v>307</v>
      </c>
      <c r="G225" s="38"/>
      <c r="H225" s="38"/>
      <c r="I225" s="226"/>
      <c r="J225" s="38"/>
      <c r="K225" s="38"/>
      <c r="L225" s="42"/>
      <c r="M225" s="227"/>
      <c r="N225" s="228"/>
      <c r="O225" s="89"/>
      <c r="P225" s="89"/>
      <c r="Q225" s="89"/>
      <c r="R225" s="89"/>
      <c r="S225" s="89"/>
      <c r="T225" s="90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5" t="s">
        <v>133</v>
      </c>
      <c r="AU225" s="15" t="s">
        <v>84</v>
      </c>
    </row>
    <row r="226" s="2" customFormat="1" ht="24.15" customHeight="1">
      <c r="A226" s="36"/>
      <c r="B226" s="37"/>
      <c r="C226" s="210" t="s">
        <v>308</v>
      </c>
      <c r="D226" s="210" t="s">
        <v>125</v>
      </c>
      <c r="E226" s="211" t="s">
        <v>309</v>
      </c>
      <c r="F226" s="212" t="s">
        <v>310</v>
      </c>
      <c r="G226" s="213" t="s">
        <v>128</v>
      </c>
      <c r="H226" s="214">
        <v>192.72999999999999</v>
      </c>
      <c r="I226" s="215"/>
      <c r="J226" s="216">
        <f>ROUND(I226*H226,2)</f>
        <v>0</v>
      </c>
      <c r="K226" s="217"/>
      <c r="L226" s="42"/>
      <c r="M226" s="218" t="s">
        <v>1</v>
      </c>
      <c r="N226" s="219" t="s">
        <v>42</v>
      </c>
      <c r="O226" s="89"/>
      <c r="P226" s="220">
        <f>O226*H226</f>
        <v>0</v>
      </c>
      <c r="Q226" s="220">
        <v>0</v>
      </c>
      <c r="R226" s="220">
        <f>Q226*H226</f>
        <v>0</v>
      </c>
      <c r="S226" s="220">
        <v>0</v>
      </c>
      <c r="T226" s="221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22" t="s">
        <v>204</v>
      </c>
      <c r="AT226" s="222" t="s">
        <v>125</v>
      </c>
      <c r="AU226" s="222" t="s">
        <v>84</v>
      </c>
      <c r="AY226" s="15" t="s">
        <v>122</v>
      </c>
      <c r="BE226" s="223">
        <f>IF(N226="základní",J226,0)</f>
        <v>0</v>
      </c>
      <c r="BF226" s="223">
        <f>IF(N226="snížená",J226,0)</f>
        <v>0</v>
      </c>
      <c r="BG226" s="223">
        <f>IF(N226="zákl. přenesená",J226,0)</f>
        <v>0</v>
      </c>
      <c r="BH226" s="223">
        <f>IF(N226="sníž. přenesená",J226,0)</f>
        <v>0</v>
      </c>
      <c r="BI226" s="223">
        <f>IF(N226="nulová",J226,0)</f>
        <v>0</v>
      </c>
      <c r="BJ226" s="15" t="s">
        <v>82</v>
      </c>
      <c r="BK226" s="223">
        <f>ROUND(I226*H226,2)</f>
        <v>0</v>
      </c>
      <c r="BL226" s="15" t="s">
        <v>204</v>
      </c>
      <c r="BM226" s="222" t="s">
        <v>311</v>
      </c>
    </row>
    <row r="227" s="2" customFormat="1">
      <c r="A227" s="36"/>
      <c r="B227" s="37"/>
      <c r="C227" s="38"/>
      <c r="D227" s="224" t="s">
        <v>131</v>
      </c>
      <c r="E227" s="38"/>
      <c r="F227" s="225" t="s">
        <v>312</v>
      </c>
      <c r="G227" s="38"/>
      <c r="H227" s="38"/>
      <c r="I227" s="226"/>
      <c r="J227" s="38"/>
      <c r="K227" s="38"/>
      <c r="L227" s="42"/>
      <c r="M227" s="227"/>
      <c r="N227" s="228"/>
      <c r="O227" s="89"/>
      <c r="P227" s="89"/>
      <c r="Q227" s="89"/>
      <c r="R227" s="89"/>
      <c r="S227" s="89"/>
      <c r="T227" s="90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5" t="s">
        <v>131</v>
      </c>
      <c r="AU227" s="15" t="s">
        <v>84</v>
      </c>
    </row>
    <row r="228" s="2" customFormat="1" ht="16.5" customHeight="1">
      <c r="A228" s="36"/>
      <c r="B228" s="37"/>
      <c r="C228" s="210" t="s">
        <v>313</v>
      </c>
      <c r="D228" s="210" t="s">
        <v>125</v>
      </c>
      <c r="E228" s="211" t="s">
        <v>314</v>
      </c>
      <c r="F228" s="212" t="s">
        <v>315</v>
      </c>
      <c r="G228" s="213" t="s">
        <v>282</v>
      </c>
      <c r="H228" s="214">
        <v>334.82999999999998</v>
      </c>
      <c r="I228" s="215"/>
      <c r="J228" s="216">
        <f>ROUND(I228*H228,2)</f>
        <v>0</v>
      </c>
      <c r="K228" s="217"/>
      <c r="L228" s="42"/>
      <c r="M228" s="218" t="s">
        <v>1</v>
      </c>
      <c r="N228" s="219" t="s">
        <v>42</v>
      </c>
      <c r="O228" s="89"/>
      <c r="P228" s="220">
        <f>O228*H228</f>
        <v>0</v>
      </c>
      <c r="Q228" s="220">
        <v>2.0000000000000002E-05</v>
      </c>
      <c r="R228" s="220">
        <f>Q228*H228</f>
        <v>0.0066966000000000005</v>
      </c>
      <c r="S228" s="220">
        <v>0</v>
      </c>
      <c r="T228" s="221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22" t="s">
        <v>204</v>
      </c>
      <c r="AT228" s="222" t="s">
        <v>125</v>
      </c>
      <c r="AU228" s="222" t="s">
        <v>84</v>
      </c>
      <c r="AY228" s="15" t="s">
        <v>122</v>
      </c>
      <c r="BE228" s="223">
        <f>IF(N228="základní",J228,0)</f>
        <v>0</v>
      </c>
      <c r="BF228" s="223">
        <f>IF(N228="snížená",J228,0)</f>
        <v>0</v>
      </c>
      <c r="BG228" s="223">
        <f>IF(N228="zákl. přenesená",J228,0)</f>
        <v>0</v>
      </c>
      <c r="BH228" s="223">
        <f>IF(N228="sníž. přenesená",J228,0)</f>
        <v>0</v>
      </c>
      <c r="BI228" s="223">
        <f>IF(N228="nulová",J228,0)</f>
        <v>0</v>
      </c>
      <c r="BJ228" s="15" t="s">
        <v>82</v>
      </c>
      <c r="BK228" s="223">
        <f>ROUND(I228*H228,2)</f>
        <v>0</v>
      </c>
      <c r="BL228" s="15" t="s">
        <v>204</v>
      </c>
      <c r="BM228" s="222" t="s">
        <v>316</v>
      </c>
    </row>
    <row r="229" s="2" customFormat="1">
      <c r="A229" s="36"/>
      <c r="B229" s="37"/>
      <c r="C229" s="38"/>
      <c r="D229" s="224" t="s">
        <v>131</v>
      </c>
      <c r="E229" s="38"/>
      <c r="F229" s="225" t="s">
        <v>317</v>
      </c>
      <c r="G229" s="38"/>
      <c r="H229" s="38"/>
      <c r="I229" s="226"/>
      <c r="J229" s="38"/>
      <c r="K229" s="38"/>
      <c r="L229" s="42"/>
      <c r="M229" s="227"/>
      <c r="N229" s="228"/>
      <c r="O229" s="89"/>
      <c r="P229" s="89"/>
      <c r="Q229" s="89"/>
      <c r="R229" s="89"/>
      <c r="S229" s="89"/>
      <c r="T229" s="90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5" t="s">
        <v>131</v>
      </c>
      <c r="AU229" s="15" t="s">
        <v>84</v>
      </c>
    </row>
    <row r="230" s="2" customFormat="1">
      <c r="A230" s="36"/>
      <c r="B230" s="37"/>
      <c r="C230" s="38"/>
      <c r="D230" s="224" t="s">
        <v>133</v>
      </c>
      <c r="E230" s="38"/>
      <c r="F230" s="229" t="s">
        <v>318</v>
      </c>
      <c r="G230" s="38"/>
      <c r="H230" s="38"/>
      <c r="I230" s="226"/>
      <c r="J230" s="38"/>
      <c r="K230" s="38"/>
      <c r="L230" s="42"/>
      <c r="M230" s="227"/>
      <c r="N230" s="228"/>
      <c r="O230" s="89"/>
      <c r="P230" s="89"/>
      <c r="Q230" s="89"/>
      <c r="R230" s="89"/>
      <c r="S230" s="89"/>
      <c r="T230" s="90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5" t="s">
        <v>133</v>
      </c>
      <c r="AU230" s="15" t="s">
        <v>84</v>
      </c>
    </row>
    <row r="231" s="13" customFormat="1">
      <c r="A231" s="13"/>
      <c r="B231" s="230"/>
      <c r="C231" s="231"/>
      <c r="D231" s="224" t="s">
        <v>141</v>
      </c>
      <c r="E231" s="232" t="s">
        <v>1</v>
      </c>
      <c r="F231" s="233" t="s">
        <v>319</v>
      </c>
      <c r="G231" s="231"/>
      <c r="H231" s="234">
        <v>334.82999999999998</v>
      </c>
      <c r="I231" s="235"/>
      <c r="J231" s="231"/>
      <c r="K231" s="231"/>
      <c r="L231" s="236"/>
      <c r="M231" s="237"/>
      <c r="N231" s="238"/>
      <c r="O231" s="238"/>
      <c r="P231" s="238"/>
      <c r="Q231" s="238"/>
      <c r="R231" s="238"/>
      <c r="S231" s="238"/>
      <c r="T231" s="23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0" t="s">
        <v>141</v>
      </c>
      <c r="AU231" s="240" t="s">
        <v>84</v>
      </c>
      <c r="AV231" s="13" t="s">
        <v>84</v>
      </c>
      <c r="AW231" s="13" t="s">
        <v>34</v>
      </c>
      <c r="AX231" s="13" t="s">
        <v>82</v>
      </c>
      <c r="AY231" s="240" t="s">
        <v>122</v>
      </c>
    </row>
    <row r="232" s="2" customFormat="1" ht="16.5" customHeight="1">
      <c r="A232" s="36"/>
      <c r="B232" s="37"/>
      <c r="C232" s="210" t="s">
        <v>320</v>
      </c>
      <c r="D232" s="210" t="s">
        <v>125</v>
      </c>
      <c r="E232" s="211" t="s">
        <v>321</v>
      </c>
      <c r="F232" s="212" t="s">
        <v>322</v>
      </c>
      <c r="G232" s="213" t="s">
        <v>282</v>
      </c>
      <c r="H232" s="214">
        <v>42.32</v>
      </c>
      <c r="I232" s="215"/>
      <c r="J232" s="216">
        <f>ROUND(I232*H232,2)</f>
        <v>0</v>
      </c>
      <c r="K232" s="217"/>
      <c r="L232" s="42"/>
      <c r="M232" s="218" t="s">
        <v>1</v>
      </c>
      <c r="N232" s="219" t="s">
        <v>42</v>
      </c>
      <c r="O232" s="89"/>
      <c r="P232" s="220">
        <f>O232*H232</f>
        <v>0</v>
      </c>
      <c r="Q232" s="220">
        <v>2.0000000000000002E-05</v>
      </c>
      <c r="R232" s="220">
        <f>Q232*H232</f>
        <v>0.00084640000000000008</v>
      </c>
      <c r="S232" s="220">
        <v>0</v>
      </c>
      <c r="T232" s="221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22" t="s">
        <v>204</v>
      </c>
      <c r="AT232" s="222" t="s">
        <v>125</v>
      </c>
      <c r="AU232" s="222" t="s">
        <v>84</v>
      </c>
      <c r="AY232" s="15" t="s">
        <v>122</v>
      </c>
      <c r="BE232" s="223">
        <f>IF(N232="základní",J232,0)</f>
        <v>0</v>
      </c>
      <c r="BF232" s="223">
        <f>IF(N232="snížená",J232,0)</f>
        <v>0</v>
      </c>
      <c r="BG232" s="223">
        <f>IF(N232="zákl. přenesená",J232,0)</f>
        <v>0</v>
      </c>
      <c r="BH232" s="223">
        <f>IF(N232="sníž. přenesená",J232,0)</f>
        <v>0</v>
      </c>
      <c r="BI232" s="223">
        <f>IF(N232="nulová",J232,0)</f>
        <v>0</v>
      </c>
      <c r="BJ232" s="15" t="s">
        <v>82</v>
      </c>
      <c r="BK232" s="223">
        <f>ROUND(I232*H232,2)</f>
        <v>0</v>
      </c>
      <c r="BL232" s="15" t="s">
        <v>204</v>
      </c>
      <c r="BM232" s="222" t="s">
        <v>323</v>
      </c>
    </row>
    <row r="233" s="2" customFormat="1">
      <c r="A233" s="36"/>
      <c r="B233" s="37"/>
      <c r="C233" s="38"/>
      <c r="D233" s="224" t="s">
        <v>131</v>
      </c>
      <c r="E233" s="38"/>
      <c r="F233" s="225" t="s">
        <v>324</v>
      </c>
      <c r="G233" s="38"/>
      <c r="H233" s="38"/>
      <c r="I233" s="226"/>
      <c r="J233" s="38"/>
      <c r="K233" s="38"/>
      <c r="L233" s="42"/>
      <c r="M233" s="227"/>
      <c r="N233" s="228"/>
      <c r="O233" s="89"/>
      <c r="P233" s="89"/>
      <c r="Q233" s="89"/>
      <c r="R233" s="89"/>
      <c r="S233" s="89"/>
      <c r="T233" s="90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5" t="s">
        <v>131</v>
      </c>
      <c r="AU233" s="15" t="s">
        <v>84</v>
      </c>
    </row>
    <row r="234" s="2" customFormat="1">
      <c r="A234" s="36"/>
      <c r="B234" s="37"/>
      <c r="C234" s="38"/>
      <c r="D234" s="224" t="s">
        <v>133</v>
      </c>
      <c r="E234" s="38"/>
      <c r="F234" s="229" t="s">
        <v>325</v>
      </c>
      <c r="G234" s="38"/>
      <c r="H234" s="38"/>
      <c r="I234" s="226"/>
      <c r="J234" s="38"/>
      <c r="K234" s="38"/>
      <c r="L234" s="42"/>
      <c r="M234" s="227"/>
      <c r="N234" s="228"/>
      <c r="O234" s="89"/>
      <c r="P234" s="89"/>
      <c r="Q234" s="89"/>
      <c r="R234" s="89"/>
      <c r="S234" s="89"/>
      <c r="T234" s="90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5" t="s">
        <v>133</v>
      </c>
      <c r="AU234" s="15" t="s">
        <v>84</v>
      </c>
    </row>
    <row r="235" s="2" customFormat="1" ht="24.15" customHeight="1">
      <c r="A235" s="36"/>
      <c r="B235" s="37"/>
      <c r="C235" s="210" t="s">
        <v>326</v>
      </c>
      <c r="D235" s="210" t="s">
        <v>125</v>
      </c>
      <c r="E235" s="211" t="s">
        <v>327</v>
      </c>
      <c r="F235" s="212" t="s">
        <v>328</v>
      </c>
      <c r="G235" s="213" t="s">
        <v>128</v>
      </c>
      <c r="H235" s="214">
        <v>13.25</v>
      </c>
      <c r="I235" s="215"/>
      <c r="J235" s="216">
        <f>ROUND(I235*H235,2)</f>
        <v>0</v>
      </c>
      <c r="K235" s="217"/>
      <c r="L235" s="42"/>
      <c r="M235" s="218" t="s">
        <v>1</v>
      </c>
      <c r="N235" s="219" t="s">
        <v>42</v>
      </c>
      <c r="O235" s="89"/>
      <c r="P235" s="220">
        <f>O235*H235</f>
        <v>0</v>
      </c>
      <c r="Q235" s="220">
        <v>0</v>
      </c>
      <c r="R235" s="220">
        <f>Q235*H235</f>
        <v>0</v>
      </c>
      <c r="S235" s="220">
        <v>0</v>
      </c>
      <c r="T235" s="221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22" t="s">
        <v>204</v>
      </c>
      <c r="AT235" s="222" t="s">
        <v>125</v>
      </c>
      <c r="AU235" s="222" t="s">
        <v>84</v>
      </c>
      <c r="AY235" s="15" t="s">
        <v>122</v>
      </c>
      <c r="BE235" s="223">
        <f>IF(N235="základní",J235,0)</f>
        <v>0</v>
      </c>
      <c r="BF235" s="223">
        <f>IF(N235="snížená",J235,0)</f>
        <v>0</v>
      </c>
      <c r="BG235" s="223">
        <f>IF(N235="zákl. přenesená",J235,0)</f>
        <v>0</v>
      </c>
      <c r="BH235" s="223">
        <f>IF(N235="sníž. přenesená",J235,0)</f>
        <v>0</v>
      </c>
      <c r="BI235" s="223">
        <f>IF(N235="nulová",J235,0)</f>
        <v>0</v>
      </c>
      <c r="BJ235" s="15" t="s">
        <v>82</v>
      </c>
      <c r="BK235" s="223">
        <f>ROUND(I235*H235,2)</f>
        <v>0</v>
      </c>
      <c r="BL235" s="15" t="s">
        <v>204</v>
      </c>
      <c r="BM235" s="222" t="s">
        <v>329</v>
      </c>
    </row>
    <row r="236" s="2" customFormat="1">
      <c r="A236" s="36"/>
      <c r="B236" s="37"/>
      <c r="C236" s="38"/>
      <c r="D236" s="224" t="s">
        <v>131</v>
      </c>
      <c r="E236" s="38"/>
      <c r="F236" s="225" t="s">
        <v>330</v>
      </c>
      <c r="G236" s="38"/>
      <c r="H236" s="38"/>
      <c r="I236" s="226"/>
      <c r="J236" s="38"/>
      <c r="K236" s="38"/>
      <c r="L236" s="42"/>
      <c r="M236" s="227"/>
      <c r="N236" s="228"/>
      <c r="O236" s="89"/>
      <c r="P236" s="89"/>
      <c r="Q236" s="89"/>
      <c r="R236" s="89"/>
      <c r="S236" s="89"/>
      <c r="T236" s="90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5" t="s">
        <v>131</v>
      </c>
      <c r="AU236" s="15" t="s">
        <v>84</v>
      </c>
    </row>
    <row r="237" s="2" customFormat="1">
      <c r="A237" s="36"/>
      <c r="B237" s="37"/>
      <c r="C237" s="38"/>
      <c r="D237" s="224" t="s">
        <v>133</v>
      </c>
      <c r="E237" s="38"/>
      <c r="F237" s="229" t="s">
        <v>331</v>
      </c>
      <c r="G237" s="38"/>
      <c r="H237" s="38"/>
      <c r="I237" s="226"/>
      <c r="J237" s="38"/>
      <c r="K237" s="38"/>
      <c r="L237" s="42"/>
      <c r="M237" s="227"/>
      <c r="N237" s="228"/>
      <c r="O237" s="89"/>
      <c r="P237" s="89"/>
      <c r="Q237" s="89"/>
      <c r="R237" s="89"/>
      <c r="S237" s="89"/>
      <c r="T237" s="90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5" t="s">
        <v>133</v>
      </c>
      <c r="AU237" s="15" t="s">
        <v>84</v>
      </c>
    </row>
    <row r="238" s="2" customFormat="1" ht="24.15" customHeight="1">
      <c r="A238" s="36"/>
      <c r="B238" s="37"/>
      <c r="C238" s="210" t="s">
        <v>332</v>
      </c>
      <c r="D238" s="210" t="s">
        <v>125</v>
      </c>
      <c r="E238" s="211" t="s">
        <v>333</v>
      </c>
      <c r="F238" s="212" t="s">
        <v>334</v>
      </c>
      <c r="G238" s="213" t="s">
        <v>128</v>
      </c>
      <c r="H238" s="214">
        <v>43.009999999999998</v>
      </c>
      <c r="I238" s="215"/>
      <c r="J238" s="216">
        <f>ROUND(I238*H238,2)</f>
        <v>0</v>
      </c>
      <c r="K238" s="217"/>
      <c r="L238" s="42"/>
      <c r="M238" s="218" t="s">
        <v>1</v>
      </c>
      <c r="N238" s="219" t="s">
        <v>42</v>
      </c>
      <c r="O238" s="89"/>
      <c r="P238" s="220">
        <f>O238*H238</f>
        <v>0</v>
      </c>
      <c r="Q238" s="220">
        <v>0</v>
      </c>
      <c r="R238" s="220">
        <f>Q238*H238</f>
        <v>0</v>
      </c>
      <c r="S238" s="220">
        <v>0</v>
      </c>
      <c r="T238" s="221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22" t="s">
        <v>204</v>
      </c>
      <c r="AT238" s="222" t="s">
        <v>125</v>
      </c>
      <c r="AU238" s="222" t="s">
        <v>84</v>
      </c>
      <c r="AY238" s="15" t="s">
        <v>122</v>
      </c>
      <c r="BE238" s="223">
        <f>IF(N238="základní",J238,0)</f>
        <v>0</v>
      </c>
      <c r="BF238" s="223">
        <f>IF(N238="snížená",J238,0)</f>
        <v>0</v>
      </c>
      <c r="BG238" s="223">
        <f>IF(N238="zákl. přenesená",J238,0)</f>
        <v>0</v>
      </c>
      <c r="BH238" s="223">
        <f>IF(N238="sníž. přenesená",J238,0)</f>
        <v>0</v>
      </c>
      <c r="BI238" s="223">
        <f>IF(N238="nulová",J238,0)</f>
        <v>0</v>
      </c>
      <c r="BJ238" s="15" t="s">
        <v>82</v>
      </c>
      <c r="BK238" s="223">
        <f>ROUND(I238*H238,2)</f>
        <v>0</v>
      </c>
      <c r="BL238" s="15" t="s">
        <v>204</v>
      </c>
      <c r="BM238" s="222" t="s">
        <v>335</v>
      </c>
    </row>
    <row r="239" s="2" customFormat="1">
      <c r="A239" s="36"/>
      <c r="B239" s="37"/>
      <c r="C239" s="38"/>
      <c r="D239" s="224" t="s">
        <v>131</v>
      </c>
      <c r="E239" s="38"/>
      <c r="F239" s="225" t="s">
        <v>336</v>
      </c>
      <c r="G239" s="38"/>
      <c r="H239" s="38"/>
      <c r="I239" s="226"/>
      <c r="J239" s="38"/>
      <c r="K239" s="38"/>
      <c r="L239" s="42"/>
      <c r="M239" s="227"/>
      <c r="N239" s="228"/>
      <c r="O239" s="89"/>
      <c r="P239" s="89"/>
      <c r="Q239" s="89"/>
      <c r="R239" s="89"/>
      <c r="S239" s="89"/>
      <c r="T239" s="90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5" t="s">
        <v>131</v>
      </c>
      <c r="AU239" s="15" t="s">
        <v>84</v>
      </c>
    </row>
    <row r="240" s="2" customFormat="1">
      <c r="A240" s="36"/>
      <c r="B240" s="37"/>
      <c r="C240" s="38"/>
      <c r="D240" s="224" t="s">
        <v>133</v>
      </c>
      <c r="E240" s="38"/>
      <c r="F240" s="229" t="s">
        <v>337</v>
      </c>
      <c r="G240" s="38"/>
      <c r="H240" s="38"/>
      <c r="I240" s="226"/>
      <c r="J240" s="38"/>
      <c r="K240" s="38"/>
      <c r="L240" s="42"/>
      <c r="M240" s="227"/>
      <c r="N240" s="228"/>
      <c r="O240" s="89"/>
      <c r="P240" s="89"/>
      <c r="Q240" s="89"/>
      <c r="R240" s="89"/>
      <c r="S240" s="89"/>
      <c r="T240" s="90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5" t="s">
        <v>133</v>
      </c>
      <c r="AU240" s="15" t="s">
        <v>84</v>
      </c>
    </row>
    <row r="241" s="2" customFormat="1" ht="33" customHeight="1">
      <c r="A241" s="36"/>
      <c r="B241" s="37"/>
      <c r="C241" s="210" t="s">
        <v>338</v>
      </c>
      <c r="D241" s="210" t="s">
        <v>125</v>
      </c>
      <c r="E241" s="211" t="s">
        <v>339</v>
      </c>
      <c r="F241" s="212" t="s">
        <v>298</v>
      </c>
      <c r="G241" s="213" t="s">
        <v>294</v>
      </c>
      <c r="H241" s="214">
        <v>6.54</v>
      </c>
      <c r="I241" s="215"/>
      <c r="J241" s="216">
        <f>ROUND(I241*H241,2)</f>
        <v>0</v>
      </c>
      <c r="K241" s="217"/>
      <c r="L241" s="42"/>
      <c r="M241" s="218" t="s">
        <v>1</v>
      </c>
      <c r="N241" s="219" t="s">
        <v>42</v>
      </c>
      <c r="O241" s="89"/>
      <c r="P241" s="220">
        <f>O241*H241</f>
        <v>0</v>
      </c>
      <c r="Q241" s="220">
        <v>0.00189</v>
      </c>
      <c r="R241" s="220">
        <f>Q241*H241</f>
        <v>0.012360599999999999</v>
      </c>
      <c r="S241" s="220">
        <v>0</v>
      </c>
      <c r="T241" s="221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22" t="s">
        <v>204</v>
      </c>
      <c r="AT241" s="222" t="s">
        <v>125</v>
      </c>
      <c r="AU241" s="222" t="s">
        <v>84</v>
      </c>
      <c r="AY241" s="15" t="s">
        <v>122</v>
      </c>
      <c r="BE241" s="223">
        <f>IF(N241="základní",J241,0)</f>
        <v>0</v>
      </c>
      <c r="BF241" s="223">
        <f>IF(N241="snížená",J241,0)</f>
        <v>0</v>
      </c>
      <c r="BG241" s="223">
        <f>IF(N241="zákl. přenesená",J241,0)</f>
        <v>0</v>
      </c>
      <c r="BH241" s="223">
        <f>IF(N241="sníž. přenesená",J241,0)</f>
        <v>0</v>
      </c>
      <c r="BI241" s="223">
        <f>IF(N241="nulová",J241,0)</f>
        <v>0</v>
      </c>
      <c r="BJ241" s="15" t="s">
        <v>82</v>
      </c>
      <c r="BK241" s="223">
        <f>ROUND(I241*H241,2)</f>
        <v>0</v>
      </c>
      <c r="BL241" s="15" t="s">
        <v>204</v>
      </c>
      <c r="BM241" s="222" t="s">
        <v>340</v>
      </c>
    </row>
    <row r="242" s="2" customFormat="1">
      <c r="A242" s="36"/>
      <c r="B242" s="37"/>
      <c r="C242" s="38"/>
      <c r="D242" s="224" t="s">
        <v>131</v>
      </c>
      <c r="E242" s="38"/>
      <c r="F242" s="225" t="s">
        <v>300</v>
      </c>
      <c r="G242" s="38"/>
      <c r="H242" s="38"/>
      <c r="I242" s="226"/>
      <c r="J242" s="38"/>
      <c r="K242" s="38"/>
      <c r="L242" s="42"/>
      <c r="M242" s="227"/>
      <c r="N242" s="228"/>
      <c r="O242" s="89"/>
      <c r="P242" s="89"/>
      <c r="Q242" s="89"/>
      <c r="R242" s="89"/>
      <c r="S242" s="89"/>
      <c r="T242" s="90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5" t="s">
        <v>131</v>
      </c>
      <c r="AU242" s="15" t="s">
        <v>84</v>
      </c>
    </row>
    <row r="243" s="2" customFormat="1">
      <c r="A243" s="36"/>
      <c r="B243" s="37"/>
      <c r="C243" s="38"/>
      <c r="D243" s="224" t="s">
        <v>133</v>
      </c>
      <c r="E243" s="38"/>
      <c r="F243" s="229" t="s">
        <v>341</v>
      </c>
      <c r="G243" s="38"/>
      <c r="H243" s="38"/>
      <c r="I243" s="226"/>
      <c r="J243" s="38"/>
      <c r="K243" s="38"/>
      <c r="L243" s="42"/>
      <c r="M243" s="227"/>
      <c r="N243" s="228"/>
      <c r="O243" s="89"/>
      <c r="P243" s="89"/>
      <c r="Q243" s="89"/>
      <c r="R243" s="89"/>
      <c r="S243" s="89"/>
      <c r="T243" s="90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5" t="s">
        <v>133</v>
      </c>
      <c r="AU243" s="15" t="s">
        <v>84</v>
      </c>
    </row>
    <row r="244" s="2" customFormat="1" ht="24.15" customHeight="1">
      <c r="A244" s="36"/>
      <c r="B244" s="37"/>
      <c r="C244" s="241" t="s">
        <v>342</v>
      </c>
      <c r="D244" s="241" t="s">
        <v>224</v>
      </c>
      <c r="E244" s="242" t="s">
        <v>343</v>
      </c>
      <c r="F244" s="243" t="s">
        <v>344</v>
      </c>
      <c r="G244" s="244" t="s">
        <v>294</v>
      </c>
      <c r="H244" s="245">
        <v>6.54</v>
      </c>
      <c r="I244" s="246"/>
      <c r="J244" s="247">
        <f>ROUND(I244*H244,2)</f>
        <v>0</v>
      </c>
      <c r="K244" s="248"/>
      <c r="L244" s="249"/>
      <c r="M244" s="250" t="s">
        <v>1</v>
      </c>
      <c r="N244" s="251" t="s">
        <v>42</v>
      </c>
      <c r="O244" s="89"/>
      <c r="P244" s="220">
        <f>O244*H244</f>
        <v>0</v>
      </c>
      <c r="Q244" s="220">
        <v>0.55000000000000004</v>
      </c>
      <c r="R244" s="220">
        <f>Q244*H244</f>
        <v>3.5970000000000004</v>
      </c>
      <c r="S244" s="220">
        <v>0</v>
      </c>
      <c r="T244" s="221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222" t="s">
        <v>227</v>
      </c>
      <c r="AT244" s="222" t="s">
        <v>224</v>
      </c>
      <c r="AU244" s="222" t="s">
        <v>84</v>
      </c>
      <c r="AY244" s="15" t="s">
        <v>122</v>
      </c>
      <c r="BE244" s="223">
        <f>IF(N244="základní",J244,0)</f>
        <v>0</v>
      </c>
      <c r="BF244" s="223">
        <f>IF(N244="snížená",J244,0)</f>
        <v>0</v>
      </c>
      <c r="BG244" s="223">
        <f>IF(N244="zákl. přenesená",J244,0)</f>
        <v>0</v>
      </c>
      <c r="BH244" s="223">
        <f>IF(N244="sníž. přenesená",J244,0)</f>
        <v>0</v>
      </c>
      <c r="BI244" s="223">
        <f>IF(N244="nulová",J244,0)</f>
        <v>0</v>
      </c>
      <c r="BJ244" s="15" t="s">
        <v>82</v>
      </c>
      <c r="BK244" s="223">
        <f>ROUND(I244*H244,2)</f>
        <v>0</v>
      </c>
      <c r="BL244" s="15" t="s">
        <v>204</v>
      </c>
      <c r="BM244" s="222" t="s">
        <v>345</v>
      </c>
    </row>
    <row r="245" s="2" customFormat="1">
      <c r="A245" s="36"/>
      <c r="B245" s="37"/>
      <c r="C245" s="38"/>
      <c r="D245" s="224" t="s">
        <v>131</v>
      </c>
      <c r="E245" s="38"/>
      <c r="F245" s="225" t="s">
        <v>344</v>
      </c>
      <c r="G245" s="38"/>
      <c r="H245" s="38"/>
      <c r="I245" s="226"/>
      <c r="J245" s="38"/>
      <c r="K245" s="38"/>
      <c r="L245" s="42"/>
      <c r="M245" s="227"/>
      <c r="N245" s="228"/>
      <c r="O245" s="89"/>
      <c r="P245" s="89"/>
      <c r="Q245" s="89"/>
      <c r="R245" s="89"/>
      <c r="S245" s="89"/>
      <c r="T245" s="90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5" t="s">
        <v>131</v>
      </c>
      <c r="AU245" s="15" t="s">
        <v>84</v>
      </c>
    </row>
    <row r="246" s="2" customFormat="1">
      <c r="A246" s="36"/>
      <c r="B246" s="37"/>
      <c r="C246" s="38"/>
      <c r="D246" s="224" t="s">
        <v>133</v>
      </c>
      <c r="E246" s="38"/>
      <c r="F246" s="229" t="s">
        <v>346</v>
      </c>
      <c r="G246" s="38"/>
      <c r="H246" s="38"/>
      <c r="I246" s="226"/>
      <c r="J246" s="38"/>
      <c r="K246" s="38"/>
      <c r="L246" s="42"/>
      <c r="M246" s="227"/>
      <c r="N246" s="228"/>
      <c r="O246" s="89"/>
      <c r="P246" s="89"/>
      <c r="Q246" s="89"/>
      <c r="R246" s="89"/>
      <c r="S246" s="89"/>
      <c r="T246" s="90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5" t="s">
        <v>133</v>
      </c>
      <c r="AU246" s="15" t="s">
        <v>84</v>
      </c>
    </row>
    <row r="247" s="13" customFormat="1">
      <c r="A247" s="13"/>
      <c r="B247" s="230"/>
      <c r="C247" s="231"/>
      <c r="D247" s="224" t="s">
        <v>141</v>
      </c>
      <c r="E247" s="232" t="s">
        <v>1</v>
      </c>
      <c r="F247" s="233" t="s">
        <v>347</v>
      </c>
      <c r="G247" s="231"/>
      <c r="H247" s="234">
        <v>6.54</v>
      </c>
      <c r="I247" s="235"/>
      <c r="J247" s="231"/>
      <c r="K247" s="231"/>
      <c r="L247" s="236"/>
      <c r="M247" s="237"/>
      <c r="N247" s="238"/>
      <c r="O247" s="238"/>
      <c r="P247" s="238"/>
      <c r="Q247" s="238"/>
      <c r="R247" s="238"/>
      <c r="S247" s="238"/>
      <c r="T247" s="23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0" t="s">
        <v>141</v>
      </c>
      <c r="AU247" s="240" t="s">
        <v>84</v>
      </c>
      <c r="AV247" s="13" t="s">
        <v>84</v>
      </c>
      <c r="AW247" s="13" t="s">
        <v>34</v>
      </c>
      <c r="AX247" s="13" t="s">
        <v>82</v>
      </c>
      <c r="AY247" s="240" t="s">
        <v>122</v>
      </c>
    </row>
    <row r="248" s="2" customFormat="1" ht="16.5" customHeight="1">
      <c r="A248" s="36"/>
      <c r="B248" s="37"/>
      <c r="C248" s="241" t="s">
        <v>227</v>
      </c>
      <c r="D248" s="241" t="s">
        <v>224</v>
      </c>
      <c r="E248" s="242" t="s">
        <v>348</v>
      </c>
      <c r="F248" s="243" t="s">
        <v>349</v>
      </c>
      <c r="G248" s="244" t="s">
        <v>251</v>
      </c>
      <c r="H248" s="245">
        <v>1</v>
      </c>
      <c r="I248" s="246"/>
      <c r="J248" s="247">
        <f>ROUND(I248*H248,2)</f>
        <v>0</v>
      </c>
      <c r="K248" s="248"/>
      <c r="L248" s="249"/>
      <c r="M248" s="250" t="s">
        <v>1</v>
      </c>
      <c r="N248" s="251" t="s">
        <v>42</v>
      </c>
      <c r="O248" s="89"/>
      <c r="P248" s="220">
        <f>O248*H248</f>
        <v>0</v>
      </c>
      <c r="Q248" s="220">
        <v>8.0000000000000007E-05</v>
      </c>
      <c r="R248" s="220">
        <f>Q248*H248</f>
        <v>8.0000000000000007E-05</v>
      </c>
      <c r="S248" s="220">
        <v>0</v>
      </c>
      <c r="T248" s="221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22" t="s">
        <v>227</v>
      </c>
      <c r="AT248" s="222" t="s">
        <v>224</v>
      </c>
      <c r="AU248" s="222" t="s">
        <v>84</v>
      </c>
      <c r="AY248" s="15" t="s">
        <v>122</v>
      </c>
      <c r="BE248" s="223">
        <f>IF(N248="základní",J248,0)</f>
        <v>0</v>
      </c>
      <c r="BF248" s="223">
        <f>IF(N248="snížená",J248,0)</f>
        <v>0</v>
      </c>
      <c r="BG248" s="223">
        <f>IF(N248="zákl. přenesená",J248,0)</f>
        <v>0</v>
      </c>
      <c r="BH248" s="223">
        <f>IF(N248="sníž. přenesená",J248,0)</f>
        <v>0</v>
      </c>
      <c r="BI248" s="223">
        <f>IF(N248="nulová",J248,0)</f>
        <v>0</v>
      </c>
      <c r="BJ248" s="15" t="s">
        <v>82</v>
      </c>
      <c r="BK248" s="223">
        <f>ROUND(I248*H248,2)</f>
        <v>0</v>
      </c>
      <c r="BL248" s="15" t="s">
        <v>204</v>
      </c>
      <c r="BM248" s="222" t="s">
        <v>350</v>
      </c>
    </row>
    <row r="249" s="2" customFormat="1">
      <c r="A249" s="36"/>
      <c r="B249" s="37"/>
      <c r="C249" s="38"/>
      <c r="D249" s="224" t="s">
        <v>131</v>
      </c>
      <c r="E249" s="38"/>
      <c r="F249" s="225" t="s">
        <v>351</v>
      </c>
      <c r="G249" s="38"/>
      <c r="H249" s="38"/>
      <c r="I249" s="226"/>
      <c r="J249" s="38"/>
      <c r="K249" s="38"/>
      <c r="L249" s="42"/>
      <c r="M249" s="227"/>
      <c r="N249" s="228"/>
      <c r="O249" s="89"/>
      <c r="P249" s="89"/>
      <c r="Q249" s="89"/>
      <c r="R249" s="89"/>
      <c r="S249" s="89"/>
      <c r="T249" s="90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5" t="s">
        <v>131</v>
      </c>
      <c r="AU249" s="15" t="s">
        <v>84</v>
      </c>
    </row>
    <row r="250" s="2" customFormat="1" ht="16.5" customHeight="1">
      <c r="A250" s="36"/>
      <c r="B250" s="37"/>
      <c r="C250" s="241" t="s">
        <v>352</v>
      </c>
      <c r="D250" s="241" t="s">
        <v>224</v>
      </c>
      <c r="E250" s="242" t="s">
        <v>353</v>
      </c>
      <c r="F250" s="243" t="s">
        <v>354</v>
      </c>
      <c r="G250" s="244" t="s">
        <v>294</v>
      </c>
      <c r="H250" s="245">
        <v>0.90900000000000003</v>
      </c>
      <c r="I250" s="246"/>
      <c r="J250" s="247">
        <f>ROUND(I250*H250,2)</f>
        <v>0</v>
      </c>
      <c r="K250" s="248"/>
      <c r="L250" s="249"/>
      <c r="M250" s="250" t="s">
        <v>1</v>
      </c>
      <c r="N250" s="251" t="s">
        <v>42</v>
      </c>
      <c r="O250" s="89"/>
      <c r="P250" s="220">
        <f>O250*H250</f>
        <v>0</v>
      </c>
      <c r="Q250" s="220">
        <v>0.55000000000000004</v>
      </c>
      <c r="R250" s="220">
        <f>Q250*H250</f>
        <v>0.49995000000000006</v>
      </c>
      <c r="S250" s="220">
        <v>0</v>
      </c>
      <c r="T250" s="221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22" t="s">
        <v>227</v>
      </c>
      <c r="AT250" s="222" t="s">
        <v>224</v>
      </c>
      <c r="AU250" s="222" t="s">
        <v>84</v>
      </c>
      <c r="AY250" s="15" t="s">
        <v>122</v>
      </c>
      <c r="BE250" s="223">
        <f>IF(N250="základní",J250,0)</f>
        <v>0</v>
      </c>
      <c r="BF250" s="223">
        <f>IF(N250="snížená",J250,0)</f>
        <v>0</v>
      </c>
      <c r="BG250" s="223">
        <f>IF(N250="zákl. přenesená",J250,0)</f>
        <v>0</v>
      </c>
      <c r="BH250" s="223">
        <f>IF(N250="sníž. přenesená",J250,0)</f>
        <v>0</v>
      </c>
      <c r="BI250" s="223">
        <f>IF(N250="nulová",J250,0)</f>
        <v>0</v>
      </c>
      <c r="BJ250" s="15" t="s">
        <v>82</v>
      </c>
      <c r="BK250" s="223">
        <f>ROUND(I250*H250,2)</f>
        <v>0</v>
      </c>
      <c r="BL250" s="15" t="s">
        <v>204</v>
      </c>
      <c r="BM250" s="222" t="s">
        <v>355</v>
      </c>
    </row>
    <row r="251" s="2" customFormat="1">
      <c r="A251" s="36"/>
      <c r="B251" s="37"/>
      <c r="C251" s="38"/>
      <c r="D251" s="224" t="s">
        <v>131</v>
      </c>
      <c r="E251" s="38"/>
      <c r="F251" s="225" t="s">
        <v>354</v>
      </c>
      <c r="G251" s="38"/>
      <c r="H251" s="38"/>
      <c r="I251" s="226"/>
      <c r="J251" s="38"/>
      <c r="K251" s="38"/>
      <c r="L251" s="42"/>
      <c r="M251" s="227"/>
      <c r="N251" s="228"/>
      <c r="O251" s="89"/>
      <c r="P251" s="89"/>
      <c r="Q251" s="89"/>
      <c r="R251" s="89"/>
      <c r="S251" s="89"/>
      <c r="T251" s="90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5" t="s">
        <v>131</v>
      </c>
      <c r="AU251" s="15" t="s">
        <v>84</v>
      </c>
    </row>
    <row r="252" s="2" customFormat="1">
      <c r="A252" s="36"/>
      <c r="B252" s="37"/>
      <c r="C252" s="38"/>
      <c r="D252" s="224" t="s">
        <v>133</v>
      </c>
      <c r="E252" s="38"/>
      <c r="F252" s="229" t="s">
        <v>356</v>
      </c>
      <c r="G252" s="38"/>
      <c r="H252" s="38"/>
      <c r="I252" s="226"/>
      <c r="J252" s="38"/>
      <c r="K252" s="38"/>
      <c r="L252" s="42"/>
      <c r="M252" s="227"/>
      <c r="N252" s="228"/>
      <c r="O252" s="89"/>
      <c r="P252" s="89"/>
      <c r="Q252" s="89"/>
      <c r="R252" s="89"/>
      <c r="S252" s="89"/>
      <c r="T252" s="90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T252" s="15" t="s">
        <v>133</v>
      </c>
      <c r="AU252" s="15" t="s">
        <v>84</v>
      </c>
    </row>
    <row r="253" s="13" customFormat="1">
      <c r="A253" s="13"/>
      <c r="B253" s="230"/>
      <c r="C253" s="231"/>
      <c r="D253" s="224" t="s">
        <v>141</v>
      </c>
      <c r="E253" s="232" t="s">
        <v>1</v>
      </c>
      <c r="F253" s="233" t="s">
        <v>357</v>
      </c>
      <c r="G253" s="231"/>
      <c r="H253" s="234">
        <v>0.90900000000000003</v>
      </c>
      <c r="I253" s="235"/>
      <c r="J253" s="231"/>
      <c r="K253" s="231"/>
      <c r="L253" s="236"/>
      <c r="M253" s="237"/>
      <c r="N253" s="238"/>
      <c r="O253" s="238"/>
      <c r="P253" s="238"/>
      <c r="Q253" s="238"/>
      <c r="R253" s="238"/>
      <c r="S253" s="238"/>
      <c r="T253" s="23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0" t="s">
        <v>141</v>
      </c>
      <c r="AU253" s="240" t="s">
        <v>84</v>
      </c>
      <c r="AV253" s="13" t="s">
        <v>84</v>
      </c>
      <c r="AW253" s="13" t="s">
        <v>34</v>
      </c>
      <c r="AX253" s="13" t="s">
        <v>82</v>
      </c>
      <c r="AY253" s="240" t="s">
        <v>122</v>
      </c>
    </row>
    <row r="254" s="12" customFormat="1" ht="22.8" customHeight="1">
      <c r="A254" s="12"/>
      <c r="B254" s="194"/>
      <c r="C254" s="195"/>
      <c r="D254" s="196" t="s">
        <v>76</v>
      </c>
      <c r="E254" s="208" t="s">
        <v>358</v>
      </c>
      <c r="F254" s="208" t="s">
        <v>359</v>
      </c>
      <c r="G254" s="195"/>
      <c r="H254" s="195"/>
      <c r="I254" s="198"/>
      <c r="J254" s="209">
        <f>BK254</f>
        <v>0</v>
      </c>
      <c r="K254" s="195"/>
      <c r="L254" s="200"/>
      <c r="M254" s="201"/>
      <c r="N254" s="202"/>
      <c r="O254" s="202"/>
      <c r="P254" s="203">
        <f>SUM(P255:P269)</f>
        <v>0</v>
      </c>
      <c r="Q254" s="202"/>
      <c r="R254" s="203">
        <f>SUM(R255:R269)</f>
        <v>3.0651730000000001</v>
      </c>
      <c r="S254" s="202"/>
      <c r="T254" s="204">
        <f>SUM(T255:T269)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5" t="s">
        <v>84</v>
      </c>
      <c r="AT254" s="206" t="s">
        <v>76</v>
      </c>
      <c r="AU254" s="206" t="s">
        <v>82</v>
      </c>
      <c r="AY254" s="205" t="s">
        <v>122</v>
      </c>
      <c r="BK254" s="207">
        <f>SUM(BK255:BK269)</f>
        <v>0</v>
      </c>
    </row>
    <row r="255" s="2" customFormat="1" ht="16.5" customHeight="1">
      <c r="A255" s="36"/>
      <c r="B255" s="37"/>
      <c r="C255" s="210" t="s">
        <v>360</v>
      </c>
      <c r="D255" s="210" t="s">
        <v>125</v>
      </c>
      <c r="E255" s="211" t="s">
        <v>361</v>
      </c>
      <c r="F255" s="212" t="s">
        <v>362</v>
      </c>
      <c r="G255" s="213" t="s">
        <v>128</v>
      </c>
      <c r="H255" s="214">
        <v>183.94999999999999</v>
      </c>
      <c r="I255" s="215"/>
      <c r="J255" s="216">
        <f>ROUND(I255*H255,2)</f>
        <v>0</v>
      </c>
      <c r="K255" s="217"/>
      <c r="L255" s="42"/>
      <c r="M255" s="218" t="s">
        <v>1</v>
      </c>
      <c r="N255" s="219" t="s">
        <v>42</v>
      </c>
      <c r="O255" s="89"/>
      <c r="P255" s="220">
        <f>O255*H255</f>
        <v>0</v>
      </c>
      <c r="Q255" s="220">
        <v>0</v>
      </c>
      <c r="R255" s="220">
        <f>Q255*H255</f>
        <v>0</v>
      </c>
      <c r="S255" s="220">
        <v>0</v>
      </c>
      <c r="T255" s="221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22" t="s">
        <v>204</v>
      </c>
      <c r="AT255" s="222" t="s">
        <v>125</v>
      </c>
      <c r="AU255" s="222" t="s">
        <v>84</v>
      </c>
      <c r="AY255" s="15" t="s">
        <v>122</v>
      </c>
      <c r="BE255" s="223">
        <f>IF(N255="základní",J255,0)</f>
        <v>0</v>
      </c>
      <c r="BF255" s="223">
        <f>IF(N255="snížená",J255,0)</f>
        <v>0</v>
      </c>
      <c r="BG255" s="223">
        <f>IF(N255="zákl. přenesená",J255,0)</f>
        <v>0</v>
      </c>
      <c r="BH255" s="223">
        <f>IF(N255="sníž. přenesená",J255,0)</f>
        <v>0</v>
      </c>
      <c r="BI255" s="223">
        <f>IF(N255="nulová",J255,0)</f>
        <v>0</v>
      </c>
      <c r="BJ255" s="15" t="s">
        <v>82</v>
      </c>
      <c r="BK255" s="223">
        <f>ROUND(I255*H255,2)</f>
        <v>0</v>
      </c>
      <c r="BL255" s="15" t="s">
        <v>204</v>
      </c>
      <c r="BM255" s="222" t="s">
        <v>363</v>
      </c>
    </row>
    <row r="256" s="2" customFormat="1">
      <c r="A256" s="36"/>
      <c r="B256" s="37"/>
      <c r="C256" s="38"/>
      <c r="D256" s="224" t="s">
        <v>131</v>
      </c>
      <c r="E256" s="38"/>
      <c r="F256" s="225" t="s">
        <v>364</v>
      </c>
      <c r="G256" s="38"/>
      <c r="H256" s="38"/>
      <c r="I256" s="226"/>
      <c r="J256" s="38"/>
      <c r="K256" s="38"/>
      <c r="L256" s="42"/>
      <c r="M256" s="227"/>
      <c r="N256" s="228"/>
      <c r="O256" s="89"/>
      <c r="P256" s="89"/>
      <c r="Q256" s="89"/>
      <c r="R256" s="89"/>
      <c r="S256" s="89"/>
      <c r="T256" s="90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5" t="s">
        <v>131</v>
      </c>
      <c r="AU256" s="15" t="s">
        <v>84</v>
      </c>
    </row>
    <row r="257" s="13" customFormat="1">
      <c r="A257" s="13"/>
      <c r="B257" s="230"/>
      <c r="C257" s="231"/>
      <c r="D257" s="224" t="s">
        <v>141</v>
      </c>
      <c r="E257" s="232" t="s">
        <v>1</v>
      </c>
      <c r="F257" s="233" t="s">
        <v>365</v>
      </c>
      <c r="G257" s="231"/>
      <c r="H257" s="234">
        <v>183.94999999999999</v>
      </c>
      <c r="I257" s="235"/>
      <c r="J257" s="231"/>
      <c r="K257" s="231"/>
      <c r="L257" s="236"/>
      <c r="M257" s="237"/>
      <c r="N257" s="238"/>
      <c r="O257" s="238"/>
      <c r="P257" s="238"/>
      <c r="Q257" s="238"/>
      <c r="R257" s="238"/>
      <c r="S257" s="238"/>
      <c r="T257" s="23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0" t="s">
        <v>141</v>
      </c>
      <c r="AU257" s="240" t="s">
        <v>84</v>
      </c>
      <c r="AV257" s="13" t="s">
        <v>84</v>
      </c>
      <c r="AW257" s="13" t="s">
        <v>34</v>
      </c>
      <c r="AX257" s="13" t="s">
        <v>82</v>
      </c>
      <c r="AY257" s="240" t="s">
        <v>122</v>
      </c>
    </row>
    <row r="258" s="2" customFormat="1" ht="24.15" customHeight="1">
      <c r="A258" s="36"/>
      <c r="B258" s="37"/>
      <c r="C258" s="241" t="s">
        <v>366</v>
      </c>
      <c r="D258" s="241" t="s">
        <v>224</v>
      </c>
      <c r="E258" s="242" t="s">
        <v>367</v>
      </c>
      <c r="F258" s="243" t="s">
        <v>368</v>
      </c>
      <c r="G258" s="244" t="s">
        <v>128</v>
      </c>
      <c r="H258" s="245">
        <v>183.94999999999999</v>
      </c>
      <c r="I258" s="246"/>
      <c r="J258" s="247">
        <f>ROUND(I258*H258,2)</f>
        <v>0</v>
      </c>
      <c r="K258" s="248"/>
      <c r="L258" s="249"/>
      <c r="M258" s="250" t="s">
        <v>1</v>
      </c>
      <c r="N258" s="251" t="s">
        <v>42</v>
      </c>
      <c r="O258" s="89"/>
      <c r="P258" s="220">
        <f>O258*H258</f>
        <v>0</v>
      </c>
      <c r="Q258" s="220">
        <v>0.00016000000000000001</v>
      </c>
      <c r="R258" s="220">
        <f>Q258*H258</f>
        <v>0.029432</v>
      </c>
      <c r="S258" s="220">
        <v>0</v>
      </c>
      <c r="T258" s="221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222" t="s">
        <v>227</v>
      </c>
      <c r="AT258" s="222" t="s">
        <v>224</v>
      </c>
      <c r="AU258" s="222" t="s">
        <v>84</v>
      </c>
      <c r="AY258" s="15" t="s">
        <v>122</v>
      </c>
      <c r="BE258" s="223">
        <f>IF(N258="základní",J258,0)</f>
        <v>0</v>
      </c>
      <c r="BF258" s="223">
        <f>IF(N258="snížená",J258,0)</f>
        <v>0</v>
      </c>
      <c r="BG258" s="223">
        <f>IF(N258="zákl. přenesená",J258,0)</f>
        <v>0</v>
      </c>
      <c r="BH258" s="223">
        <f>IF(N258="sníž. přenesená",J258,0)</f>
        <v>0</v>
      </c>
      <c r="BI258" s="223">
        <f>IF(N258="nulová",J258,0)</f>
        <v>0</v>
      </c>
      <c r="BJ258" s="15" t="s">
        <v>82</v>
      </c>
      <c r="BK258" s="223">
        <f>ROUND(I258*H258,2)</f>
        <v>0</v>
      </c>
      <c r="BL258" s="15" t="s">
        <v>204</v>
      </c>
      <c r="BM258" s="222" t="s">
        <v>369</v>
      </c>
    </row>
    <row r="259" s="2" customFormat="1">
      <c r="A259" s="36"/>
      <c r="B259" s="37"/>
      <c r="C259" s="38"/>
      <c r="D259" s="224" t="s">
        <v>131</v>
      </c>
      <c r="E259" s="38"/>
      <c r="F259" s="225" t="s">
        <v>368</v>
      </c>
      <c r="G259" s="38"/>
      <c r="H259" s="38"/>
      <c r="I259" s="226"/>
      <c r="J259" s="38"/>
      <c r="K259" s="38"/>
      <c r="L259" s="42"/>
      <c r="M259" s="227"/>
      <c r="N259" s="228"/>
      <c r="O259" s="89"/>
      <c r="P259" s="89"/>
      <c r="Q259" s="89"/>
      <c r="R259" s="89"/>
      <c r="S259" s="89"/>
      <c r="T259" s="90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T259" s="15" t="s">
        <v>131</v>
      </c>
      <c r="AU259" s="15" t="s">
        <v>84</v>
      </c>
    </row>
    <row r="260" s="2" customFormat="1" ht="33" customHeight="1">
      <c r="A260" s="36"/>
      <c r="B260" s="37"/>
      <c r="C260" s="210" t="s">
        <v>370</v>
      </c>
      <c r="D260" s="210" t="s">
        <v>125</v>
      </c>
      <c r="E260" s="211" t="s">
        <v>371</v>
      </c>
      <c r="F260" s="212" t="s">
        <v>372</v>
      </c>
      <c r="G260" s="213" t="s">
        <v>128</v>
      </c>
      <c r="H260" s="214">
        <v>155.65000000000001</v>
      </c>
      <c r="I260" s="215"/>
      <c r="J260" s="216">
        <f>ROUND(I260*H260,2)</f>
        <v>0</v>
      </c>
      <c r="K260" s="217"/>
      <c r="L260" s="42"/>
      <c r="M260" s="218" t="s">
        <v>1</v>
      </c>
      <c r="N260" s="219" t="s">
        <v>42</v>
      </c>
      <c r="O260" s="89"/>
      <c r="P260" s="220">
        <f>O260*H260</f>
        <v>0</v>
      </c>
      <c r="Q260" s="220">
        <v>0.016740000000000001</v>
      </c>
      <c r="R260" s="220">
        <f>Q260*H260</f>
        <v>2.6055810000000004</v>
      </c>
      <c r="S260" s="220">
        <v>0</v>
      </c>
      <c r="T260" s="221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222" t="s">
        <v>204</v>
      </c>
      <c r="AT260" s="222" t="s">
        <v>125</v>
      </c>
      <c r="AU260" s="222" t="s">
        <v>84</v>
      </c>
      <c r="AY260" s="15" t="s">
        <v>122</v>
      </c>
      <c r="BE260" s="223">
        <f>IF(N260="základní",J260,0)</f>
        <v>0</v>
      </c>
      <c r="BF260" s="223">
        <f>IF(N260="snížená",J260,0)</f>
        <v>0</v>
      </c>
      <c r="BG260" s="223">
        <f>IF(N260="zákl. přenesená",J260,0)</f>
        <v>0</v>
      </c>
      <c r="BH260" s="223">
        <f>IF(N260="sníž. přenesená",J260,0)</f>
        <v>0</v>
      </c>
      <c r="BI260" s="223">
        <f>IF(N260="nulová",J260,0)</f>
        <v>0</v>
      </c>
      <c r="BJ260" s="15" t="s">
        <v>82</v>
      </c>
      <c r="BK260" s="223">
        <f>ROUND(I260*H260,2)</f>
        <v>0</v>
      </c>
      <c r="BL260" s="15" t="s">
        <v>204</v>
      </c>
      <c r="BM260" s="222" t="s">
        <v>373</v>
      </c>
    </row>
    <row r="261" s="2" customFormat="1">
      <c r="A261" s="36"/>
      <c r="B261" s="37"/>
      <c r="C261" s="38"/>
      <c r="D261" s="224" t="s">
        <v>131</v>
      </c>
      <c r="E261" s="38"/>
      <c r="F261" s="225" t="s">
        <v>374</v>
      </c>
      <c r="G261" s="38"/>
      <c r="H261" s="38"/>
      <c r="I261" s="226"/>
      <c r="J261" s="38"/>
      <c r="K261" s="38"/>
      <c r="L261" s="42"/>
      <c r="M261" s="227"/>
      <c r="N261" s="228"/>
      <c r="O261" s="89"/>
      <c r="P261" s="89"/>
      <c r="Q261" s="89"/>
      <c r="R261" s="89"/>
      <c r="S261" s="89"/>
      <c r="T261" s="90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5" t="s">
        <v>131</v>
      </c>
      <c r="AU261" s="15" t="s">
        <v>84</v>
      </c>
    </row>
    <row r="262" s="2" customFormat="1">
      <c r="A262" s="36"/>
      <c r="B262" s="37"/>
      <c r="C262" s="38"/>
      <c r="D262" s="224" t="s">
        <v>133</v>
      </c>
      <c r="E262" s="38"/>
      <c r="F262" s="229" t="s">
        <v>375</v>
      </c>
      <c r="G262" s="38"/>
      <c r="H262" s="38"/>
      <c r="I262" s="226"/>
      <c r="J262" s="38"/>
      <c r="K262" s="38"/>
      <c r="L262" s="42"/>
      <c r="M262" s="227"/>
      <c r="N262" s="228"/>
      <c r="O262" s="89"/>
      <c r="P262" s="89"/>
      <c r="Q262" s="89"/>
      <c r="R262" s="89"/>
      <c r="S262" s="89"/>
      <c r="T262" s="90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T262" s="15" t="s">
        <v>133</v>
      </c>
      <c r="AU262" s="15" t="s">
        <v>84</v>
      </c>
    </row>
    <row r="263" s="13" customFormat="1">
      <c r="A263" s="13"/>
      <c r="B263" s="230"/>
      <c r="C263" s="231"/>
      <c r="D263" s="224" t="s">
        <v>141</v>
      </c>
      <c r="E263" s="232" t="s">
        <v>1</v>
      </c>
      <c r="F263" s="233" t="s">
        <v>376</v>
      </c>
      <c r="G263" s="231"/>
      <c r="H263" s="234">
        <v>155.65000000000001</v>
      </c>
      <c r="I263" s="235"/>
      <c r="J263" s="231"/>
      <c r="K263" s="231"/>
      <c r="L263" s="236"/>
      <c r="M263" s="237"/>
      <c r="N263" s="238"/>
      <c r="O263" s="238"/>
      <c r="P263" s="238"/>
      <c r="Q263" s="238"/>
      <c r="R263" s="238"/>
      <c r="S263" s="238"/>
      <c r="T263" s="239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0" t="s">
        <v>141</v>
      </c>
      <c r="AU263" s="240" t="s">
        <v>84</v>
      </c>
      <c r="AV263" s="13" t="s">
        <v>84</v>
      </c>
      <c r="AW263" s="13" t="s">
        <v>34</v>
      </c>
      <c r="AX263" s="13" t="s">
        <v>82</v>
      </c>
      <c r="AY263" s="240" t="s">
        <v>122</v>
      </c>
    </row>
    <row r="264" s="2" customFormat="1" ht="33" customHeight="1">
      <c r="A264" s="36"/>
      <c r="B264" s="37"/>
      <c r="C264" s="210" t="s">
        <v>377</v>
      </c>
      <c r="D264" s="210" t="s">
        <v>125</v>
      </c>
      <c r="E264" s="211" t="s">
        <v>378</v>
      </c>
      <c r="F264" s="212" t="s">
        <v>379</v>
      </c>
      <c r="G264" s="213" t="s">
        <v>128</v>
      </c>
      <c r="H264" s="214">
        <v>28.300000000000001</v>
      </c>
      <c r="I264" s="215"/>
      <c r="J264" s="216">
        <f>ROUND(I264*H264,2)</f>
        <v>0</v>
      </c>
      <c r="K264" s="217"/>
      <c r="L264" s="42"/>
      <c r="M264" s="218" t="s">
        <v>1</v>
      </c>
      <c r="N264" s="219" t="s">
        <v>42</v>
      </c>
      <c r="O264" s="89"/>
      <c r="P264" s="220">
        <f>O264*H264</f>
        <v>0</v>
      </c>
      <c r="Q264" s="220">
        <v>0.01359</v>
      </c>
      <c r="R264" s="220">
        <f>Q264*H264</f>
        <v>0.38459700000000002</v>
      </c>
      <c r="S264" s="220">
        <v>0</v>
      </c>
      <c r="T264" s="221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222" t="s">
        <v>204</v>
      </c>
      <c r="AT264" s="222" t="s">
        <v>125</v>
      </c>
      <c r="AU264" s="222" t="s">
        <v>84</v>
      </c>
      <c r="AY264" s="15" t="s">
        <v>122</v>
      </c>
      <c r="BE264" s="223">
        <f>IF(N264="základní",J264,0)</f>
        <v>0</v>
      </c>
      <c r="BF264" s="223">
        <f>IF(N264="snížená",J264,0)</f>
        <v>0</v>
      </c>
      <c r="BG264" s="223">
        <f>IF(N264="zákl. přenesená",J264,0)</f>
        <v>0</v>
      </c>
      <c r="BH264" s="223">
        <f>IF(N264="sníž. přenesená",J264,0)</f>
        <v>0</v>
      </c>
      <c r="BI264" s="223">
        <f>IF(N264="nulová",J264,0)</f>
        <v>0</v>
      </c>
      <c r="BJ264" s="15" t="s">
        <v>82</v>
      </c>
      <c r="BK264" s="223">
        <f>ROUND(I264*H264,2)</f>
        <v>0</v>
      </c>
      <c r="BL264" s="15" t="s">
        <v>204</v>
      </c>
      <c r="BM264" s="222" t="s">
        <v>380</v>
      </c>
    </row>
    <row r="265" s="2" customFormat="1">
      <c r="A265" s="36"/>
      <c r="B265" s="37"/>
      <c r="C265" s="38"/>
      <c r="D265" s="224" t="s">
        <v>131</v>
      </c>
      <c r="E265" s="38"/>
      <c r="F265" s="225" t="s">
        <v>381</v>
      </c>
      <c r="G265" s="38"/>
      <c r="H265" s="38"/>
      <c r="I265" s="226"/>
      <c r="J265" s="38"/>
      <c r="K265" s="38"/>
      <c r="L265" s="42"/>
      <c r="M265" s="227"/>
      <c r="N265" s="228"/>
      <c r="O265" s="89"/>
      <c r="P265" s="89"/>
      <c r="Q265" s="89"/>
      <c r="R265" s="89"/>
      <c r="S265" s="89"/>
      <c r="T265" s="90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T265" s="15" t="s">
        <v>131</v>
      </c>
      <c r="AU265" s="15" t="s">
        <v>84</v>
      </c>
    </row>
    <row r="266" s="2" customFormat="1">
      <c r="A266" s="36"/>
      <c r="B266" s="37"/>
      <c r="C266" s="38"/>
      <c r="D266" s="224" t="s">
        <v>133</v>
      </c>
      <c r="E266" s="38"/>
      <c r="F266" s="229" t="s">
        <v>382</v>
      </c>
      <c r="G266" s="38"/>
      <c r="H266" s="38"/>
      <c r="I266" s="226"/>
      <c r="J266" s="38"/>
      <c r="K266" s="38"/>
      <c r="L266" s="42"/>
      <c r="M266" s="227"/>
      <c r="N266" s="228"/>
      <c r="O266" s="89"/>
      <c r="P266" s="89"/>
      <c r="Q266" s="89"/>
      <c r="R266" s="89"/>
      <c r="S266" s="89"/>
      <c r="T266" s="90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T266" s="15" t="s">
        <v>133</v>
      </c>
      <c r="AU266" s="15" t="s">
        <v>84</v>
      </c>
    </row>
    <row r="267" s="2" customFormat="1" ht="21.75" customHeight="1">
      <c r="A267" s="36"/>
      <c r="B267" s="37"/>
      <c r="C267" s="210" t="s">
        <v>383</v>
      </c>
      <c r="D267" s="210" t="s">
        <v>125</v>
      </c>
      <c r="E267" s="211" t="s">
        <v>384</v>
      </c>
      <c r="F267" s="212" t="s">
        <v>385</v>
      </c>
      <c r="G267" s="213" t="s">
        <v>128</v>
      </c>
      <c r="H267" s="214">
        <v>28.300000000000001</v>
      </c>
      <c r="I267" s="215"/>
      <c r="J267" s="216">
        <f>ROUND(I267*H267,2)</f>
        <v>0</v>
      </c>
      <c r="K267" s="217"/>
      <c r="L267" s="42"/>
      <c r="M267" s="218" t="s">
        <v>1</v>
      </c>
      <c r="N267" s="219" t="s">
        <v>42</v>
      </c>
      <c r="O267" s="89"/>
      <c r="P267" s="220">
        <f>O267*H267</f>
        <v>0</v>
      </c>
      <c r="Q267" s="220">
        <v>0.0016100000000000001</v>
      </c>
      <c r="R267" s="220">
        <f>Q267*H267</f>
        <v>0.045563000000000006</v>
      </c>
      <c r="S267" s="220">
        <v>0</v>
      </c>
      <c r="T267" s="221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222" t="s">
        <v>204</v>
      </c>
      <c r="AT267" s="222" t="s">
        <v>125</v>
      </c>
      <c r="AU267" s="222" t="s">
        <v>84</v>
      </c>
      <c r="AY267" s="15" t="s">
        <v>122</v>
      </c>
      <c r="BE267" s="223">
        <f>IF(N267="základní",J267,0)</f>
        <v>0</v>
      </c>
      <c r="BF267" s="223">
        <f>IF(N267="snížená",J267,0)</f>
        <v>0</v>
      </c>
      <c r="BG267" s="223">
        <f>IF(N267="zákl. přenesená",J267,0)</f>
        <v>0</v>
      </c>
      <c r="BH267" s="223">
        <f>IF(N267="sníž. přenesená",J267,0)</f>
        <v>0</v>
      </c>
      <c r="BI267" s="223">
        <f>IF(N267="nulová",J267,0)</f>
        <v>0</v>
      </c>
      <c r="BJ267" s="15" t="s">
        <v>82</v>
      </c>
      <c r="BK267" s="223">
        <f>ROUND(I267*H267,2)</f>
        <v>0</v>
      </c>
      <c r="BL267" s="15" t="s">
        <v>204</v>
      </c>
      <c r="BM267" s="222" t="s">
        <v>386</v>
      </c>
    </row>
    <row r="268" s="2" customFormat="1">
      <c r="A268" s="36"/>
      <c r="B268" s="37"/>
      <c r="C268" s="38"/>
      <c r="D268" s="224" t="s">
        <v>131</v>
      </c>
      <c r="E268" s="38"/>
      <c r="F268" s="225" t="s">
        <v>387</v>
      </c>
      <c r="G268" s="38"/>
      <c r="H268" s="38"/>
      <c r="I268" s="226"/>
      <c r="J268" s="38"/>
      <c r="K268" s="38"/>
      <c r="L268" s="42"/>
      <c r="M268" s="227"/>
      <c r="N268" s="228"/>
      <c r="O268" s="89"/>
      <c r="P268" s="89"/>
      <c r="Q268" s="89"/>
      <c r="R268" s="89"/>
      <c r="S268" s="89"/>
      <c r="T268" s="90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15" t="s">
        <v>131</v>
      </c>
      <c r="AU268" s="15" t="s">
        <v>84</v>
      </c>
    </row>
    <row r="269" s="2" customFormat="1">
      <c r="A269" s="36"/>
      <c r="B269" s="37"/>
      <c r="C269" s="38"/>
      <c r="D269" s="224" t="s">
        <v>133</v>
      </c>
      <c r="E269" s="38"/>
      <c r="F269" s="229" t="s">
        <v>388</v>
      </c>
      <c r="G269" s="38"/>
      <c r="H269" s="38"/>
      <c r="I269" s="226"/>
      <c r="J269" s="38"/>
      <c r="K269" s="38"/>
      <c r="L269" s="42"/>
      <c r="M269" s="227"/>
      <c r="N269" s="228"/>
      <c r="O269" s="89"/>
      <c r="P269" s="89"/>
      <c r="Q269" s="89"/>
      <c r="R269" s="89"/>
      <c r="S269" s="89"/>
      <c r="T269" s="90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T269" s="15" t="s">
        <v>133</v>
      </c>
      <c r="AU269" s="15" t="s">
        <v>84</v>
      </c>
    </row>
    <row r="270" s="12" customFormat="1" ht="22.8" customHeight="1">
      <c r="A270" s="12"/>
      <c r="B270" s="194"/>
      <c r="C270" s="195"/>
      <c r="D270" s="196" t="s">
        <v>76</v>
      </c>
      <c r="E270" s="208" t="s">
        <v>389</v>
      </c>
      <c r="F270" s="208" t="s">
        <v>390</v>
      </c>
      <c r="G270" s="195"/>
      <c r="H270" s="195"/>
      <c r="I270" s="198"/>
      <c r="J270" s="209">
        <f>BK270</f>
        <v>0</v>
      </c>
      <c r="K270" s="195"/>
      <c r="L270" s="200"/>
      <c r="M270" s="201"/>
      <c r="N270" s="202"/>
      <c r="O270" s="202"/>
      <c r="P270" s="203">
        <f>SUM(P271:P359)</f>
        <v>0</v>
      </c>
      <c r="Q270" s="202"/>
      <c r="R270" s="203">
        <f>SUM(R271:R359)</f>
        <v>1.7759183500000002</v>
      </c>
      <c r="S270" s="202"/>
      <c r="T270" s="204">
        <f>SUM(T271:T359)</f>
        <v>0.62809919999999997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05" t="s">
        <v>84</v>
      </c>
      <c r="AT270" s="206" t="s">
        <v>76</v>
      </c>
      <c r="AU270" s="206" t="s">
        <v>82</v>
      </c>
      <c r="AY270" s="205" t="s">
        <v>122</v>
      </c>
      <c r="BK270" s="207">
        <f>SUM(BK271:BK359)</f>
        <v>0</v>
      </c>
    </row>
    <row r="271" s="2" customFormat="1" ht="16.5" customHeight="1">
      <c r="A271" s="36"/>
      <c r="B271" s="37"/>
      <c r="C271" s="210" t="s">
        <v>391</v>
      </c>
      <c r="D271" s="210" t="s">
        <v>125</v>
      </c>
      <c r="E271" s="211" t="s">
        <v>392</v>
      </c>
      <c r="F271" s="212" t="s">
        <v>393</v>
      </c>
      <c r="G271" s="213" t="s">
        <v>128</v>
      </c>
      <c r="H271" s="214">
        <v>37.079999999999998</v>
      </c>
      <c r="I271" s="215"/>
      <c r="J271" s="216">
        <f>ROUND(I271*H271,2)</f>
        <v>0</v>
      </c>
      <c r="K271" s="217"/>
      <c r="L271" s="42"/>
      <c r="M271" s="218" t="s">
        <v>1</v>
      </c>
      <c r="N271" s="219" t="s">
        <v>42</v>
      </c>
      <c r="O271" s="89"/>
      <c r="P271" s="220">
        <f>O271*H271</f>
        <v>0</v>
      </c>
      <c r="Q271" s="220">
        <v>0</v>
      </c>
      <c r="R271" s="220">
        <f>Q271*H271</f>
        <v>0</v>
      </c>
      <c r="S271" s="220">
        <v>0.00594</v>
      </c>
      <c r="T271" s="221">
        <f>S271*H271</f>
        <v>0.22025519999999998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222" t="s">
        <v>204</v>
      </c>
      <c r="AT271" s="222" t="s">
        <v>125</v>
      </c>
      <c r="AU271" s="222" t="s">
        <v>84</v>
      </c>
      <c r="AY271" s="15" t="s">
        <v>122</v>
      </c>
      <c r="BE271" s="223">
        <f>IF(N271="základní",J271,0)</f>
        <v>0</v>
      </c>
      <c r="BF271" s="223">
        <f>IF(N271="snížená",J271,0)</f>
        <v>0</v>
      </c>
      <c r="BG271" s="223">
        <f>IF(N271="zákl. přenesená",J271,0)</f>
        <v>0</v>
      </c>
      <c r="BH271" s="223">
        <f>IF(N271="sníž. přenesená",J271,0)</f>
        <v>0</v>
      </c>
      <c r="BI271" s="223">
        <f>IF(N271="nulová",J271,0)</f>
        <v>0</v>
      </c>
      <c r="BJ271" s="15" t="s">
        <v>82</v>
      </c>
      <c r="BK271" s="223">
        <f>ROUND(I271*H271,2)</f>
        <v>0</v>
      </c>
      <c r="BL271" s="15" t="s">
        <v>204</v>
      </c>
      <c r="BM271" s="222" t="s">
        <v>394</v>
      </c>
    </row>
    <row r="272" s="2" customFormat="1">
      <c r="A272" s="36"/>
      <c r="B272" s="37"/>
      <c r="C272" s="38"/>
      <c r="D272" s="224" t="s">
        <v>131</v>
      </c>
      <c r="E272" s="38"/>
      <c r="F272" s="225" t="s">
        <v>395</v>
      </c>
      <c r="G272" s="38"/>
      <c r="H272" s="38"/>
      <c r="I272" s="226"/>
      <c r="J272" s="38"/>
      <c r="K272" s="38"/>
      <c r="L272" s="42"/>
      <c r="M272" s="227"/>
      <c r="N272" s="228"/>
      <c r="O272" s="89"/>
      <c r="P272" s="89"/>
      <c r="Q272" s="89"/>
      <c r="R272" s="89"/>
      <c r="S272" s="89"/>
      <c r="T272" s="90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T272" s="15" t="s">
        <v>131</v>
      </c>
      <c r="AU272" s="15" t="s">
        <v>84</v>
      </c>
    </row>
    <row r="273" s="2" customFormat="1">
      <c r="A273" s="36"/>
      <c r="B273" s="37"/>
      <c r="C273" s="38"/>
      <c r="D273" s="224" t="s">
        <v>133</v>
      </c>
      <c r="E273" s="38"/>
      <c r="F273" s="229" t="s">
        <v>396</v>
      </c>
      <c r="G273" s="38"/>
      <c r="H273" s="38"/>
      <c r="I273" s="226"/>
      <c r="J273" s="38"/>
      <c r="K273" s="38"/>
      <c r="L273" s="42"/>
      <c r="M273" s="227"/>
      <c r="N273" s="228"/>
      <c r="O273" s="89"/>
      <c r="P273" s="89"/>
      <c r="Q273" s="89"/>
      <c r="R273" s="89"/>
      <c r="S273" s="89"/>
      <c r="T273" s="90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T273" s="15" t="s">
        <v>133</v>
      </c>
      <c r="AU273" s="15" t="s">
        <v>84</v>
      </c>
    </row>
    <row r="274" s="2" customFormat="1" ht="16.5" customHeight="1">
      <c r="A274" s="36"/>
      <c r="B274" s="37"/>
      <c r="C274" s="210" t="s">
        <v>397</v>
      </c>
      <c r="D274" s="210" t="s">
        <v>125</v>
      </c>
      <c r="E274" s="211" t="s">
        <v>398</v>
      </c>
      <c r="F274" s="212" t="s">
        <v>399</v>
      </c>
      <c r="G274" s="213" t="s">
        <v>282</v>
      </c>
      <c r="H274" s="214">
        <v>13.199999999999999</v>
      </c>
      <c r="I274" s="215"/>
      <c r="J274" s="216">
        <f>ROUND(I274*H274,2)</f>
        <v>0</v>
      </c>
      <c r="K274" s="217"/>
      <c r="L274" s="42"/>
      <c r="M274" s="218" t="s">
        <v>1</v>
      </c>
      <c r="N274" s="219" t="s">
        <v>42</v>
      </c>
      <c r="O274" s="89"/>
      <c r="P274" s="220">
        <f>O274*H274</f>
        <v>0</v>
      </c>
      <c r="Q274" s="220">
        <v>0</v>
      </c>
      <c r="R274" s="220">
        <f>Q274*H274</f>
        <v>0</v>
      </c>
      <c r="S274" s="220">
        <v>0.00167</v>
      </c>
      <c r="T274" s="221">
        <f>S274*H274</f>
        <v>0.022044000000000001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222" t="s">
        <v>204</v>
      </c>
      <c r="AT274" s="222" t="s">
        <v>125</v>
      </c>
      <c r="AU274" s="222" t="s">
        <v>84</v>
      </c>
      <c r="AY274" s="15" t="s">
        <v>122</v>
      </c>
      <c r="BE274" s="223">
        <f>IF(N274="základní",J274,0)</f>
        <v>0</v>
      </c>
      <c r="BF274" s="223">
        <f>IF(N274="snížená",J274,0)</f>
        <v>0</v>
      </c>
      <c r="BG274" s="223">
        <f>IF(N274="zákl. přenesená",J274,0)</f>
        <v>0</v>
      </c>
      <c r="BH274" s="223">
        <f>IF(N274="sníž. přenesená",J274,0)</f>
        <v>0</v>
      </c>
      <c r="BI274" s="223">
        <f>IF(N274="nulová",J274,0)</f>
        <v>0</v>
      </c>
      <c r="BJ274" s="15" t="s">
        <v>82</v>
      </c>
      <c r="BK274" s="223">
        <f>ROUND(I274*H274,2)</f>
        <v>0</v>
      </c>
      <c r="BL274" s="15" t="s">
        <v>204</v>
      </c>
      <c r="BM274" s="222" t="s">
        <v>400</v>
      </c>
    </row>
    <row r="275" s="2" customFormat="1">
      <c r="A275" s="36"/>
      <c r="B275" s="37"/>
      <c r="C275" s="38"/>
      <c r="D275" s="224" t="s">
        <v>131</v>
      </c>
      <c r="E275" s="38"/>
      <c r="F275" s="225" t="s">
        <v>401</v>
      </c>
      <c r="G275" s="38"/>
      <c r="H275" s="38"/>
      <c r="I275" s="226"/>
      <c r="J275" s="38"/>
      <c r="K275" s="38"/>
      <c r="L275" s="42"/>
      <c r="M275" s="227"/>
      <c r="N275" s="228"/>
      <c r="O275" s="89"/>
      <c r="P275" s="89"/>
      <c r="Q275" s="89"/>
      <c r="R275" s="89"/>
      <c r="S275" s="89"/>
      <c r="T275" s="90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T275" s="15" t="s">
        <v>131</v>
      </c>
      <c r="AU275" s="15" t="s">
        <v>84</v>
      </c>
    </row>
    <row r="276" s="2" customFormat="1" ht="16.5" customHeight="1">
      <c r="A276" s="36"/>
      <c r="B276" s="37"/>
      <c r="C276" s="210" t="s">
        <v>402</v>
      </c>
      <c r="D276" s="210" t="s">
        <v>125</v>
      </c>
      <c r="E276" s="211" t="s">
        <v>403</v>
      </c>
      <c r="F276" s="212" t="s">
        <v>404</v>
      </c>
      <c r="G276" s="213" t="s">
        <v>282</v>
      </c>
      <c r="H276" s="214">
        <v>54</v>
      </c>
      <c r="I276" s="215"/>
      <c r="J276" s="216">
        <f>ROUND(I276*H276,2)</f>
        <v>0</v>
      </c>
      <c r="K276" s="217"/>
      <c r="L276" s="42"/>
      <c r="M276" s="218" t="s">
        <v>1</v>
      </c>
      <c r="N276" s="219" t="s">
        <v>42</v>
      </c>
      <c r="O276" s="89"/>
      <c r="P276" s="220">
        <f>O276*H276</f>
        <v>0</v>
      </c>
      <c r="Q276" s="220">
        <v>0</v>
      </c>
      <c r="R276" s="220">
        <f>Q276*H276</f>
        <v>0</v>
      </c>
      <c r="S276" s="220">
        <v>0.0060499999999999998</v>
      </c>
      <c r="T276" s="221">
        <f>S276*H276</f>
        <v>0.32669999999999999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222" t="s">
        <v>204</v>
      </c>
      <c r="AT276" s="222" t="s">
        <v>125</v>
      </c>
      <c r="AU276" s="222" t="s">
        <v>84</v>
      </c>
      <c r="AY276" s="15" t="s">
        <v>122</v>
      </c>
      <c r="BE276" s="223">
        <f>IF(N276="základní",J276,0)</f>
        <v>0</v>
      </c>
      <c r="BF276" s="223">
        <f>IF(N276="snížená",J276,0)</f>
        <v>0</v>
      </c>
      <c r="BG276" s="223">
        <f>IF(N276="zákl. přenesená",J276,0)</f>
        <v>0</v>
      </c>
      <c r="BH276" s="223">
        <f>IF(N276="sníž. přenesená",J276,0)</f>
        <v>0</v>
      </c>
      <c r="BI276" s="223">
        <f>IF(N276="nulová",J276,0)</f>
        <v>0</v>
      </c>
      <c r="BJ276" s="15" t="s">
        <v>82</v>
      </c>
      <c r="BK276" s="223">
        <f>ROUND(I276*H276,2)</f>
        <v>0</v>
      </c>
      <c r="BL276" s="15" t="s">
        <v>204</v>
      </c>
      <c r="BM276" s="222" t="s">
        <v>405</v>
      </c>
    </row>
    <row r="277" s="2" customFormat="1">
      <c r="A277" s="36"/>
      <c r="B277" s="37"/>
      <c r="C277" s="38"/>
      <c r="D277" s="224" t="s">
        <v>131</v>
      </c>
      <c r="E277" s="38"/>
      <c r="F277" s="225" t="s">
        <v>406</v>
      </c>
      <c r="G277" s="38"/>
      <c r="H277" s="38"/>
      <c r="I277" s="226"/>
      <c r="J277" s="38"/>
      <c r="K277" s="38"/>
      <c r="L277" s="42"/>
      <c r="M277" s="227"/>
      <c r="N277" s="228"/>
      <c r="O277" s="89"/>
      <c r="P277" s="89"/>
      <c r="Q277" s="89"/>
      <c r="R277" s="89"/>
      <c r="S277" s="89"/>
      <c r="T277" s="90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T277" s="15" t="s">
        <v>131</v>
      </c>
      <c r="AU277" s="15" t="s">
        <v>84</v>
      </c>
    </row>
    <row r="278" s="2" customFormat="1" ht="16.5" customHeight="1">
      <c r="A278" s="36"/>
      <c r="B278" s="37"/>
      <c r="C278" s="210" t="s">
        <v>407</v>
      </c>
      <c r="D278" s="210" t="s">
        <v>125</v>
      </c>
      <c r="E278" s="211" t="s">
        <v>408</v>
      </c>
      <c r="F278" s="212" t="s">
        <v>409</v>
      </c>
      <c r="G278" s="213" t="s">
        <v>282</v>
      </c>
      <c r="H278" s="214">
        <v>15</v>
      </c>
      <c r="I278" s="215"/>
      <c r="J278" s="216">
        <f>ROUND(I278*H278,2)</f>
        <v>0</v>
      </c>
      <c r="K278" s="217"/>
      <c r="L278" s="42"/>
      <c r="M278" s="218" t="s">
        <v>1</v>
      </c>
      <c r="N278" s="219" t="s">
        <v>42</v>
      </c>
      <c r="O278" s="89"/>
      <c r="P278" s="220">
        <f>O278*H278</f>
        <v>0</v>
      </c>
      <c r="Q278" s="220">
        <v>0</v>
      </c>
      <c r="R278" s="220">
        <f>Q278*H278</f>
        <v>0</v>
      </c>
      <c r="S278" s="220">
        <v>0.0039399999999999999</v>
      </c>
      <c r="T278" s="221">
        <f>S278*H278</f>
        <v>0.0591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222" t="s">
        <v>204</v>
      </c>
      <c r="AT278" s="222" t="s">
        <v>125</v>
      </c>
      <c r="AU278" s="222" t="s">
        <v>84</v>
      </c>
      <c r="AY278" s="15" t="s">
        <v>122</v>
      </c>
      <c r="BE278" s="223">
        <f>IF(N278="základní",J278,0)</f>
        <v>0</v>
      </c>
      <c r="BF278" s="223">
        <f>IF(N278="snížená",J278,0)</f>
        <v>0</v>
      </c>
      <c r="BG278" s="223">
        <f>IF(N278="zákl. přenesená",J278,0)</f>
        <v>0</v>
      </c>
      <c r="BH278" s="223">
        <f>IF(N278="sníž. přenesená",J278,0)</f>
        <v>0</v>
      </c>
      <c r="BI278" s="223">
        <f>IF(N278="nulová",J278,0)</f>
        <v>0</v>
      </c>
      <c r="BJ278" s="15" t="s">
        <v>82</v>
      </c>
      <c r="BK278" s="223">
        <f>ROUND(I278*H278,2)</f>
        <v>0</v>
      </c>
      <c r="BL278" s="15" t="s">
        <v>204</v>
      </c>
      <c r="BM278" s="222" t="s">
        <v>410</v>
      </c>
    </row>
    <row r="279" s="2" customFormat="1">
      <c r="A279" s="36"/>
      <c r="B279" s="37"/>
      <c r="C279" s="38"/>
      <c r="D279" s="224" t="s">
        <v>131</v>
      </c>
      <c r="E279" s="38"/>
      <c r="F279" s="225" t="s">
        <v>411</v>
      </c>
      <c r="G279" s="38"/>
      <c r="H279" s="38"/>
      <c r="I279" s="226"/>
      <c r="J279" s="38"/>
      <c r="K279" s="38"/>
      <c r="L279" s="42"/>
      <c r="M279" s="227"/>
      <c r="N279" s="228"/>
      <c r="O279" s="89"/>
      <c r="P279" s="89"/>
      <c r="Q279" s="89"/>
      <c r="R279" s="89"/>
      <c r="S279" s="89"/>
      <c r="T279" s="90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T279" s="15" t="s">
        <v>131</v>
      </c>
      <c r="AU279" s="15" t="s">
        <v>84</v>
      </c>
    </row>
    <row r="280" s="2" customFormat="1" ht="24.15" customHeight="1">
      <c r="A280" s="36"/>
      <c r="B280" s="37"/>
      <c r="C280" s="210" t="s">
        <v>412</v>
      </c>
      <c r="D280" s="210" t="s">
        <v>125</v>
      </c>
      <c r="E280" s="211" t="s">
        <v>413</v>
      </c>
      <c r="F280" s="212" t="s">
        <v>414</v>
      </c>
      <c r="G280" s="213" t="s">
        <v>128</v>
      </c>
      <c r="H280" s="214">
        <v>216.08799999999999</v>
      </c>
      <c r="I280" s="215"/>
      <c r="J280" s="216">
        <f>ROUND(I280*H280,2)</f>
        <v>0</v>
      </c>
      <c r="K280" s="217"/>
      <c r="L280" s="42"/>
      <c r="M280" s="218" t="s">
        <v>1</v>
      </c>
      <c r="N280" s="219" t="s">
        <v>42</v>
      </c>
      <c r="O280" s="89"/>
      <c r="P280" s="220">
        <f>O280*H280</f>
        <v>0</v>
      </c>
      <c r="Q280" s="220">
        <v>0.0027000000000000001</v>
      </c>
      <c r="R280" s="220">
        <f>Q280*H280</f>
        <v>0.5834376</v>
      </c>
      <c r="S280" s="220">
        <v>0</v>
      </c>
      <c r="T280" s="221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222" t="s">
        <v>204</v>
      </c>
      <c r="AT280" s="222" t="s">
        <v>125</v>
      </c>
      <c r="AU280" s="222" t="s">
        <v>84</v>
      </c>
      <c r="AY280" s="15" t="s">
        <v>122</v>
      </c>
      <c r="BE280" s="223">
        <f>IF(N280="základní",J280,0)</f>
        <v>0</v>
      </c>
      <c r="BF280" s="223">
        <f>IF(N280="snížená",J280,0)</f>
        <v>0</v>
      </c>
      <c r="BG280" s="223">
        <f>IF(N280="zákl. přenesená",J280,0)</f>
        <v>0</v>
      </c>
      <c r="BH280" s="223">
        <f>IF(N280="sníž. přenesená",J280,0)</f>
        <v>0</v>
      </c>
      <c r="BI280" s="223">
        <f>IF(N280="nulová",J280,0)</f>
        <v>0</v>
      </c>
      <c r="BJ280" s="15" t="s">
        <v>82</v>
      </c>
      <c r="BK280" s="223">
        <f>ROUND(I280*H280,2)</f>
        <v>0</v>
      </c>
      <c r="BL280" s="15" t="s">
        <v>204</v>
      </c>
      <c r="BM280" s="222" t="s">
        <v>415</v>
      </c>
    </row>
    <row r="281" s="2" customFormat="1">
      <c r="A281" s="36"/>
      <c r="B281" s="37"/>
      <c r="C281" s="38"/>
      <c r="D281" s="224" t="s">
        <v>131</v>
      </c>
      <c r="E281" s="38"/>
      <c r="F281" s="225" t="s">
        <v>416</v>
      </c>
      <c r="G281" s="38"/>
      <c r="H281" s="38"/>
      <c r="I281" s="226"/>
      <c r="J281" s="38"/>
      <c r="K281" s="38"/>
      <c r="L281" s="42"/>
      <c r="M281" s="227"/>
      <c r="N281" s="228"/>
      <c r="O281" s="89"/>
      <c r="P281" s="89"/>
      <c r="Q281" s="89"/>
      <c r="R281" s="89"/>
      <c r="S281" s="89"/>
      <c r="T281" s="90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T281" s="15" t="s">
        <v>131</v>
      </c>
      <c r="AU281" s="15" t="s">
        <v>84</v>
      </c>
    </row>
    <row r="282" s="2" customFormat="1">
      <c r="A282" s="36"/>
      <c r="B282" s="37"/>
      <c r="C282" s="38"/>
      <c r="D282" s="224" t="s">
        <v>133</v>
      </c>
      <c r="E282" s="38"/>
      <c r="F282" s="229" t="s">
        <v>417</v>
      </c>
      <c r="G282" s="38"/>
      <c r="H282" s="38"/>
      <c r="I282" s="226"/>
      <c r="J282" s="38"/>
      <c r="K282" s="38"/>
      <c r="L282" s="42"/>
      <c r="M282" s="227"/>
      <c r="N282" s="228"/>
      <c r="O282" s="89"/>
      <c r="P282" s="89"/>
      <c r="Q282" s="89"/>
      <c r="R282" s="89"/>
      <c r="S282" s="89"/>
      <c r="T282" s="90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T282" s="15" t="s">
        <v>133</v>
      </c>
      <c r="AU282" s="15" t="s">
        <v>84</v>
      </c>
    </row>
    <row r="283" s="13" customFormat="1">
      <c r="A283" s="13"/>
      <c r="B283" s="230"/>
      <c r="C283" s="231"/>
      <c r="D283" s="224" t="s">
        <v>141</v>
      </c>
      <c r="E283" s="231"/>
      <c r="F283" s="233" t="s">
        <v>418</v>
      </c>
      <c r="G283" s="231"/>
      <c r="H283" s="234">
        <v>216.08799999999999</v>
      </c>
      <c r="I283" s="235"/>
      <c r="J283" s="231"/>
      <c r="K283" s="231"/>
      <c r="L283" s="236"/>
      <c r="M283" s="237"/>
      <c r="N283" s="238"/>
      <c r="O283" s="238"/>
      <c r="P283" s="238"/>
      <c r="Q283" s="238"/>
      <c r="R283" s="238"/>
      <c r="S283" s="238"/>
      <c r="T283" s="239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0" t="s">
        <v>141</v>
      </c>
      <c r="AU283" s="240" t="s">
        <v>84</v>
      </c>
      <c r="AV283" s="13" t="s">
        <v>84</v>
      </c>
      <c r="AW283" s="13" t="s">
        <v>4</v>
      </c>
      <c r="AX283" s="13" t="s">
        <v>82</v>
      </c>
      <c r="AY283" s="240" t="s">
        <v>122</v>
      </c>
    </row>
    <row r="284" s="2" customFormat="1" ht="24.15" customHeight="1">
      <c r="A284" s="36"/>
      <c r="B284" s="37"/>
      <c r="C284" s="210" t="s">
        <v>419</v>
      </c>
      <c r="D284" s="210" t="s">
        <v>125</v>
      </c>
      <c r="E284" s="211" t="s">
        <v>420</v>
      </c>
      <c r="F284" s="212" t="s">
        <v>421</v>
      </c>
      <c r="G284" s="213" t="s">
        <v>128</v>
      </c>
      <c r="H284" s="214">
        <v>204.25</v>
      </c>
      <c r="I284" s="215"/>
      <c r="J284" s="216">
        <f>ROUND(I284*H284,2)</f>
        <v>0</v>
      </c>
      <c r="K284" s="217"/>
      <c r="L284" s="42"/>
      <c r="M284" s="218" t="s">
        <v>1</v>
      </c>
      <c r="N284" s="219" t="s">
        <v>42</v>
      </c>
      <c r="O284" s="89"/>
      <c r="P284" s="220">
        <f>O284*H284</f>
        <v>0</v>
      </c>
      <c r="Q284" s="220">
        <v>0.0027200000000000002</v>
      </c>
      <c r="R284" s="220">
        <f>Q284*H284</f>
        <v>0.55556000000000005</v>
      </c>
      <c r="S284" s="220">
        <v>0</v>
      </c>
      <c r="T284" s="221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222" t="s">
        <v>204</v>
      </c>
      <c r="AT284" s="222" t="s">
        <v>125</v>
      </c>
      <c r="AU284" s="222" t="s">
        <v>84</v>
      </c>
      <c r="AY284" s="15" t="s">
        <v>122</v>
      </c>
      <c r="BE284" s="223">
        <f>IF(N284="základní",J284,0)</f>
        <v>0</v>
      </c>
      <c r="BF284" s="223">
        <f>IF(N284="snížená",J284,0)</f>
        <v>0</v>
      </c>
      <c r="BG284" s="223">
        <f>IF(N284="zákl. přenesená",J284,0)</f>
        <v>0</v>
      </c>
      <c r="BH284" s="223">
        <f>IF(N284="sníž. přenesená",J284,0)</f>
        <v>0</v>
      </c>
      <c r="BI284" s="223">
        <f>IF(N284="nulová",J284,0)</f>
        <v>0</v>
      </c>
      <c r="BJ284" s="15" t="s">
        <v>82</v>
      </c>
      <c r="BK284" s="223">
        <f>ROUND(I284*H284,2)</f>
        <v>0</v>
      </c>
      <c r="BL284" s="15" t="s">
        <v>204</v>
      </c>
      <c r="BM284" s="222" t="s">
        <v>422</v>
      </c>
    </row>
    <row r="285" s="2" customFormat="1">
      <c r="A285" s="36"/>
      <c r="B285" s="37"/>
      <c r="C285" s="38"/>
      <c r="D285" s="224" t="s">
        <v>131</v>
      </c>
      <c r="E285" s="38"/>
      <c r="F285" s="225" t="s">
        <v>423</v>
      </c>
      <c r="G285" s="38"/>
      <c r="H285" s="38"/>
      <c r="I285" s="226"/>
      <c r="J285" s="38"/>
      <c r="K285" s="38"/>
      <c r="L285" s="42"/>
      <c r="M285" s="227"/>
      <c r="N285" s="228"/>
      <c r="O285" s="89"/>
      <c r="P285" s="89"/>
      <c r="Q285" s="89"/>
      <c r="R285" s="89"/>
      <c r="S285" s="89"/>
      <c r="T285" s="90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T285" s="15" t="s">
        <v>131</v>
      </c>
      <c r="AU285" s="15" t="s">
        <v>84</v>
      </c>
    </row>
    <row r="286" s="2" customFormat="1">
      <c r="A286" s="36"/>
      <c r="B286" s="37"/>
      <c r="C286" s="38"/>
      <c r="D286" s="224" t="s">
        <v>133</v>
      </c>
      <c r="E286" s="38"/>
      <c r="F286" s="229" t="s">
        <v>424</v>
      </c>
      <c r="G286" s="38"/>
      <c r="H286" s="38"/>
      <c r="I286" s="226"/>
      <c r="J286" s="38"/>
      <c r="K286" s="38"/>
      <c r="L286" s="42"/>
      <c r="M286" s="227"/>
      <c r="N286" s="228"/>
      <c r="O286" s="89"/>
      <c r="P286" s="89"/>
      <c r="Q286" s="89"/>
      <c r="R286" s="89"/>
      <c r="S286" s="89"/>
      <c r="T286" s="90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T286" s="15" t="s">
        <v>133</v>
      </c>
      <c r="AU286" s="15" t="s">
        <v>84</v>
      </c>
    </row>
    <row r="287" s="13" customFormat="1">
      <c r="A287" s="13"/>
      <c r="B287" s="230"/>
      <c r="C287" s="231"/>
      <c r="D287" s="224" t="s">
        <v>141</v>
      </c>
      <c r="E287" s="231"/>
      <c r="F287" s="233" t="s">
        <v>425</v>
      </c>
      <c r="G287" s="231"/>
      <c r="H287" s="234">
        <v>204.25</v>
      </c>
      <c r="I287" s="235"/>
      <c r="J287" s="231"/>
      <c r="K287" s="231"/>
      <c r="L287" s="236"/>
      <c r="M287" s="237"/>
      <c r="N287" s="238"/>
      <c r="O287" s="238"/>
      <c r="P287" s="238"/>
      <c r="Q287" s="238"/>
      <c r="R287" s="238"/>
      <c r="S287" s="238"/>
      <c r="T287" s="239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0" t="s">
        <v>141</v>
      </c>
      <c r="AU287" s="240" t="s">
        <v>84</v>
      </c>
      <c r="AV287" s="13" t="s">
        <v>84</v>
      </c>
      <c r="AW287" s="13" t="s">
        <v>4</v>
      </c>
      <c r="AX287" s="13" t="s">
        <v>82</v>
      </c>
      <c r="AY287" s="240" t="s">
        <v>122</v>
      </c>
    </row>
    <row r="288" s="2" customFormat="1" ht="24.15" customHeight="1">
      <c r="A288" s="36"/>
      <c r="B288" s="37"/>
      <c r="C288" s="210" t="s">
        <v>426</v>
      </c>
      <c r="D288" s="210" t="s">
        <v>125</v>
      </c>
      <c r="E288" s="211" t="s">
        <v>427</v>
      </c>
      <c r="F288" s="212" t="s">
        <v>428</v>
      </c>
      <c r="G288" s="213" t="s">
        <v>282</v>
      </c>
      <c r="H288" s="214">
        <v>15.08</v>
      </c>
      <c r="I288" s="215"/>
      <c r="J288" s="216">
        <f>ROUND(I288*H288,2)</f>
        <v>0</v>
      </c>
      <c r="K288" s="217"/>
      <c r="L288" s="42"/>
      <c r="M288" s="218" t="s">
        <v>1</v>
      </c>
      <c r="N288" s="219" t="s">
        <v>42</v>
      </c>
      <c r="O288" s="89"/>
      <c r="P288" s="220">
        <f>O288*H288</f>
        <v>0</v>
      </c>
      <c r="Q288" s="220">
        <v>0</v>
      </c>
      <c r="R288" s="220">
        <f>Q288*H288</f>
        <v>0</v>
      </c>
      <c r="S288" s="220">
        <v>0</v>
      </c>
      <c r="T288" s="221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222" t="s">
        <v>204</v>
      </c>
      <c r="AT288" s="222" t="s">
        <v>125</v>
      </c>
      <c r="AU288" s="222" t="s">
        <v>84</v>
      </c>
      <c r="AY288" s="15" t="s">
        <v>122</v>
      </c>
      <c r="BE288" s="223">
        <f>IF(N288="základní",J288,0)</f>
        <v>0</v>
      </c>
      <c r="BF288" s="223">
        <f>IF(N288="snížená",J288,0)</f>
        <v>0</v>
      </c>
      <c r="BG288" s="223">
        <f>IF(N288="zákl. přenesená",J288,0)</f>
        <v>0</v>
      </c>
      <c r="BH288" s="223">
        <f>IF(N288="sníž. přenesená",J288,0)</f>
        <v>0</v>
      </c>
      <c r="BI288" s="223">
        <f>IF(N288="nulová",J288,0)</f>
        <v>0</v>
      </c>
      <c r="BJ288" s="15" t="s">
        <v>82</v>
      </c>
      <c r="BK288" s="223">
        <f>ROUND(I288*H288,2)</f>
        <v>0</v>
      </c>
      <c r="BL288" s="15" t="s">
        <v>204</v>
      </c>
      <c r="BM288" s="222" t="s">
        <v>429</v>
      </c>
    </row>
    <row r="289" s="2" customFormat="1">
      <c r="A289" s="36"/>
      <c r="B289" s="37"/>
      <c r="C289" s="38"/>
      <c r="D289" s="224" t="s">
        <v>131</v>
      </c>
      <c r="E289" s="38"/>
      <c r="F289" s="225" t="s">
        <v>430</v>
      </c>
      <c r="G289" s="38"/>
      <c r="H289" s="38"/>
      <c r="I289" s="226"/>
      <c r="J289" s="38"/>
      <c r="K289" s="38"/>
      <c r="L289" s="42"/>
      <c r="M289" s="227"/>
      <c r="N289" s="228"/>
      <c r="O289" s="89"/>
      <c r="P289" s="89"/>
      <c r="Q289" s="89"/>
      <c r="R289" s="89"/>
      <c r="S289" s="89"/>
      <c r="T289" s="90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T289" s="15" t="s">
        <v>131</v>
      </c>
      <c r="AU289" s="15" t="s">
        <v>84</v>
      </c>
    </row>
    <row r="290" s="13" customFormat="1">
      <c r="A290" s="13"/>
      <c r="B290" s="230"/>
      <c r="C290" s="231"/>
      <c r="D290" s="224" t="s">
        <v>141</v>
      </c>
      <c r="E290" s="232" t="s">
        <v>1</v>
      </c>
      <c r="F290" s="233" t="s">
        <v>431</v>
      </c>
      <c r="G290" s="231"/>
      <c r="H290" s="234">
        <v>15.08</v>
      </c>
      <c r="I290" s="235"/>
      <c r="J290" s="231"/>
      <c r="K290" s="231"/>
      <c r="L290" s="236"/>
      <c r="M290" s="237"/>
      <c r="N290" s="238"/>
      <c r="O290" s="238"/>
      <c r="P290" s="238"/>
      <c r="Q290" s="238"/>
      <c r="R290" s="238"/>
      <c r="S290" s="238"/>
      <c r="T290" s="239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0" t="s">
        <v>141</v>
      </c>
      <c r="AU290" s="240" t="s">
        <v>84</v>
      </c>
      <c r="AV290" s="13" t="s">
        <v>84</v>
      </c>
      <c r="AW290" s="13" t="s">
        <v>34</v>
      </c>
      <c r="AX290" s="13" t="s">
        <v>82</v>
      </c>
      <c r="AY290" s="240" t="s">
        <v>122</v>
      </c>
    </row>
    <row r="291" s="2" customFormat="1" ht="24.15" customHeight="1">
      <c r="A291" s="36"/>
      <c r="B291" s="37"/>
      <c r="C291" s="210" t="s">
        <v>432</v>
      </c>
      <c r="D291" s="210" t="s">
        <v>125</v>
      </c>
      <c r="E291" s="211" t="s">
        <v>433</v>
      </c>
      <c r="F291" s="212" t="s">
        <v>434</v>
      </c>
      <c r="G291" s="213" t="s">
        <v>282</v>
      </c>
      <c r="H291" s="214">
        <v>28</v>
      </c>
      <c r="I291" s="215"/>
      <c r="J291" s="216">
        <f>ROUND(I291*H291,2)</f>
        <v>0</v>
      </c>
      <c r="K291" s="217"/>
      <c r="L291" s="42"/>
      <c r="M291" s="218" t="s">
        <v>1</v>
      </c>
      <c r="N291" s="219" t="s">
        <v>42</v>
      </c>
      <c r="O291" s="89"/>
      <c r="P291" s="220">
        <f>O291*H291</f>
        <v>0</v>
      </c>
      <c r="Q291" s="220">
        <v>0.00023000000000000001</v>
      </c>
      <c r="R291" s="220">
        <f>Q291*H291</f>
        <v>0.0064400000000000004</v>
      </c>
      <c r="S291" s="220">
        <v>0</v>
      </c>
      <c r="T291" s="221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222" t="s">
        <v>204</v>
      </c>
      <c r="AT291" s="222" t="s">
        <v>125</v>
      </c>
      <c r="AU291" s="222" t="s">
        <v>84</v>
      </c>
      <c r="AY291" s="15" t="s">
        <v>122</v>
      </c>
      <c r="BE291" s="223">
        <f>IF(N291="základní",J291,0)</f>
        <v>0</v>
      </c>
      <c r="BF291" s="223">
        <f>IF(N291="snížená",J291,0)</f>
        <v>0</v>
      </c>
      <c r="BG291" s="223">
        <f>IF(N291="zákl. přenesená",J291,0)</f>
        <v>0</v>
      </c>
      <c r="BH291" s="223">
        <f>IF(N291="sníž. přenesená",J291,0)</f>
        <v>0</v>
      </c>
      <c r="BI291" s="223">
        <f>IF(N291="nulová",J291,0)</f>
        <v>0</v>
      </c>
      <c r="BJ291" s="15" t="s">
        <v>82</v>
      </c>
      <c r="BK291" s="223">
        <f>ROUND(I291*H291,2)</f>
        <v>0</v>
      </c>
      <c r="BL291" s="15" t="s">
        <v>204</v>
      </c>
      <c r="BM291" s="222" t="s">
        <v>435</v>
      </c>
    </row>
    <row r="292" s="2" customFormat="1">
      <c r="A292" s="36"/>
      <c r="B292" s="37"/>
      <c r="C292" s="38"/>
      <c r="D292" s="224" t="s">
        <v>131</v>
      </c>
      <c r="E292" s="38"/>
      <c r="F292" s="225" t="s">
        <v>436</v>
      </c>
      <c r="G292" s="38"/>
      <c r="H292" s="38"/>
      <c r="I292" s="226"/>
      <c r="J292" s="38"/>
      <c r="K292" s="38"/>
      <c r="L292" s="42"/>
      <c r="M292" s="227"/>
      <c r="N292" s="228"/>
      <c r="O292" s="89"/>
      <c r="P292" s="89"/>
      <c r="Q292" s="89"/>
      <c r="R292" s="89"/>
      <c r="S292" s="89"/>
      <c r="T292" s="90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T292" s="15" t="s">
        <v>131</v>
      </c>
      <c r="AU292" s="15" t="s">
        <v>84</v>
      </c>
    </row>
    <row r="293" s="2" customFormat="1">
      <c r="A293" s="36"/>
      <c r="B293" s="37"/>
      <c r="C293" s="38"/>
      <c r="D293" s="224" t="s">
        <v>133</v>
      </c>
      <c r="E293" s="38"/>
      <c r="F293" s="229" t="s">
        <v>437</v>
      </c>
      <c r="G293" s="38"/>
      <c r="H293" s="38"/>
      <c r="I293" s="226"/>
      <c r="J293" s="38"/>
      <c r="K293" s="38"/>
      <c r="L293" s="42"/>
      <c r="M293" s="227"/>
      <c r="N293" s="228"/>
      <c r="O293" s="89"/>
      <c r="P293" s="89"/>
      <c r="Q293" s="89"/>
      <c r="R293" s="89"/>
      <c r="S293" s="89"/>
      <c r="T293" s="90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T293" s="15" t="s">
        <v>133</v>
      </c>
      <c r="AU293" s="15" t="s">
        <v>84</v>
      </c>
    </row>
    <row r="294" s="2" customFormat="1" ht="24.15" customHeight="1">
      <c r="A294" s="36"/>
      <c r="B294" s="37"/>
      <c r="C294" s="210" t="s">
        <v>438</v>
      </c>
      <c r="D294" s="210" t="s">
        <v>125</v>
      </c>
      <c r="E294" s="211" t="s">
        <v>439</v>
      </c>
      <c r="F294" s="212" t="s">
        <v>440</v>
      </c>
      <c r="G294" s="213" t="s">
        <v>305</v>
      </c>
      <c r="H294" s="214">
        <v>1</v>
      </c>
      <c r="I294" s="215"/>
      <c r="J294" s="216">
        <f>ROUND(I294*H294,2)</f>
        <v>0</v>
      </c>
      <c r="K294" s="217"/>
      <c r="L294" s="42"/>
      <c r="M294" s="218" t="s">
        <v>1</v>
      </c>
      <c r="N294" s="219" t="s">
        <v>42</v>
      </c>
      <c r="O294" s="89"/>
      <c r="P294" s="220">
        <f>O294*H294</f>
        <v>0</v>
      </c>
      <c r="Q294" s="220">
        <v>0</v>
      </c>
      <c r="R294" s="220">
        <f>Q294*H294</f>
        <v>0</v>
      </c>
      <c r="S294" s="220">
        <v>0</v>
      </c>
      <c r="T294" s="221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222" t="s">
        <v>204</v>
      </c>
      <c r="AT294" s="222" t="s">
        <v>125</v>
      </c>
      <c r="AU294" s="222" t="s">
        <v>84</v>
      </c>
      <c r="AY294" s="15" t="s">
        <v>122</v>
      </c>
      <c r="BE294" s="223">
        <f>IF(N294="základní",J294,0)</f>
        <v>0</v>
      </c>
      <c r="BF294" s="223">
        <f>IF(N294="snížená",J294,0)</f>
        <v>0</v>
      </c>
      <c r="BG294" s="223">
        <f>IF(N294="zákl. přenesená",J294,0)</f>
        <v>0</v>
      </c>
      <c r="BH294" s="223">
        <f>IF(N294="sníž. přenesená",J294,0)</f>
        <v>0</v>
      </c>
      <c r="BI294" s="223">
        <f>IF(N294="nulová",J294,0)</f>
        <v>0</v>
      </c>
      <c r="BJ294" s="15" t="s">
        <v>82</v>
      </c>
      <c r="BK294" s="223">
        <f>ROUND(I294*H294,2)</f>
        <v>0</v>
      </c>
      <c r="BL294" s="15" t="s">
        <v>204</v>
      </c>
      <c r="BM294" s="222" t="s">
        <v>441</v>
      </c>
    </row>
    <row r="295" s="2" customFormat="1">
      <c r="A295" s="36"/>
      <c r="B295" s="37"/>
      <c r="C295" s="38"/>
      <c r="D295" s="224" t="s">
        <v>131</v>
      </c>
      <c r="E295" s="38"/>
      <c r="F295" s="225" t="s">
        <v>442</v>
      </c>
      <c r="G295" s="38"/>
      <c r="H295" s="38"/>
      <c r="I295" s="226"/>
      <c r="J295" s="38"/>
      <c r="K295" s="38"/>
      <c r="L295" s="42"/>
      <c r="M295" s="227"/>
      <c r="N295" s="228"/>
      <c r="O295" s="89"/>
      <c r="P295" s="89"/>
      <c r="Q295" s="89"/>
      <c r="R295" s="89"/>
      <c r="S295" s="89"/>
      <c r="T295" s="90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T295" s="15" t="s">
        <v>131</v>
      </c>
      <c r="AU295" s="15" t="s">
        <v>84</v>
      </c>
    </row>
    <row r="296" s="2" customFormat="1" ht="24.15" customHeight="1">
      <c r="A296" s="36"/>
      <c r="B296" s="37"/>
      <c r="C296" s="210" t="s">
        <v>443</v>
      </c>
      <c r="D296" s="210" t="s">
        <v>125</v>
      </c>
      <c r="E296" s="211" t="s">
        <v>444</v>
      </c>
      <c r="F296" s="212" t="s">
        <v>445</v>
      </c>
      <c r="G296" s="213" t="s">
        <v>282</v>
      </c>
      <c r="H296" s="214">
        <v>20.425000000000001</v>
      </c>
      <c r="I296" s="215"/>
      <c r="J296" s="216">
        <f>ROUND(I296*H296,2)</f>
        <v>0</v>
      </c>
      <c r="K296" s="217"/>
      <c r="L296" s="42"/>
      <c r="M296" s="218" t="s">
        <v>1</v>
      </c>
      <c r="N296" s="219" t="s">
        <v>42</v>
      </c>
      <c r="O296" s="89"/>
      <c r="P296" s="220">
        <f>O296*H296</f>
        <v>0</v>
      </c>
      <c r="Q296" s="220">
        <v>0.00091</v>
      </c>
      <c r="R296" s="220">
        <f>Q296*H296</f>
        <v>0.018586749999999999</v>
      </c>
      <c r="S296" s="220">
        <v>0</v>
      </c>
      <c r="T296" s="221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222" t="s">
        <v>204</v>
      </c>
      <c r="AT296" s="222" t="s">
        <v>125</v>
      </c>
      <c r="AU296" s="222" t="s">
        <v>84</v>
      </c>
      <c r="AY296" s="15" t="s">
        <v>122</v>
      </c>
      <c r="BE296" s="223">
        <f>IF(N296="základní",J296,0)</f>
        <v>0</v>
      </c>
      <c r="BF296" s="223">
        <f>IF(N296="snížená",J296,0)</f>
        <v>0</v>
      </c>
      <c r="BG296" s="223">
        <f>IF(N296="zákl. přenesená",J296,0)</f>
        <v>0</v>
      </c>
      <c r="BH296" s="223">
        <f>IF(N296="sníž. přenesená",J296,0)</f>
        <v>0</v>
      </c>
      <c r="BI296" s="223">
        <f>IF(N296="nulová",J296,0)</f>
        <v>0</v>
      </c>
      <c r="BJ296" s="15" t="s">
        <v>82</v>
      </c>
      <c r="BK296" s="223">
        <f>ROUND(I296*H296,2)</f>
        <v>0</v>
      </c>
      <c r="BL296" s="15" t="s">
        <v>204</v>
      </c>
      <c r="BM296" s="222" t="s">
        <v>446</v>
      </c>
    </row>
    <row r="297" s="2" customFormat="1">
      <c r="A297" s="36"/>
      <c r="B297" s="37"/>
      <c r="C297" s="38"/>
      <c r="D297" s="224" t="s">
        <v>131</v>
      </c>
      <c r="E297" s="38"/>
      <c r="F297" s="225" t="s">
        <v>447</v>
      </c>
      <c r="G297" s="38"/>
      <c r="H297" s="38"/>
      <c r="I297" s="226"/>
      <c r="J297" s="38"/>
      <c r="K297" s="38"/>
      <c r="L297" s="42"/>
      <c r="M297" s="227"/>
      <c r="N297" s="228"/>
      <c r="O297" s="89"/>
      <c r="P297" s="89"/>
      <c r="Q297" s="89"/>
      <c r="R297" s="89"/>
      <c r="S297" s="89"/>
      <c r="T297" s="90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T297" s="15" t="s">
        <v>131</v>
      </c>
      <c r="AU297" s="15" t="s">
        <v>84</v>
      </c>
    </row>
    <row r="298" s="2" customFormat="1">
      <c r="A298" s="36"/>
      <c r="B298" s="37"/>
      <c r="C298" s="38"/>
      <c r="D298" s="224" t="s">
        <v>133</v>
      </c>
      <c r="E298" s="38"/>
      <c r="F298" s="229" t="s">
        <v>448</v>
      </c>
      <c r="G298" s="38"/>
      <c r="H298" s="38"/>
      <c r="I298" s="226"/>
      <c r="J298" s="38"/>
      <c r="K298" s="38"/>
      <c r="L298" s="42"/>
      <c r="M298" s="227"/>
      <c r="N298" s="228"/>
      <c r="O298" s="89"/>
      <c r="P298" s="89"/>
      <c r="Q298" s="89"/>
      <c r="R298" s="89"/>
      <c r="S298" s="89"/>
      <c r="T298" s="90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T298" s="15" t="s">
        <v>133</v>
      </c>
      <c r="AU298" s="15" t="s">
        <v>84</v>
      </c>
    </row>
    <row r="299" s="13" customFormat="1">
      <c r="A299" s="13"/>
      <c r="B299" s="230"/>
      <c r="C299" s="231"/>
      <c r="D299" s="224" t="s">
        <v>141</v>
      </c>
      <c r="E299" s="231"/>
      <c r="F299" s="233" t="s">
        <v>449</v>
      </c>
      <c r="G299" s="231"/>
      <c r="H299" s="234">
        <v>20.425000000000001</v>
      </c>
      <c r="I299" s="235"/>
      <c r="J299" s="231"/>
      <c r="K299" s="231"/>
      <c r="L299" s="236"/>
      <c r="M299" s="237"/>
      <c r="N299" s="238"/>
      <c r="O299" s="238"/>
      <c r="P299" s="238"/>
      <c r="Q299" s="238"/>
      <c r="R299" s="238"/>
      <c r="S299" s="238"/>
      <c r="T299" s="239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0" t="s">
        <v>141</v>
      </c>
      <c r="AU299" s="240" t="s">
        <v>84</v>
      </c>
      <c r="AV299" s="13" t="s">
        <v>84</v>
      </c>
      <c r="AW299" s="13" t="s">
        <v>4</v>
      </c>
      <c r="AX299" s="13" t="s">
        <v>82</v>
      </c>
      <c r="AY299" s="240" t="s">
        <v>122</v>
      </c>
    </row>
    <row r="300" s="2" customFormat="1" ht="24.15" customHeight="1">
      <c r="A300" s="36"/>
      <c r="B300" s="37"/>
      <c r="C300" s="210" t="s">
        <v>450</v>
      </c>
      <c r="D300" s="210" t="s">
        <v>125</v>
      </c>
      <c r="E300" s="211" t="s">
        <v>451</v>
      </c>
      <c r="F300" s="212" t="s">
        <v>452</v>
      </c>
      <c r="G300" s="213" t="s">
        <v>282</v>
      </c>
      <c r="H300" s="214">
        <v>103.59999999999999</v>
      </c>
      <c r="I300" s="215"/>
      <c r="J300" s="216">
        <f>ROUND(I300*H300,2)</f>
        <v>0</v>
      </c>
      <c r="K300" s="217"/>
      <c r="L300" s="42"/>
      <c r="M300" s="218" t="s">
        <v>1</v>
      </c>
      <c r="N300" s="219" t="s">
        <v>42</v>
      </c>
      <c r="O300" s="89"/>
      <c r="P300" s="220">
        <f>O300*H300</f>
        <v>0</v>
      </c>
      <c r="Q300" s="220">
        <v>0.00080999999999999996</v>
      </c>
      <c r="R300" s="220">
        <f>Q300*H300</f>
        <v>0.083915999999999991</v>
      </c>
      <c r="S300" s="220">
        <v>0</v>
      </c>
      <c r="T300" s="221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222" t="s">
        <v>204</v>
      </c>
      <c r="AT300" s="222" t="s">
        <v>125</v>
      </c>
      <c r="AU300" s="222" t="s">
        <v>84</v>
      </c>
      <c r="AY300" s="15" t="s">
        <v>122</v>
      </c>
      <c r="BE300" s="223">
        <f>IF(N300="základní",J300,0)</f>
        <v>0</v>
      </c>
      <c r="BF300" s="223">
        <f>IF(N300="snížená",J300,0)</f>
        <v>0</v>
      </c>
      <c r="BG300" s="223">
        <f>IF(N300="zákl. přenesená",J300,0)</f>
        <v>0</v>
      </c>
      <c r="BH300" s="223">
        <f>IF(N300="sníž. přenesená",J300,0)</f>
        <v>0</v>
      </c>
      <c r="BI300" s="223">
        <f>IF(N300="nulová",J300,0)</f>
        <v>0</v>
      </c>
      <c r="BJ300" s="15" t="s">
        <v>82</v>
      </c>
      <c r="BK300" s="223">
        <f>ROUND(I300*H300,2)</f>
        <v>0</v>
      </c>
      <c r="BL300" s="15" t="s">
        <v>204</v>
      </c>
      <c r="BM300" s="222" t="s">
        <v>453</v>
      </c>
    </row>
    <row r="301" s="2" customFormat="1">
      <c r="A301" s="36"/>
      <c r="B301" s="37"/>
      <c r="C301" s="38"/>
      <c r="D301" s="224" t="s">
        <v>131</v>
      </c>
      <c r="E301" s="38"/>
      <c r="F301" s="225" t="s">
        <v>454</v>
      </c>
      <c r="G301" s="38"/>
      <c r="H301" s="38"/>
      <c r="I301" s="226"/>
      <c r="J301" s="38"/>
      <c r="K301" s="38"/>
      <c r="L301" s="42"/>
      <c r="M301" s="227"/>
      <c r="N301" s="228"/>
      <c r="O301" s="89"/>
      <c r="P301" s="89"/>
      <c r="Q301" s="89"/>
      <c r="R301" s="89"/>
      <c r="S301" s="89"/>
      <c r="T301" s="90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T301" s="15" t="s">
        <v>131</v>
      </c>
      <c r="AU301" s="15" t="s">
        <v>84</v>
      </c>
    </row>
    <row r="302" s="2" customFormat="1">
      <c r="A302" s="36"/>
      <c r="B302" s="37"/>
      <c r="C302" s="38"/>
      <c r="D302" s="224" t="s">
        <v>133</v>
      </c>
      <c r="E302" s="38"/>
      <c r="F302" s="229" t="s">
        <v>455</v>
      </c>
      <c r="G302" s="38"/>
      <c r="H302" s="38"/>
      <c r="I302" s="226"/>
      <c r="J302" s="38"/>
      <c r="K302" s="38"/>
      <c r="L302" s="42"/>
      <c r="M302" s="227"/>
      <c r="N302" s="228"/>
      <c r="O302" s="89"/>
      <c r="P302" s="89"/>
      <c r="Q302" s="89"/>
      <c r="R302" s="89"/>
      <c r="S302" s="89"/>
      <c r="T302" s="90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T302" s="15" t="s">
        <v>133</v>
      </c>
      <c r="AU302" s="15" t="s">
        <v>84</v>
      </c>
    </row>
    <row r="303" s="13" customFormat="1">
      <c r="A303" s="13"/>
      <c r="B303" s="230"/>
      <c r="C303" s="231"/>
      <c r="D303" s="224" t="s">
        <v>141</v>
      </c>
      <c r="E303" s="232" t="s">
        <v>1</v>
      </c>
      <c r="F303" s="233" t="s">
        <v>456</v>
      </c>
      <c r="G303" s="231"/>
      <c r="H303" s="234">
        <v>103.59999999999999</v>
      </c>
      <c r="I303" s="235"/>
      <c r="J303" s="231"/>
      <c r="K303" s="231"/>
      <c r="L303" s="236"/>
      <c r="M303" s="237"/>
      <c r="N303" s="238"/>
      <c r="O303" s="238"/>
      <c r="P303" s="238"/>
      <c r="Q303" s="238"/>
      <c r="R303" s="238"/>
      <c r="S303" s="238"/>
      <c r="T303" s="239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0" t="s">
        <v>141</v>
      </c>
      <c r="AU303" s="240" t="s">
        <v>84</v>
      </c>
      <c r="AV303" s="13" t="s">
        <v>84</v>
      </c>
      <c r="AW303" s="13" t="s">
        <v>34</v>
      </c>
      <c r="AX303" s="13" t="s">
        <v>82</v>
      </c>
      <c r="AY303" s="240" t="s">
        <v>122</v>
      </c>
    </row>
    <row r="304" s="2" customFormat="1" ht="24.15" customHeight="1">
      <c r="A304" s="36"/>
      <c r="B304" s="37"/>
      <c r="C304" s="210" t="s">
        <v>457</v>
      </c>
      <c r="D304" s="210" t="s">
        <v>125</v>
      </c>
      <c r="E304" s="211" t="s">
        <v>458</v>
      </c>
      <c r="F304" s="212" t="s">
        <v>459</v>
      </c>
      <c r="G304" s="213" t="s">
        <v>282</v>
      </c>
      <c r="H304" s="214">
        <v>51.799999999999997</v>
      </c>
      <c r="I304" s="215"/>
      <c r="J304" s="216">
        <f>ROUND(I304*H304,2)</f>
        <v>0</v>
      </c>
      <c r="K304" s="217"/>
      <c r="L304" s="42"/>
      <c r="M304" s="218" t="s">
        <v>1</v>
      </c>
      <c r="N304" s="219" t="s">
        <v>42</v>
      </c>
      <c r="O304" s="89"/>
      <c r="P304" s="220">
        <f>O304*H304</f>
        <v>0</v>
      </c>
      <c r="Q304" s="220">
        <v>0.00156</v>
      </c>
      <c r="R304" s="220">
        <f>Q304*H304</f>
        <v>0.080807999999999991</v>
      </c>
      <c r="S304" s="220">
        <v>0</v>
      </c>
      <c r="T304" s="221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222" t="s">
        <v>204</v>
      </c>
      <c r="AT304" s="222" t="s">
        <v>125</v>
      </c>
      <c r="AU304" s="222" t="s">
        <v>84</v>
      </c>
      <c r="AY304" s="15" t="s">
        <v>122</v>
      </c>
      <c r="BE304" s="223">
        <f>IF(N304="základní",J304,0)</f>
        <v>0</v>
      </c>
      <c r="BF304" s="223">
        <f>IF(N304="snížená",J304,0)</f>
        <v>0</v>
      </c>
      <c r="BG304" s="223">
        <f>IF(N304="zákl. přenesená",J304,0)</f>
        <v>0</v>
      </c>
      <c r="BH304" s="223">
        <f>IF(N304="sníž. přenesená",J304,0)</f>
        <v>0</v>
      </c>
      <c r="BI304" s="223">
        <f>IF(N304="nulová",J304,0)</f>
        <v>0</v>
      </c>
      <c r="BJ304" s="15" t="s">
        <v>82</v>
      </c>
      <c r="BK304" s="223">
        <f>ROUND(I304*H304,2)</f>
        <v>0</v>
      </c>
      <c r="BL304" s="15" t="s">
        <v>204</v>
      </c>
      <c r="BM304" s="222" t="s">
        <v>460</v>
      </c>
    </row>
    <row r="305" s="2" customFormat="1">
      <c r="A305" s="36"/>
      <c r="B305" s="37"/>
      <c r="C305" s="38"/>
      <c r="D305" s="224" t="s">
        <v>131</v>
      </c>
      <c r="E305" s="38"/>
      <c r="F305" s="225" t="s">
        <v>461</v>
      </c>
      <c r="G305" s="38"/>
      <c r="H305" s="38"/>
      <c r="I305" s="226"/>
      <c r="J305" s="38"/>
      <c r="K305" s="38"/>
      <c r="L305" s="42"/>
      <c r="M305" s="227"/>
      <c r="N305" s="228"/>
      <c r="O305" s="89"/>
      <c r="P305" s="89"/>
      <c r="Q305" s="89"/>
      <c r="R305" s="89"/>
      <c r="S305" s="89"/>
      <c r="T305" s="90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T305" s="15" t="s">
        <v>131</v>
      </c>
      <c r="AU305" s="15" t="s">
        <v>84</v>
      </c>
    </row>
    <row r="306" s="2" customFormat="1">
      <c r="A306" s="36"/>
      <c r="B306" s="37"/>
      <c r="C306" s="38"/>
      <c r="D306" s="224" t="s">
        <v>133</v>
      </c>
      <c r="E306" s="38"/>
      <c r="F306" s="229" t="s">
        <v>462</v>
      </c>
      <c r="G306" s="38"/>
      <c r="H306" s="38"/>
      <c r="I306" s="226"/>
      <c r="J306" s="38"/>
      <c r="K306" s="38"/>
      <c r="L306" s="42"/>
      <c r="M306" s="227"/>
      <c r="N306" s="228"/>
      <c r="O306" s="89"/>
      <c r="P306" s="89"/>
      <c r="Q306" s="89"/>
      <c r="R306" s="89"/>
      <c r="S306" s="89"/>
      <c r="T306" s="90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T306" s="15" t="s">
        <v>133</v>
      </c>
      <c r="AU306" s="15" t="s">
        <v>84</v>
      </c>
    </row>
    <row r="307" s="2" customFormat="1" ht="33" customHeight="1">
      <c r="A307" s="36"/>
      <c r="B307" s="37"/>
      <c r="C307" s="210" t="s">
        <v>463</v>
      </c>
      <c r="D307" s="210" t="s">
        <v>125</v>
      </c>
      <c r="E307" s="211" t="s">
        <v>464</v>
      </c>
      <c r="F307" s="212" t="s">
        <v>465</v>
      </c>
      <c r="G307" s="213" t="s">
        <v>282</v>
      </c>
      <c r="H307" s="214">
        <v>78</v>
      </c>
      <c r="I307" s="215"/>
      <c r="J307" s="216">
        <f>ROUND(I307*H307,2)</f>
        <v>0</v>
      </c>
      <c r="K307" s="217"/>
      <c r="L307" s="42"/>
      <c r="M307" s="218" t="s">
        <v>1</v>
      </c>
      <c r="N307" s="219" t="s">
        <v>42</v>
      </c>
      <c r="O307" s="89"/>
      <c r="P307" s="220">
        <f>O307*H307</f>
        <v>0</v>
      </c>
      <c r="Q307" s="220">
        <v>0.0012099999999999999</v>
      </c>
      <c r="R307" s="220">
        <f>Q307*H307</f>
        <v>0.094379999999999992</v>
      </c>
      <c r="S307" s="220">
        <v>0</v>
      </c>
      <c r="T307" s="221">
        <f>S307*H307</f>
        <v>0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R307" s="222" t="s">
        <v>204</v>
      </c>
      <c r="AT307" s="222" t="s">
        <v>125</v>
      </c>
      <c r="AU307" s="222" t="s">
        <v>84</v>
      </c>
      <c r="AY307" s="15" t="s">
        <v>122</v>
      </c>
      <c r="BE307" s="223">
        <f>IF(N307="základní",J307,0)</f>
        <v>0</v>
      </c>
      <c r="BF307" s="223">
        <f>IF(N307="snížená",J307,0)</f>
        <v>0</v>
      </c>
      <c r="BG307" s="223">
        <f>IF(N307="zákl. přenesená",J307,0)</f>
        <v>0</v>
      </c>
      <c r="BH307" s="223">
        <f>IF(N307="sníž. přenesená",J307,0)</f>
        <v>0</v>
      </c>
      <c r="BI307" s="223">
        <f>IF(N307="nulová",J307,0)</f>
        <v>0</v>
      </c>
      <c r="BJ307" s="15" t="s">
        <v>82</v>
      </c>
      <c r="BK307" s="223">
        <f>ROUND(I307*H307,2)</f>
        <v>0</v>
      </c>
      <c r="BL307" s="15" t="s">
        <v>204</v>
      </c>
      <c r="BM307" s="222" t="s">
        <v>466</v>
      </c>
    </row>
    <row r="308" s="2" customFormat="1">
      <c r="A308" s="36"/>
      <c r="B308" s="37"/>
      <c r="C308" s="38"/>
      <c r="D308" s="224" t="s">
        <v>131</v>
      </c>
      <c r="E308" s="38"/>
      <c r="F308" s="225" t="s">
        <v>467</v>
      </c>
      <c r="G308" s="38"/>
      <c r="H308" s="38"/>
      <c r="I308" s="226"/>
      <c r="J308" s="38"/>
      <c r="K308" s="38"/>
      <c r="L308" s="42"/>
      <c r="M308" s="227"/>
      <c r="N308" s="228"/>
      <c r="O308" s="89"/>
      <c r="P308" s="89"/>
      <c r="Q308" s="89"/>
      <c r="R308" s="89"/>
      <c r="S308" s="89"/>
      <c r="T308" s="90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T308" s="15" t="s">
        <v>131</v>
      </c>
      <c r="AU308" s="15" t="s">
        <v>84</v>
      </c>
    </row>
    <row r="309" s="2" customFormat="1">
      <c r="A309" s="36"/>
      <c r="B309" s="37"/>
      <c r="C309" s="38"/>
      <c r="D309" s="224" t="s">
        <v>133</v>
      </c>
      <c r="E309" s="38"/>
      <c r="F309" s="229" t="s">
        <v>468</v>
      </c>
      <c r="G309" s="38"/>
      <c r="H309" s="38"/>
      <c r="I309" s="226"/>
      <c r="J309" s="38"/>
      <c r="K309" s="38"/>
      <c r="L309" s="42"/>
      <c r="M309" s="227"/>
      <c r="N309" s="228"/>
      <c r="O309" s="89"/>
      <c r="P309" s="89"/>
      <c r="Q309" s="89"/>
      <c r="R309" s="89"/>
      <c r="S309" s="89"/>
      <c r="T309" s="90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T309" s="15" t="s">
        <v>133</v>
      </c>
      <c r="AU309" s="15" t="s">
        <v>84</v>
      </c>
    </row>
    <row r="310" s="13" customFormat="1">
      <c r="A310" s="13"/>
      <c r="B310" s="230"/>
      <c r="C310" s="231"/>
      <c r="D310" s="224" t="s">
        <v>141</v>
      </c>
      <c r="E310" s="232" t="s">
        <v>1</v>
      </c>
      <c r="F310" s="233" t="s">
        <v>469</v>
      </c>
      <c r="G310" s="231"/>
      <c r="H310" s="234">
        <v>78</v>
      </c>
      <c r="I310" s="235"/>
      <c r="J310" s="231"/>
      <c r="K310" s="231"/>
      <c r="L310" s="236"/>
      <c r="M310" s="237"/>
      <c r="N310" s="238"/>
      <c r="O310" s="238"/>
      <c r="P310" s="238"/>
      <c r="Q310" s="238"/>
      <c r="R310" s="238"/>
      <c r="S310" s="238"/>
      <c r="T310" s="239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0" t="s">
        <v>141</v>
      </c>
      <c r="AU310" s="240" t="s">
        <v>84</v>
      </c>
      <c r="AV310" s="13" t="s">
        <v>84</v>
      </c>
      <c r="AW310" s="13" t="s">
        <v>34</v>
      </c>
      <c r="AX310" s="13" t="s">
        <v>82</v>
      </c>
      <c r="AY310" s="240" t="s">
        <v>122</v>
      </c>
    </row>
    <row r="311" s="2" customFormat="1" ht="33" customHeight="1">
      <c r="A311" s="36"/>
      <c r="B311" s="37"/>
      <c r="C311" s="210" t="s">
        <v>470</v>
      </c>
      <c r="D311" s="210" t="s">
        <v>125</v>
      </c>
      <c r="E311" s="211" t="s">
        <v>471</v>
      </c>
      <c r="F311" s="212" t="s">
        <v>472</v>
      </c>
      <c r="G311" s="213" t="s">
        <v>305</v>
      </c>
      <c r="H311" s="214">
        <v>58</v>
      </c>
      <c r="I311" s="215"/>
      <c r="J311" s="216">
        <f>ROUND(I311*H311,2)</f>
        <v>0</v>
      </c>
      <c r="K311" s="217"/>
      <c r="L311" s="42"/>
      <c r="M311" s="218" t="s">
        <v>1</v>
      </c>
      <c r="N311" s="219" t="s">
        <v>42</v>
      </c>
      <c r="O311" s="89"/>
      <c r="P311" s="220">
        <f>O311*H311</f>
        <v>0</v>
      </c>
      <c r="Q311" s="220">
        <v>0</v>
      </c>
      <c r="R311" s="220">
        <f>Q311*H311</f>
        <v>0</v>
      </c>
      <c r="S311" s="220">
        <v>0</v>
      </c>
      <c r="T311" s="221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222" t="s">
        <v>204</v>
      </c>
      <c r="AT311" s="222" t="s">
        <v>125</v>
      </c>
      <c r="AU311" s="222" t="s">
        <v>84</v>
      </c>
      <c r="AY311" s="15" t="s">
        <v>122</v>
      </c>
      <c r="BE311" s="223">
        <f>IF(N311="základní",J311,0)</f>
        <v>0</v>
      </c>
      <c r="BF311" s="223">
        <f>IF(N311="snížená",J311,0)</f>
        <v>0</v>
      </c>
      <c r="BG311" s="223">
        <f>IF(N311="zákl. přenesená",J311,0)</f>
        <v>0</v>
      </c>
      <c r="BH311" s="223">
        <f>IF(N311="sníž. přenesená",J311,0)</f>
        <v>0</v>
      </c>
      <c r="BI311" s="223">
        <f>IF(N311="nulová",J311,0)</f>
        <v>0</v>
      </c>
      <c r="BJ311" s="15" t="s">
        <v>82</v>
      </c>
      <c r="BK311" s="223">
        <f>ROUND(I311*H311,2)</f>
        <v>0</v>
      </c>
      <c r="BL311" s="15" t="s">
        <v>204</v>
      </c>
      <c r="BM311" s="222" t="s">
        <v>473</v>
      </c>
    </row>
    <row r="312" s="2" customFormat="1">
      <c r="A312" s="36"/>
      <c r="B312" s="37"/>
      <c r="C312" s="38"/>
      <c r="D312" s="224" t="s">
        <v>131</v>
      </c>
      <c r="E312" s="38"/>
      <c r="F312" s="225" t="s">
        <v>474</v>
      </c>
      <c r="G312" s="38"/>
      <c r="H312" s="38"/>
      <c r="I312" s="226"/>
      <c r="J312" s="38"/>
      <c r="K312" s="38"/>
      <c r="L312" s="42"/>
      <c r="M312" s="227"/>
      <c r="N312" s="228"/>
      <c r="O312" s="89"/>
      <c r="P312" s="89"/>
      <c r="Q312" s="89"/>
      <c r="R312" s="89"/>
      <c r="S312" s="89"/>
      <c r="T312" s="90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T312" s="15" t="s">
        <v>131</v>
      </c>
      <c r="AU312" s="15" t="s">
        <v>84</v>
      </c>
    </row>
    <row r="313" s="2" customFormat="1">
      <c r="A313" s="36"/>
      <c r="B313" s="37"/>
      <c r="C313" s="38"/>
      <c r="D313" s="224" t="s">
        <v>133</v>
      </c>
      <c r="E313" s="38"/>
      <c r="F313" s="229" t="s">
        <v>475</v>
      </c>
      <c r="G313" s="38"/>
      <c r="H313" s="38"/>
      <c r="I313" s="226"/>
      <c r="J313" s="38"/>
      <c r="K313" s="38"/>
      <c r="L313" s="42"/>
      <c r="M313" s="227"/>
      <c r="N313" s="228"/>
      <c r="O313" s="89"/>
      <c r="P313" s="89"/>
      <c r="Q313" s="89"/>
      <c r="R313" s="89"/>
      <c r="S313" s="89"/>
      <c r="T313" s="90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T313" s="15" t="s">
        <v>133</v>
      </c>
      <c r="AU313" s="15" t="s">
        <v>84</v>
      </c>
    </row>
    <row r="314" s="2" customFormat="1" ht="24.15" customHeight="1">
      <c r="A314" s="36"/>
      <c r="B314" s="37"/>
      <c r="C314" s="210" t="s">
        <v>476</v>
      </c>
      <c r="D314" s="210" t="s">
        <v>125</v>
      </c>
      <c r="E314" s="211" t="s">
        <v>477</v>
      </c>
      <c r="F314" s="212" t="s">
        <v>478</v>
      </c>
      <c r="G314" s="213" t="s">
        <v>282</v>
      </c>
      <c r="H314" s="214">
        <v>13.199999999999999</v>
      </c>
      <c r="I314" s="215"/>
      <c r="J314" s="216">
        <f>ROUND(I314*H314,2)</f>
        <v>0</v>
      </c>
      <c r="K314" s="217"/>
      <c r="L314" s="42"/>
      <c r="M314" s="218" t="s">
        <v>1</v>
      </c>
      <c r="N314" s="219" t="s">
        <v>42</v>
      </c>
      <c r="O314" s="89"/>
      <c r="P314" s="220">
        <f>O314*H314</f>
        <v>0</v>
      </c>
      <c r="Q314" s="220">
        <v>0.0011999999999999999</v>
      </c>
      <c r="R314" s="220">
        <f>Q314*H314</f>
        <v>0.015839999999999996</v>
      </c>
      <c r="S314" s="220">
        <v>0</v>
      </c>
      <c r="T314" s="221">
        <f>S314*H314</f>
        <v>0</v>
      </c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R314" s="222" t="s">
        <v>204</v>
      </c>
      <c r="AT314" s="222" t="s">
        <v>125</v>
      </c>
      <c r="AU314" s="222" t="s">
        <v>84</v>
      </c>
      <c r="AY314" s="15" t="s">
        <v>122</v>
      </c>
      <c r="BE314" s="223">
        <f>IF(N314="základní",J314,0)</f>
        <v>0</v>
      </c>
      <c r="BF314" s="223">
        <f>IF(N314="snížená",J314,0)</f>
        <v>0</v>
      </c>
      <c r="BG314" s="223">
        <f>IF(N314="zákl. přenesená",J314,0)</f>
        <v>0</v>
      </c>
      <c r="BH314" s="223">
        <f>IF(N314="sníž. přenesená",J314,0)</f>
        <v>0</v>
      </c>
      <c r="BI314" s="223">
        <f>IF(N314="nulová",J314,0)</f>
        <v>0</v>
      </c>
      <c r="BJ314" s="15" t="s">
        <v>82</v>
      </c>
      <c r="BK314" s="223">
        <f>ROUND(I314*H314,2)</f>
        <v>0</v>
      </c>
      <c r="BL314" s="15" t="s">
        <v>204</v>
      </c>
      <c r="BM314" s="222" t="s">
        <v>479</v>
      </c>
    </row>
    <row r="315" s="2" customFormat="1">
      <c r="A315" s="36"/>
      <c r="B315" s="37"/>
      <c r="C315" s="38"/>
      <c r="D315" s="224" t="s">
        <v>131</v>
      </c>
      <c r="E315" s="38"/>
      <c r="F315" s="225" t="s">
        <v>480</v>
      </c>
      <c r="G315" s="38"/>
      <c r="H315" s="38"/>
      <c r="I315" s="226"/>
      <c r="J315" s="38"/>
      <c r="K315" s="38"/>
      <c r="L315" s="42"/>
      <c r="M315" s="227"/>
      <c r="N315" s="228"/>
      <c r="O315" s="89"/>
      <c r="P315" s="89"/>
      <c r="Q315" s="89"/>
      <c r="R315" s="89"/>
      <c r="S315" s="89"/>
      <c r="T315" s="90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T315" s="15" t="s">
        <v>131</v>
      </c>
      <c r="AU315" s="15" t="s">
        <v>84</v>
      </c>
    </row>
    <row r="316" s="2" customFormat="1">
      <c r="A316" s="36"/>
      <c r="B316" s="37"/>
      <c r="C316" s="38"/>
      <c r="D316" s="224" t="s">
        <v>133</v>
      </c>
      <c r="E316" s="38"/>
      <c r="F316" s="229" t="s">
        <v>481</v>
      </c>
      <c r="G316" s="38"/>
      <c r="H316" s="38"/>
      <c r="I316" s="226"/>
      <c r="J316" s="38"/>
      <c r="K316" s="38"/>
      <c r="L316" s="42"/>
      <c r="M316" s="227"/>
      <c r="N316" s="228"/>
      <c r="O316" s="89"/>
      <c r="P316" s="89"/>
      <c r="Q316" s="89"/>
      <c r="R316" s="89"/>
      <c r="S316" s="89"/>
      <c r="T316" s="90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T316" s="15" t="s">
        <v>133</v>
      </c>
      <c r="AU316" s="15" t="s">
        <v>84</v>
      </c>
    </row>
    <row r="317" s="2" customFormat="1" ht="24.15" customHeight="1">
      <c r="A317" s="36"/>
      <c r="B317" s="37"/>
      <c r="C317" s="210" t="s">
        <v>482</v>
      </c>
      <c r="D317" s="210" t="s">
        <v>125</v>
      </c>
      <c r="E317" s="211" t="s">
        <v>483</v>
      </c>
      <c r="F317" s="212" t="s">
        <v>484</v>
      </c>
      <c r="G317" s="213" t="s">
        <v>128</v>
      </c>
      <c r="H317" s="214">
        <v>35.752000000000002</v>
      </c>
      <c r="I317" s="215"/>
      <c r="J317" s="216">
        <f>ROUND(I317*H317,2)</f>
        <v>0</v>
      </c>
      <c r="K317" s="217"/>
      <c r="L317" s="42"/>
      <c r="M317" s="218" t="s">
        <v>1</v>
      </c>
      <c r="N317" s="219" t="s">
        <v>42</v>
      </c>
      <c r="O317" s="89"/>
      <c r="P317" s="220">
        <f>O317*H317</f>
        <v>0</v>
      </c>
      <c r="Q317" s="220">
        <v>0</v>
      </c>
      <c r="R317" s="220">
        <f>Q317*H317</f>
        <v>0</v>
      </c>
      <c r="S317" s="220">
        <v>0</v>
      </c>
      <c r="T317" s="221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222" t="s">
        <v>204</v>
      </c>
      <c r="AT317" s="222" t="s">
        <v>125</v>
      </c>
      <c r="AU317" s="222" t="s">
        <v>84</v>
      </c>
      <c r="AY317" s="15" t="s">
        <v>122</v>
      </c>
      <c r="BE317" s="223">
        <f>IF(N317="základní",J317,0)</f>
        <v>0</v>
      </c>
      <c r="BF317" s="223">
        <f>IF(N317="snížená",J317,0)</f>
        <v>0</v>
      </c>
      <c r="BG317" s="223">
        <f>IF(N317="zákl. přenesená",J317,0)</f>
        <v>0</v>
      </c>
      <c r="BH317" s="223">
        <f>IF(N317="sníž. přenesená",J317,0)</f>
        <v>0</v>
      </c>
      <c r="BI317" s="223">
        <f>IF(N317="nulová",J317,0)</f>
        <v>0</v>
      </c>
      <c r="BJ317" s="15" t="s">
        <v>82</v>
      </c>
      <c r="BK317" s="223">
        <f>ROUND(I317*H317,2)</f>
        <v>0</v>
      </c>
      <c r="BL317" s="15" t="s">
        <v>204</v>
      </c>
      <c r="BM317" s="222" t="s">
        <v>485</v>
      </c>
    </row>
    <row r="318" s="2" customFormat="1">
      <c r="A318" s="36"/>
      <c r="B318" s="37"/>
      <c r="C318" s="38"/>
      <c r="D318" s="224" t="s">
        <v>131</v>
      </c>
      <c r="E318" s="38"/>
      <c r="F318" s="225" t="s">
        <v>484</v>
      </c>
      <c r="G318" s="38"/>
      <c r="H318" s="38"/>
      <c r="I318" s="226"/>
      <c r="J318" s="38"/>
      <c r="K318" s="38"/>
      <c r="L318" s="42"/>
      <c r="M318" s="227"/>
      <c r="N318" s="228"/>
      <c r="O318" s="89"/>
      <c r="P318" s="89"/>
      <c r="Q318" s="89"/>
      <c r="R318" s="89"/>
      <c r="S318" s="89"/>
      <c r="T318" s="90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T318" s="15" t="s">
        <v>131</v>
      </c>
      <c r="AU318" s="15" t="s">
        <v>84</v>
      </c>
    </row>
    <row r="319" s="13" customFormat="1">
      <c r="A319" s="13"/>
      <c r="B319" s="230"/>
      <c r="C319" s="231"/>
      <c r="D319" s="224" t="s">
        <v>141</v>
      </c>
      <c r="E319" s="232" t="s">
        <v>1</v>
      </c>
      <c r="F319" s="233" t="s">
        <v>486</v>
      </c>
      <c r="G319" s="231"/>
      <c r="H319" s="234">
        <v>35.752000000000002</v>
      </c>
      <c r="I319" s="235"/>
      <c r="J319" s="231"/>
      <c r="K319" s="231"/>
      <c r="L319" s="236"/>
      <c r="M319" s="237"/>
      <c r="N319" s="238"/>
      <c r="O319" s="238"/>
      <c r="P319" s="238"/>
      <c r="Q319" s="238"/>
      <c r="R319" s="238"/>
      <c r="S319" s="238"/>
      <c r="T319" s="239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0" t="s">
        <v>141</v>
      </c>
      <c r="AU319" s="240" t="s">
        <v>84</v>
      </c>
      <c r="AV319" s="13" t="s">
        <v>84</v>
      </c>
      <c r="AW319" s="13" t="s">
        <v>34</v>
      </c>
      <c r="AX319" s="13" t="s">
        <v>82</v>
      </c>
      <c r="AY319" s="240" t="s">
        <v>122</v>
      </c>
    </row>
    <row r="320" s="2" customFormat="1" ht="24.15" customHeight="1">
      <c r="A320" s="36"/>
      <c r="B320" s="37"/>
      <c r="C320" s="210" t="s">
        <v>487</v>
      </c>
      <c r="D320" s="210" t="s">
        <v>125</v>
      </c>
      <c r="E320" s="211" t="s">
        <v>488</v>
      </c>
      <c r="F320" s="212" t="s">
        <v>489</v>
      </c>
      <c r="G320" s="213" t="s">
        <v>282</v>
      </c>
      <c r="H320" s="214">
        <v>40</v>
      </c>
      <c r="I320" s="215"/>
      <c r="J320" s="216">
        <f>ROUND(I320*H320,2)</f>
        <v>0</v>
      </c>
      <c r="K320" s="217"/>
      <c r="L320" s="42"/>
      <c r="M320" s="218" t="s">
        <v>1</v>
      </c>
      <c r="N320" s="219" t="s">
        <v>42</v>
      </c>
      <c r="O320" s="89"/>
      <c r="P320" s="220">
        <f>O320*H320</f>
        <v>0</v>
      </c>
      <c r="Q320" s="220">
        <v>0.00068999999999999997</v>
      </c>
      <c r="R320" s="220">
        <f>Q320*H320</f>
        <v>0.0276</v>
      </c>
      <c r="S320" s="220">
        <v>0</v>
      </c>
      <c r="T320" s="221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222" t="s">
        <v>204</v>
      </c>
      <c r="AT320" s="222" t="s">
        <v>125</v>
      </c>
      <c r="AU320" s="222" t="s">
        <v>84</v>
      </c>
      <c r="AY320" s="15" t="s">
        <v>122</v>
      </c>
      <c r="BE320" s="223">
        <f>IF(N320="základní",J320,0)</f>
        <v>0</v>
      </c>
      <c r="BF320" s="223">
        <f>IF(N320="snížená",J320,0)</f>
        <v>0</v>
      </c>
      <c r="BG320" s="223">
        <f>IF(N320="zákl. přenesená",J320,0)</f>
        <v>0</v>
      </c>
      <c r="BH320" s="223">
        <f>IF(N320="sníž. přenesená",J320,0)</f>
        <v>0</v>
      </c>
      <c r="BI320" s="223">
        <f>IF(N320="nulová",J320,0)</f>
        <v>0</v>
      </c>
      <c r="BJ320" s="15" t="s">
        <v>82</v>
      </c>
      <c r="BK320" s="223">
        <f>ROUND(I320*H320,2)</f>
        <v>0</v>
      </c>
      <c r="BL320" s="15" t="s">
        <v>204</v>
      </c>
      <c r="BM320" s="222" t="s">
        <v>490</v>
      </c>
    </row>
    <row r="321" s="2" customFormat="1">
      <c r="A321" s="36"/>
      <c r="B321" s="37"/>
      <c r="C321" s="38"/>
      <c r="D321" s="224" t="s">
        <v>131</v>
      </c>
      <c r="E321" s="38"/>
      <c r="F321" s="225" t="s">
        <v>491</v>
      </c>
      <c r="G321" s="38"/>
      <c r="H321" s="38"/>
      <c r="I321" s="226"/>
      <c r="J321" s="38"/>
      <c r="K321" s="38"/>
      <c r="L321" s="42"/>
      <c r="M321" s="227"/>
      <c r="N321" s="228"/>
      <c r="O321" s="89"/>
      <c r="P321" s="89"/>
      <c r="Q321" s="89"/>
      <c r="R321" s="89"/>
      <c r="S321" s="89"/>
      <c r="T321" s="90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T321" s="15" t="s">
        <v>131</v>
      </c>
      <c r="AU321" s="15" t="s">
        <v>84</v>
      </c>
    </row>
    <row r="322" s="2" customFormat="1" ht="24.15" customHeight="1">
      <c r="A322" s="36"/>
      <c r="B322" s="37"/>
      <c r="C322" s="210" t="s">
        <v>492</v>
      </c>
      <c r="D322" s="210" t="s">
        <v>125</v>
      </c>
      <c r="E322" s="211" t="s">
        <v>493</v>
      </c>
      <c r="F322" s="212" t="s">
        <v>494</v>
      </c>
      <c r="G322" s="213" t="s">
        <v>305</v>
      </c>
      <c r="H322" s="214">
        <v>1</v>
      </c>
      <c r="I322" s="215"/>
      <c r="J322" s="216">
        <f>ROUND(I322*H322,2)</f>
        <v>0</v>
      </c>
      <c r="K322" s="217"/>
      <c r="L322" s="42"/>
      <c r="M322" s="218" t="s">
        <v>1</v>
      </c>
      <c r="N322" s="219" t="s">
        <v>42</v>
      </c>
      <c r="O322" s="89"/>
      <c r="P322" s="220">
        <f>O322*H322</f>
        <v>0</v>
      </c>
      <c r="Q322" s="220">
        <v>0.0088100000000000001</v>
      </c>
      <c r="R322" s="220">
        <f>Q322*H322</f>
        <v>0.0088100000000000001</v>
      </c>
      <c r="S322" s="220">
        <v>0</v>
      </c>
      <c r="T322" s="221">
        <f>S322*H322</f>
        <v>0</v>
      </c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R322" s="222" t="s">
        <v>204</v>
      </c>
      <c r="AT322" s="222" t="s">
        <v>125</v>
      </c>
      <c r="AU322" s="222" t="s">
        <v>84</v>
      </c>
      <c r="AY322" s="15" t="s">
        <v>122</v>
      </c>
      <c r="BE322" s="223">
        <f>IF(N322="základní",J322,0)</f>
        <v>0</v>
      </c>
      <c r="BF322" s="223">
        <f>IF(N322="snížená",J322,0)</f>
        <v>0</v>
      </c>
      <c r="BG322" s="223">
        <f>IF(N322="zákl. přenesená",J322,0)</f>
        <v>0</v>
      </c>
      <c r="BH322" s="223">
        <f>IF(N322="sníž. přenesená",J322,0)</f>
        <v>0</v>
      </c>
      <c r="BI322" s="223">
        <f>IF(N322="nulová",J322,0)</f>
        <v>0</v>
      </c>
      <c r="BJ322" s="15" t="s">
        <v>82</v>
      </c>
      <c r="BK322" s="223">
        <f>ROUND(I322*H322,2)</f>
        <v>0</v>
      </c>
      <c r="BL322" s="15" t="s">
        <v>204</v>
      </c>
      <c r="BM322" s="222" t="s">
        <v>495</v>
      </c>
    </row>
    <row r="323" s="2" customFormat="1">
      <c r="A323" s="36"/>
      <c r="B323" s="37"/>
      <c r="C323" s="38"/>
      <c r="D323" s="224" t="s">
        <v>131</v>
      </c>
      <c r="E323" s="38"/>
      <c r="F323" s="225" t="s">
        <v>496</v>
      </c>
      <c r="G323" s="38"/>
      <c r="H323" s="38"/>
      <c r="I323" s="226"/>
      <c r="J323" s="38"/>
      <c r="K323" s="38"/>
      <c r="L323" s="42"/>
      <c r="M323" s="227"/>
      <c r="N323" s="228"/>
      <c r="O323" s="89"/>
      <c r="P323" s="89"/>
      <c r="Q323" s="89"/>
      <c r="R323" s="89"/>
      <c r="S323" s="89"/>
      <c r="T323" s="90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T323" s="15" t="s">
        <v>131</v>
      </c>
      <c r="AU323" s="15" t="s">
        <v>84</v>
      </c>
    </row>
    <row r="324" s="2" customFormat="1">
      <c r="A324" s="36"/>
      <c r="B324" s="37"/>
      <c r="C324" s="38"/>
      <c r="D324" s="224" t="s">
        <v>133</v>
      </c>
      <c r="E324" s="38"/>
      <c r="F324" s="229" t="s">
        <v>497</v>
      </c>
      <c r="G324" s="38"/>
      <c r="H324" s="38"/>
      <c r="I324" s="226"/>
      <c r="J324" s="38"/>
      <c r="K324" s="38"/>
      <c r="L324" s="42"/>
      <c r="M324" s="227"/>
      <c r="N324" s="228"/>
      <c r="O324" s="89"/>
      <c r="P324" s="89"/>
      <c r="Q324" s="89"/>
      <c r="R324" s="89"/>
      <c r="S324" s="89"/>
      <c r="T324" s="90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T324" s="15" t="s">
        <v>133</v>
      </c>
      <c r="AU324" s="15" t="s">
        <v>84</v>
      </c>
    </row>
    <row r="325" s="2" customFormat="1" ht="16.5" customHeight="1">
      <c r="A325" s="36"/>
      <c r="B325" s="37"/>
      <c r="C325" s="241" t="s">
        <v>498</v>
      </c>
      <c r="D325" s="241" t="s">
        <v>224</v>
      </c>
      <c r="E325" s="242" t="s">
        <v>499</v>
      </c>
      <c r="F325" s="243" t="s">
        <v>500</v>
      </c>
      <c r="G325" s="244" t="s">
        <v>305</v>
      </c>
      <c r="H325" s="245">
        <v>5</v>
      </c>
      <c r="I325" s="246"/>
      <c r="J325" s="247">
        <f>ROUND(I325*H325,2)</f>
        <v>0</v>
      </c>
      <c r="K325" s="248"/>
      <c r="L325" s="249"/>
      <c r="M325" s="250" t="s">
        <v>1</v>
      </c>
      <c r="N325" s="251" t="s">
        <v>42</v>
      </c>
      <c r="O325" s="89"/>
      <c r="P325" s="220">
        <f>O325*H325</f>
        <v>0</v>
      </c>
      <c r="Q325" s="220">
        <v>0.00084999999999999995</v>
      </c>
      <c r="R325" s="220">
        <f>Q325*H325</f>
        <v>0.0042499999999999994</v>
      </c>
      <c r="S325" s="220">
        <v>0</v>
      </c>
      <c r="T325" s="221">
        <f>S325*H325</f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222" t="s">
        <v>227</v>
      </c>
      <c r="AT325" s="222" t="s">
        <v>224</v>
      </c>
      <c r="AU325" s="222" t="s">
        <v>84</v>
      </c>
      <c r="AY325" s="15" t="s">
        <v>122</v>
      </c>
      <c r="BE325" s="223">
        <f>IF(N325="základní",J325,0)</f>
        <v>0</v>
      </c>
      <c r="BF325" s="223">
        <f>IF(N325="snížená",J325,0)</f>
        <v>0</v>
      </c>
      <c r="BG325" s="223">
        <f>IF(N325="zákl. přenesená",J325,0)</f>
        <v>0</v>
      </c>
      <c r="BH325" s="223">
        <f>IF(N325="sníž. přenesená",J325,0)</f>
        <v>0</v>
      </c>
      <c r="BI325" s="223">
        <f>IF(N325="nulová",J325,0)</f>
        <v>0</v>
      </c>
      <c r="BJ325" s="15" t="s">
        <v>82</v>
      </c>
      <c r="BK325" s="223">
        <f>ROUND(I325*H325,2)</f>
        <v>0</v>
      </c>
      <c r="BL325" s="15" t="s">
        <v>204</v>
      </c>
      <c r="BM325" s="222" t="s">
        <v>501</v>
      </c>
    </row>
    <row r="326" s="2" customFormat="1">
      <c r="A326" s="36"/>
      <c r="B326" s="37"/>
      <c r="C326" s="38"/>
      <c r="D326" s="224" t="s">
        <v>131</v>
      </c>
      <c r="E326" s="38"/>
      <c r="F326" s="225" t="s">
        <v>502</v>
      </c>
      <c r="G326" s="38"/>
      <c r="H326" s="38"/>
      <c r="I326" s="226"/>
      <c r="J326" s="38"/>
      <c r="K326" s="38"/>
      <c r="L326" s="42"/>
      <c r="M326" s="227"/>
      <c r="N326" s="228"/>
      <c r="O326" s="89"/>
      <c r="P326" s="89"/>
      <c r="Q326" s="89"/>
      <c r="R326" s="89"/>
      <c r="S326" s="89"/>
      <c r="T326" s="90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T326" s="15" t="s">
        <v>131</v>
      </c>
      <c r="AU326" s="15" t="s">
        <v>84</v>
      </c>
    </row>
    <row r="327" s="2" customFormat="1" ht="24.15" customHeight="1">
      <c r="A327" s="36"/>
      <c r="B327" s="37"/>
      <c r="C327" s="241" t="s">
        <v>503</v>
      </c>
      <c r="D327" s="241" t="s">
        <v>224</v>
      </c>
      <c r="E327" s="242" t="s">
        <v>504</v>
      </c>
      <c r="F327" s="243" t="s">
        <v>505</v>
      </c>
      <c r="G327" s="244" t="s">
        <v>282</v>
      </c>
      <c r="H327" s="245">
        <v>120</v>
      </c>
      <c r="I327" s="246"/>
      <c r="J327" s="247">
        <f>ROUND(I327*H327,2)</f>
        <v>0</v>
      </c>
      <c r="K327" s="248"/>
      <c r="L327" s="249"/>
      <c r="M327" s="250" t="s">
        <v>1</v>
      </c>
      <c r="N327" s="251" t="s">
        <v>42</v>
      </c>
      <c r="O327" s="89"/>
      <c r="P327" s="220">
        <f>O327*H327</f>
        <v>0</v>
      </c>
      <c r="Q327" s="220">
        <v>0.00022000000000000001</v>
      </c>
      <c r="R327" s="220">
        <f>Q327*H327</f>
        <v>0.0264</v>
      </c>
      <c r="S327" s="220">
        <v>0</v>
      </c>
      <c r="T327" s="221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222" t="s">
        <v>227</v>
      </c>
      <c r="AT327" s="222" t="s">
        <v>224</v>
      </c>
      <c r="AU327" s="222" t="s">
        <v>84</v>
      </c>
      <c r="AY327" s="15" t="s">
        <v>122</v>
      </c>
      <c r="BE327" s="223">
        <f>IF(N327="základní",J327,0)</f>
        <v>0</v>
      </c>
      <c r="BF327" s="223">
        <f>IF(N327="snížená",J327,0)</f>
        <v>0</v>
      </c>
      <c r="BG327" s="223">
        <f>IF(N327="zákl. přenesená",J327,0)</f>
        <v>0</v>
      </c>
      <c r="BH327" s="223">
        <f>IF(N327="sníž. přenesená",J327,0)</f>
        <v>0</v>
      </c>
      <c r="BI327" s="223">
        <f>IF(N327="nulová",J327,0)</f>
        <v>0</v>
      </c>
      <c r="BJ327" s="15" t="s">
        <v>82</v>
      </c>
      <c r="BK327" s="223">
        <f>ROUND(I327*H327,2)</f>
        <v>0</v>
      </c>
      <c r="BL327" s="15" t="s">
        <v>204</v>
      </c>
      <c r="BM327" s="222" t="s">
        <v>506</v>
      </c>
    </row>
    <row r="328" s="2" customFormat="1">
      <c r="A328" s="36"/>
      <c r="B328" s="37"/>
      <c r="C328" s="38"/>
      <c r="D328" s="224" t="s">
        <v>131</v>
      </c>
      <c r="E328" s="38"/>
      <c r="F328" s="225" t="s">
        <v>505</v>
      </c>
      <c r="G328" s="38"/>
      <c r="H328" s="38"/>
      <c r="I328" s="226"/>
      <c r="J328" s="38"/>
      <c r="K328" s="38"/>
      <c r="L328" s="42"/>
      <c r="M328" s="227"/>
      <c r="N328" s="228"/>
      <c r="O328" s="89"/>
      <c r="P328" s="89"/>
      <c r="Q328" s="89"/>
      <c r="R328" s="89"/>
      <c r="S328" s="89"/>
      <c r="T328" s="90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T328" s="15" t="s">
        <v>131</v>
      </c>
      <c r="AU328" s="15" t="s">
        <v>84</v>
      </c>
    </row>
    <row r="329" s="2" customFormat="1" ht="21.75" customHeight="1">
      <c r="A329" s="36"/>
      <c r="B329" s="37"/>
      <c r="C329" s="241" t="s">
        <v>507</v>
      </c>
      <c r="D329" s="241" t="s">
        <v>224</v>
      </c>
      <c r="E329" s="242" t="s">
        <v>508</v>
      </c>
      <c r="F329" s="243" t="s">
        <v>509</v>
      </c>
      <c r="G329" s="244" t="s">
        <v>305</v>
      </c>
      <c r="H329" s="245">
        <v>5</v>
      </c>
      <c r="I329" s="246"/>
      <c r="J329" s="247">
        <f>ROUND(I329*H329,2)</f>
        <v>0</v>
      </c>
      <c r="K329" s="248"/>
      <c r="L329" s="249"/>
      <c r="M329" s="250" t="s">
        <v>1</v>
      </c>
      <c r="N329" s="251" t="s">
        <v>42</v>
      </c>
      <c r="O329" s="89"/>
      <c r="P329" s="220">
        <f>O329*H329</f>
        <v>0</v>
      </c>
      <c r="Q329" s="220">
        <v>0.00063000000000000003</v>
      </c>
      <c r="R329" s="220">
        <f>Q329*H329</f>
        <v>0.00315</v>
      </c>
      <c r="S329" s="220">
        <v>0</v>
      </c>
      <c r="T329" s="221">
        <f>S329*H329</f>
        <v>0</v>
      </c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R329" s="222" t="s">
        <v>227</v>
      </c>
      <c r="AT329" s="222" t="s">
        <v>224</v>
      </c>
      <c r="AU329" s="222" t="s">
        <v>84</v>
      </c>
      <c r="AY329" s="15" t="s">
        <v>122</v>
      </c>
      <c r="BE329" s="223">
        <f>IF(N329="základní",J329,0)</f>
        <v>0</v>
      </c>
      <c r="BF329" s="223">
        <f>IF(N329="snížená",J329,0)</f>
        <v>0</v>
      </c>
      <c r="BG329" s="223">
        <f>IF(N329="zákl. přenesená",J329,0)</f>
        <v>0</v>
      </c>
      <c r="BH329" s="223">
        <f>IF(N329="sníž. přenesená",J329,0)</f>
        <v>0</v>
      </c>
      <c r="BI329" s="223">
        <f>IF(N329="nulová",J329,0)</f>
        <v>0</v>
      </c>
      <c r="BJ329" s="15" t="s">
        <v>82</v>
      </c>
      <c r="BK329" s="223">
        <f>ROUND(I329*H329,2)</f>
        <v>0</v>
      </c>
      <c r="BL329" s="15" t="s">
        <v>204</v>
      </c>
      <c r="BM329" s="222" t="s">
        <v>510</v>
      </c>
    </row>
    <row r="330" s="2" customFormat="1">
      <c r="A330" s="36"/>
      <c r="B330" s="37"/>
      <c r="C330" s="38"/>
      <c r="D330" s="224" t="s">
        <v>131</v>
      </c>
      <c r="E330" s="38"/>
      <c r="F330" s="225" t="s">
        <v>509</v>
      </c>
      <c r="G330" s="38"/>
      <c r="H330" s="38"/>
      <c r="I330" s="226"/>
      <c r="J330" s="38"/>
      <c r="K330" s="38"/>
      <c r="L330" s="42"/>
      <c r="M330" s="227"/>
      <c r="N330" s="228"/>
      <c r="O330" s="89"/>
      <c r="P330" s="89"/>
      <c r="Q330" s="89"/>
      <c r="R330" s="89"/>
      <c r="S330" s="89"/>
      <c r="T330" s="90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T330" s="15" t="s">
        <v>131</v>
      </c>
      <c r="AU330" s="15" t="s">
        <v>84</v>
      </c>
    </row>
    <row r="331" s="2" customFormat="1" ht="24.15" customHeight="1">
      <c r="A331" s="36"/>
      <c r="B331" s="37"/>
      <c r="C331" s="241" t="s">
        <v>511</v>
      </c>
      <c r="D331" s="241" t="s">
        <v>224</v>
      </c>
      <c r="E331" s="242" t="s">
        <v>512</v>
      </c>
      <c r="F331" s="243" t="s">
        <v>513</v>
      </c>
      <c r="G331" s="244" t="s">
        <v>305</v>
      </c>
      <c r="H331" s="245">
        <v>32</v>
      </c>
      <c r="I331" s="246"/>
      <c r="J331" s="247">
        <f>ROUND(I331*H331,2)</f>
        <v>0</v>
      </c>
      <c r="K331" s="248"/>
      <c r="L331" s="249"/>
      <c r="M331" s="250" t="s">
        <v>1</v>
      </c>
      <c r="N331" s="251" t="s">
        <v>42</v>
      </c>
      <c r="O331" s="89"/>
      <c r="P331" s="220">
        <f>O331*H331</f>
        <v>0</v>
      </c>
      <c r="Q331" s="220">
        <v>0.00051999999999999995</v>
      </c>
      <c r="R331" s="220">
        <f>Q331*H331</f>
        <v>0.016639999999999999</v>
      </c>
      <c r="S331" s="220">
        <v>0</v>
      </c>
      <c r="T331" s="221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222" t="s">
        <v>227</v>
      </c>
      <c r="AT331" s="222" t="s">
        <v>224</v>
      </c>
      <c r="AU331" s="222" t="s">
        <v>84</v>
      </c>
      <c r="AY331" s="15" t="s">
        <v>122</v>
      </c>
      <c r="BE331" s="223">
        <f>IF(N331="základní",J331,0)</f>
        <v>0</v>
      </c>
      <c r="BF331" s="223">
        <f>IF(N331="snížená",J331,0)</f>
        <v>0</v>
      </c>
      <c r="BG331" s="223">
        <f>IF(N331="zákl. přenesená",J331,0)</f>
        <v>0</v>
      </c>
      <c r="BH331" s="223">
        <f>IF(N331="sníž. přenesená",J331,0)</f>
        <v>0</v>
      </c>
      <c r="BI331" s="223">
        <f>IF(N331="nulová",J331,0)</f>
        <v>0</v>
      </c>
      <c r="BJ331" s="15" t="s">
        <v>82</v>
      </c>
      <c r="BK331" s="223">
        <f>ROUND(I331*H331,2)</f>
        <v>0</v>
      </c>
      <c r="BL331" s="15" t="s">
        <v>204</v>
      </c>
      <c r="BM331" s="222" t="s">
        <v>514</v>
      </c>
    </row>
    <row r="332" s="2" customFormat="1">
      <c r="A332" s="36"/>
      <c r="B332" s="37"/>
      <c r="C332" s="38"/>
      <c r="D332" s="224" t="s">
        <v>131</v>
      </c>
      <c r="E332" s="38"/>
      <c r="F332" s="225" t="s">
        <v>513</v>
      </c>
      <c r="G332" s="38"/>
      <c r="H332" s="38"/>
      <c r="I332" s="226"/>
      <c r="J332" s="38"/>
      <c r="K332" s="38"/>
      <c r="L332" s="42"/>
      <c r="M332" s="227"/>
      <c r="N332" s="228"/>
      <c r="O332" s="89"/>
      <c r="P332" s="89"/>
      <c r="Q332" s="89"/>
      <c r="R332" s="89"/>
      <c r="S332" s="89"/>
      <c r="T332" s="90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T332" s="15" t="s">
        <v>131</v>
      </c>
      <c r="AU332" s="15" t="s">
        <v>84</v>
      </c>
    </row>
    <row r="333" s="2" customFormat="1" ht="16.5" customHeight="1">
      <c r="A333" s="36"/>
      <c r="B333" s="37"/>
      <c r="C333" s="241" t="s">
        <v>515</v>
      </c>
      <c r="D333" s="241" t="s">
        <v>224</v>
      </c>
      <c r="E333" s="242" t="s">
        <v>516</v>
      </c>
      <c r="F333" s="243" t="s">
        <v>517</v>
      </c>
      <c r="G333" s="244" t="s">
        <v>518</v>
      </c>
      <c r="H333" s="245">
        <v>2</v>
      </c>
      <c r="I333" s="246"/>
      <c r="J333" s="247">
        <f>ROUND(I333*H333,2)</f>
        <v>0</v>
      </c>
      <c r="K333" s="248"/>
      <c r="L333" s="249"/>
      <c r="M333" s="250" t="s">
        <v>1</v>
      </c>
      <c r="N333" s="251" t="s">
        <v>42</v>
      </c>
      <c r="O333" s="89"/>
      <c r="P333" s="220">
        <f>O333*H333</f>
        <v>0</v>
      </c>
      <c r="Q333" s="220">
        <v>0.00084999999999999995</v>
      </c>
      <c r="R333" s="220">
        <f>Q333*H333</f>
        <v>0.0016999999999999999</v>
      </c>
      <c r="S333" s="220">
        <v>0</v>
      </c>
      <c r="T333" s="221">
        <f>S333*H333</f>
        <v>0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R333" s="222" t="s">
        <v>227</v>
      </c>
      <c r="AT333" s="222" t="s">
        <v>224</v>
      </c>
      <c r="AU333" s="222" t="s">
        <v>84</v>
      </c>
      <c r="AY333" s="15" t="s">
        <v>122</v>
      </c>
      <c r="BE333" s="223">
        <f>IF(N333="základní",J333,0)</f>
        <v>0</v>
      </c>
      <c r="BF333" s="223">
        <f>IF(N333="snížená",J333,0)</f>
        <v>0</v>
      </c>
      <c r="BG333" s="223">
        <f>IF(N333="zákl. přenesená",J333,0)</f>
        <v>0</v>
      </c>
      <c r="BH333" s="223">
        <f>IF(N333="sníž. přenesená",J333,0)</f>
        <v>0</v>
      </c>
      <c r="BI333" s="223">
        <f>IF(N333="nulová",J333,0)</f>
        <v>0</v>
      </c>
      <c r="BJ333" s="15" t="s">
        <v>82</v>
      </c>
      <c r="BK333" s="223">
        <f>ROUND(I333*H333,2)</f>
        <v>0</v>
      </c>
      <c r="BL333" s="15" t="s">
        <v>204</v>
      </c>
      <c r="BM333" s="222" t="s">
        <v>519</v>
      </c>
    </row>
    <row r="334" s="2" customFormat="1">
      <c r="A334" s="36"/>
      <c r="B334" s="37"/>
      <c r="C334" s="38"/>
      <c r="D334" s="224" t="s">
        <v>131</v>
      </c>
      <c r="E334" s="38"/>
      <c r="F334" s="225" t="s">
        <v>517</v>
      </c>
      <c r="G334" s="38"/>
      <c r="H334" s="38"/>
      <c r="I334" s="226"/>
      <c r="J334" s="38"/>
      <c r="K334" s="38"/>
      <c r="L334" s="42"/>
      <c r="M334" s="227"/>
      <c r="N334" s="228"/>
      <c r="O334" s="89"/>
      <c r="P334" s="89"/>
      <c r="Q334" s="89"/>
      <c r="R334" s="89"/>
      <c r="S334" s="89"/>
      <c r="T334" s="90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T334" s="15" t="s">
        <v>131</v>
      </c>
      <c r="AU334" s="15" t="s">
        <v>84</v>
      </c>
    </row>
    <row r="335" s="2" customFormat="1" ht="24.15" customHeight="1">
      <c r="A335" s="36"/>
      <c r="B335" s="37"/>
      <c r="C335" s="241" t="s">
        <v>520</v>
      </c>
      <c r="D335" s="241" t="s">
        <v>224</v>
      </c>
      <c r="E335" s="242" t="s">
        <v>521</v>
      </c>
      <c r="F335" s="243" t="s">
        <v>522</v>
      </c>
      <c r="G335" s="244" t="s">
        <v>282</v>
      </c>
      <c r="H335" s="245">
        <v>30</v>
      </c>
      <c r="I335" s="246"/>
      <c r="J335" s="247">
        <f>ROUND(I335*H335,2)</f>
        <v>0</v>
      </c>
      <c r="K335" s="248"/>
      <c r="L335" s="249"/>
      <c r="M335" s="250" t="s">
        <v>1</v>
      </c>
      <c r="N335" s="251" t="s">
        <v>42</v>
      </c>
      <c r="O335" s="89"/>
      <c r="P335" s="220">
        <f>O335*H335</f>
        <v>0</v>
      </c>
      <c r="Q335" s="220">
        <v>0.00017000000000000001</v>
      </c>
      <c r="R335" s="220">
        <f>Q335*H335</f>
        <v>0.0051000000000000004</v>
      </c>
      <c r="S335" s="220">
        <v>0</v>
      </c>
      <c r="T335" s="221">
        <f>S335*H335</f>
        <v>0</v>
      </c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R335" s="222" t="s">
        <v>227</v>
      </c>
      <c r="AT335" s="222" t="s">
        <v>224</v>
      </c>
      <c r="AU335" s="222" t="s">
        <v>84</v>
      </c>
      <c r="AY335" s="15" t="s">
        <v>122</v>
      </c>
      <c r="BE335" s="223">
        <f>IF(N335="základní",J335,0)</f>
        <v>0</v>
      </c>
      <c r="BF335" s="223">
        <f>IF(N335="snížená",J335,0)</f>
        <v>0</v>
      </c>
      <c r="BG335" s="223">
        <f>IF(N335="zákl. přenesená",J335,0)</f>
        <v>0</v>
      </c>
      <c r="BH335" s="223">
        <f>IF(N335="sníž. přenesená",J335,0)</f>
        <v>0</v>
      </c>
      <c r="BI335" s="223">
        <f>IF(N335="nulová",J335,0)</f>
        <v>0</v>
      </c>
      <c r="BJ335" s="15" t="s">
        <v>82</v>
      </c>
      <c r="BK335" s="223">
        <f>ROUND(I335*H335,2)</f>
        <v>0</v>
      </c>
      <c r="BL335" s="15" t="s">
        <v>204</v>
      </c>
      <c r="BM335" s="222" t="s">
        <v>523</v>
      </c>
    </row>
    <row r="336" s="2" customFormat="1">
      <c r="A336" s="36"/>
      <c r="B336" s="37"/>
      <c r="C336" s="38"/>
      <c r="D336" s="224" t="s">
        <v>131</v>
      </c>
      <c r="E336" s="38"/>
      <c r="F336" s="225" t="s">
        <v>522</v>
      </c>
      <c r="G336" s="38"/>
      <c r="H336" s="38"/>
      <c r="I336" s="226"/>
      <c r="J336" s="38"/>
      <c r="K336" s="38"/>
      <c r="L336" s="42"/>
      <c r="M336" s="227"/>
      <c r="N336" s="228"/>
      <c r="O336" s="89"/>
      <c r="P336" s="89"/>
      <c r="Q336" s="89"/>
      <c r="R336" s="89"/>
      <c r="S336" s="89"/>
      <c r="T336" s="90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T336" s="15" t="s">
        <v>131</v>
      </c>
      <c r="AU336" s="15" t="s">
        <v>84</v>
      </c>
    </row>
    <row r="337" s="2" customFormat="1" ht="24.15" customHeight="1">
      <c r="A337" s="36"/>
      <c r="B337" s="37"/>
      <c r="C337" s="241" t="s">
        <v>524</v>
      </c>
      <c r="D337" s="241" t="s">
        <v>224</v>
      </c>
      <c r="E337" s="242" t="s">
        <v>525</v>
      </c>
      <c r="F337" s="243" t="s">
        <v>526</v>
      </c>
      <c r="G337" s="244" t="s">
        <v>305</v>
      </c>
      <c r="H337" s="245">
        <v>1</v>
      </c>
      <c r="I337" s="246"/>
      <c r="J337" s="247">
        <f>ROUND(I337*H337,2)</f>
        <v>0</v>
      </c>
      <c r="K337" s="248"/>
      <c r="L337" s="249"/>
      <c r="M337" s="250" t="s">
        <v>1</v>
      </c>
      <c r="N337" s="251" t="s">
        <v>42</v>
      </c>
      <c r="O337" s="89"/>
      <c r="P337" s="220">
        <f>O337*H337</f>
        <v>0</v>
      </c>
      <c r="Q337" s="220">
        <v>0.0033</v>
      </c>
      <c r="R337" s="220">
        <f>Q337*H337</f>
        <v>0.0033</v>
      </c>
      <c r="S337" s="220">
        <v>0</v>
      </c>
      <c r="T337" s="221">
        <f>S337*H337</f>
        <v>0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222" t="s">
        <v>227</v>
      </c>
      <c r="AT337" s="222" t="s">
        <v>224</v>
      </c>
      <c r="AU337" s="222" t="s">
        <v>84</v>
      </c>
      <c r="AY337" s="15" t="s">
        <v>122</v>
      </c>
      <c r="BE337" s="223">
        <f>IF(N337="základní",J337,0)</f>
        <v>0</v>
      </c>
      <c r="BF337" s="223">
        <f>IF(N337="snížená",J337,0)</f>
        <v>0</v>
      </c>
      <c r="BG337" s="223">
        <f>IF(N337="zákl. přenesená",J337,0)</f>
        <v>0</v>
      </c>
      <c r="BH337" s="223">
        <f>IF(N337="sníž. přenesená",J337,0)</f>
        <v>0</v>
      </c>
      <c r="BI337" s="223">
        <f>IF(N337="nulová",J337,0)</f>
        <v>0</v>
      </c>
      <c r="BJ337" s="15" t="s">
        <v>82</v>
      </c>
      <c r="BK337" s="223">
        <f>ROUND(I337*H337,2)</f>
        <v>0</v>
      </c>
      <c r="BL337" s="15" t="s">
        <v>204</v>
      </c>
      <c r="BM337" s="222" t="s">
        <v>527</v>
      </c>
    </row>
    <row r="338" s="2" customFormat="1">
      <c r="A338" s="36"/>
      <c r="B338" s="37"/>
      <c r="C338" s="38"/>
      <c r="D338" s="224" t="s">
        <v>131</v>
      </c>
      <c r="E338" s="38"/>
      <c r="F338" s="225" t="s">
        <v>526</v>
      </c>
      <c r="G338" s="38"/>
      <c r="H338" s="38"/>
      <c r="I338" s="226"/>
      <c r="J338" s="38"/>
      <c r="K338" s="38"/>
      <c r="L338" s="42"/>
      <c r="M338" s="227"/>
      <c r="N338" s="228"/>
      <c r="O338" s="89"/>
      <c r="P338" s="89"/>
      <c r="Q338" s="89"/>
      <c r="R338" s="89"/>
      <c r="S338" s="89"/>
      <c r="T338" s="90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T338" s="15" t="s">
        <v>131</v>
      </c>
      <c r="AU338" s="15" t="s">
        <v>84</v>
      </c>
    </row>
    <row r="339" s="2" customFormat="1" ht="24.15" customHeight="1">
      <c r="A339" s="36"/>
      <c r="B339" s="37"/>
      <c r="C339" s="241" t="s">
        <v>262</v>
      </c>
      <c r="D339" s="241" t="s">
        <v>224</v>
      </c>
      <c r="E339" s="242" t="s">
        <v>528</v>
      </c>
      <c r="F339" s="243" t="s">
        <v>529</v>
      </c>
      <c r="G339" s="244" t="s">
        <v>305</v>
      </c>
      <c r="H339" s="245">
        <v>2</v>
      </c>
      <c r="I339" s="246"/>
      <c r="J339" s="247">
        <f>ROUND(I339*H339,2)</f>
        <v>0</v>
      </c>
      <c r="K339" s="248"/>
      <c r="L339" s="249"/>
      <c r="M339" s="250" t="s">
        <v>1</v>
      </c>
      <c r="N339" s="251" t="s">
        <v>42</v>
      </c>
      <c r="O339" s="89"/>
      <c r="P339" s="220">
        <f>O339*H339</f>
        <v>0</v>
      </c>
      <c r="Q339" s="220">
        <v>0.00164</v>
      </c>
      <c r="R339" s="220">
        <f>Q339*H339</f>
        <v>0.0032799999999999999</v>
      </c>
      <c r="S339" s="220">
        <v>0</v>
      </c>
      <c r="T339" s="221">
        <f>S339*H339</f>
        <v>0</v>
      </c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R339" s="222" t="s">
        <v>227</v>
      </c>
      <c r="AT339" s="222" t="s">
        <v>224</v>
      </c>
      <c r="AU339" s="222" t="s">
        <v>84</v>
      </c>
      <c r="AY339" s="15" t="s">
        <v>122</v>
      </c>
      <c r="BE339" s="223">
        <f>IF(N339="základní",J339,0)</f>
        <v>0</v>
      </c>
      <c r="BF339" s="223">
        <f>IF(N339="snížená",J339,0)</f>
        <v>0</v>
      </c>
      <c r="BG339" s="223">
        <f>IF(N339="zákl. přenesená",J339,0)</f>
        <v>0</v>
      </c>
      <c r="BH339" s="223">
        <f>IF(N339="sníž. přenesená",J339,0)</f>
        <v>0</v>
      </c>
      <c r="BI339" s="223">
        <f>IF(N339="nulová",J339,0)</f>
        <v>0</v>
      </c>
      <c r="BJ339" s="15" t="s">
        <v>82</v>
      </c>
      <c r="BK339" s="223">
        <f>ROUND(I339*H339,2)</f>
        <v>0</v>
      </c>
      <c r="BL339" s="15" t="s">
        <v>204</v>
      </c>
      <c r="BM339" s="222" t="s">
        <v>530</v>
      </c>
    </row>
    <row r="340" s="2" customFormat="1">
      <c r="A340" s="36"/>
      <c r="B340" s="37"/>
      <c r="C340" s="38"/>
      <c r="D340" s="224" t="s">
        <v>131</v>
      </c>
      <c r="E340" s="38"/>
      <c r="F340" s="225" t="s">
        <v>529</v>
      </c>
      <c r="G340" s="38"/>
      <c r="H340" s="38"/>
      <c r="I340" s="226"/>
      <c r="J340" s="38"/>
      <c r="K340" s="38"/>
      <c r="L340" s="42"/>
      <c r="M340" s="227"/>
      <c r="N340" s="228"/>
      <c r="O340" s="89"/>
      <c r="P340" s="89"/>
      <c r="Q340" s="89"/>
      <c r="R340" s="89"/>
      <c r="S340" s="89"/>
      <c r="T340" s="90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T340" s="15" t="s">
        <v>131</v>
      </c>
      <c r="AU340" s="15" t="s">
        <v>84</v>
      </c>
    </row>
    <row r="341" s="2" customFormat="1" ht="24.15" customHeight="1">
      <c r="A341" s="36"/>
      <c r="B341" s="37"/>
      <c r="C341" s="210" t="s">
        <v>531</v>
      </c>
      <c r="D341" s="210" t="s">
        <v>125</v>
      </c>
      <c r="E341" s="211" t="s">
        <v>532</v>
      </c>
      <c r="F341" s="212" t="s">
        <v>533</v>
      </c>
      <c r="G341" s="213" t="s">
        <v>305</v>
      </c>
      <c r="H341" s="214">
        <v>1</v>
      </c>
      <c r="I341" s="215"/>
      <c r="J341" s="216">
        <f>ROUND(I341*H341,2)</f>
        <v>0</v>
      </c>
      <c r="K341" s="217"/>
      <c r="L341" s="42"/>
      <c r="M341" s="218" t="s">
        <v>1</v>
      </c>
      <c r="N341" s="219" t="s">
        <v>42</v>
      </c>
      <c r="O341" s="89"/>
      <c r="P341" s="220">
        <f>O341*H341</f>
        <v>0</v>
      </c>
      <c r="Q341" s="220">
        <v>0</v>
      </c>
      <c r="R341" s="220">
        <f>Q341*H341</f>
        <v>0</v>
      </c>
      <c r="S341" s="220">
        <v>0</v>
      </c>
      <c r="T341" s="221">
        <f>S341*H341</f>
        <v>0</v>
      </c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R341" s="222" t="s">
        <v>204</v>
      </c>
      <c r="AT341" s="222" t="s">
        <v>125</v>
      </c>
      <c r="AU341" s="222" t="s">
        <v>84</v>
      </c>
      <c r="AY341" s="15" t="s">
        <v>122</v>
      </c>
      <c r="BE341" s="223">
        <f>IF(N341="základní",J341,0)</f>
        <v>0</v>
      </c>
      <c r="BF341" s="223">
        <f>IF(N341="snížená",J341,0)</f>
        <v>0</v>
      </c>
      <c r="BG341" s="223">
        <f>IF(N341="zákl. přenesená",J341,0)</f>
        <v>0</v>
      </c>
      <c r="BH341" s="223">
        <f>IF(N341="sníž. přenesená",J341,0)</f>
        <v>0</v>
      </c>
      <c r="BI341" s="223">
        <f>IF(N341="nulová",J341,0)</f>
        <v>0</v>
      </c>
      <c r="BJ341" s="15" t="s">
        <v>82</v>
      </c>
      <c r="BK341" s="223">
        <f>ROUND(I341*H341,2)</f>
        <v>0</v>
      </c>
      <c r="BL341" s="15" t="s">
        <v>204</v>
      </c>
      <c r="BM341" s="222" t="s">
        <v>534</v>
      </c>
    </row>
    <row r="342" s="2" customFormat="1">
      <c r="A342" s="36"/>
      <c r="B342" s="37"/>
      <c r="C342" s="38"/>
      <c r="D342" s="224" t="s">
        <v>131</v>
      </c>
      <c r="E342" s="38"/>
      <c r="F342" s="225" t="s">
        <v>535</v>
      </c>
      <c r="G342" s="38"/>
      <c r="H342" s="38"/>
      <c r="I342" s="226"/>
      <c r="J342" s="38"/>
      <c r="K342" s="38"/>
      <c r="L342" s="42"/>
      <c r="M342" s="227"/>
      <c r="N342" s="228"/>
      <c r="O342" s="89"/>
      <c r="P342" s="89"/>
      <c r="Q342" s="89"/>
      <c r="R342" s="89"/>
      <c r="S342" s="89"/>
      <c r="T342" s="90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T342" s="15" t="s">
        <v>131</v>
      </c>
      <c r="AU342" s="15" t="s">
        <v>84</v>
      </c>
    </row>
    <row r="343" s="2" customFormat="1" ht="24.15" customHeight="1">
      <c r="A343" s="36"/>
      <c r="B343" s="37"/>
      <c r="C343" s="210" t="s">
        <v>536</v>
      </c>
      <c r="D343" s="210" t="s">
        <v>125</v>
      </c>
      <c r="E343" s="211" t="s">
        <v>537</v>
      </c>
      <c r="F343" s="212" t="s">
        <v>538</v>
      </c>
      <c r="G343" s="213" t="s">
        <v>282</v>
      </c>
      <c r="H343" s="214">
        <v>24</v>
      </c>
      <c r="I343" s="215"/>
      <c r="J343" s="216">
        <f>ROUND(I343*H343,2)</f>
        <v>0</v>
      </c>
      <c r="K343" s="217"/>
      <c r="L343" s="42"/>
      <c r="M343" s="218" t="s">
        <v>1</v>
      </c>
      <c r="N343" s="219" t="s">
        <v>42</v>
      </c>
      <c r="O343" s="89"/>
      <c r="P343" s="220">
        <f>O343*H343</f>
        <v>0</v>
      </c>
      <c r="Q343" s="220">
        <v>0.00172</v>
      </c>
      <c r="R343" s="220">
        <f>Q343*H343</f>
        <v>0.041279999999999997</v>
      </c>
      <c r="S343" s="220">
        <v>0</v>
      </c>
      <c r="T343" s="221">
        <f>S343*H343</f>
        <v>0</v>
      </c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R343" s="222" t="s">
        <v>204</v>
      </c>
      <c r="AT343" s="222" t="s">
        <v>125</v>
      </c>
      <c r="AU343" s="222" t="s">
        <v>84</v>
      </c>
      <c r="AY343" s="15" t="s">
        <v>122</v>
      </c>
      <c r="BE343" s="223">
        <f>IF(N343="základní",J343,0)</f>
        <v>0</v>
      </c>
      <c r="BF343" s="223">
        <f>IF(N343="snížená",J343,0)</f>
        <v>0</v>
      </c>
      <c r="BG343" s="223">
        <f>IF(N343="zákl. přenesená",J343,0)</f>
        <v>0</v>
      </c>
      <c r="BH343" s="223">
        <f>IF(N343="sníž. přenesená",J343,0)</f>
        <v>0</v>
      </c>
      <c r="BI343" s="223">
        <f>IF(N343="nulová",J343,0)</f>
        <v>0</v>
      </c>
      <c r="BJ343" s="15" t="s">
        <v>82</v>
      </c>
      <c r="BK343" s="223">
        <f>ROUND(I343*H343,2)</f>
        <v>0</v>
      </c>
      <c r="BL343" s="15" t="s">
        <v>204</v>
      </c>
      <c r="BM343" s="222" t="s">
        <v>539</v>
      </c>
    </row>
    <row r="344" s="2" customFormat="1">
      <c r="A344" s="36"/>
      <c r="B344" s="37"/>
      <c r="C344" s="38"/>
      <c r="D344" s="224" t="s">
        <v>131</v>
      </c>
      <c r="E344" s="38"/>
      <c r="F344" s="225" t="s">
        <v>540</v>
      </c>
      <c r="G344" s="38"/>
      <c r="H344" s="38"/>
      <c r="I344" s="226"/>
      <c r="J344" s="38"/>
      <c r="K344" s="38"/>
      <c r="L344" s="42"/>
      <c r="M344" s="227"/>
      <c r="N344" s="228"/>
      <c r="O344" s="89"/>
      <c r="P344" s="89"/>
      <c r="Q344" s="89"/>
      <c r="R344" s="89"/>
      <c r="S344" s="89"/>
      <c r="T344" s="90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T344" s="15" t="s">
        <v>131</v>
      </c>
      <c r="AU344" s="15" t="s">
        <v>84</v>
      </c>
    </row>
    <row r="345" s="2" customFormat="1" ht="24.15" customHeight="1">
      <c r="A345" s="36"/>
      <c r="B345" s="37"/>
      <c r="C345" s="210" t="s">
        <v>541</v>
      </c>
      <c r="D345" s="210" t="s">
        <v>125</v>
      </c>
      <c r="E345" s="211" t="s">
        <v>542</v>
      </c>
      <c r="F345" s="212" t="s">
        <v>543</v>
      </c>
      <c r="G345" s="213" t="s">
        <v>282</v>
      </c>
      <c r="H345" s="214">
        <v>54</v>
      </c>
      <c r="I345" s="215"/>
      <c r="J345" s="216">
        <f>ROUND(I345*H345,2)</f>
        <v>0</v>
      </c>
      <c r="K345" s="217"/>
      <c r="L345" s="42"/>
      <c r="M345" s="218" t="s">
        <v>1</v>
      </c>
      <c r="N345" s="219" t="s">
        <v>42</v>
      </c>
      <c r="O345" s="89"/>
      <c r="P345" s="220">
        <f>O345*H345</f>
        <v>0</v>
      </c>
      <c r="Q345" s="220">
        <v>0.0029399999999999999</v>
      </c>
      <c r="R345" s="220">
        <f>Q345*H345</f>
        <v>0.15875999999999998</v>
      </c>
      <c r="S345" s="220">
        <v>0</v>
      </c>
      <c r="T345" s="221">
        <f>S345*H345</f>
        <v>0</v>
      </c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R345" s="222" t="s">
        <v>204</v>
      </c>
      <c r="AT345" s="222" t="s">
        <v>125</v>
      </c>
      <c r="AU345" s="222" t="s">
        <v>84</v>
      </c>
      <c r="AY345" s="15" t="s">
        <v>122</v>
      </c>
      <c r="BE345" s="223">
        <f>IF(N345="základní",J345,0)</f>
        <v>0</v>
      </c>
      <c r="BF345" s="223">
        <f>IF(N345="snížená",J345,0)</f>
        <v>0</v>
      </c>
      <c r="BG345" s="223">
        <f>IF(N345="zákl. přenesená",J345,0)</f>
        <v>0</v>
      </c>
      <c r="BH345" s="223">
        <f>IF(N345="sníž. přenesená",J345,0)</f>
        <v>0</v>
      </c>
      <c r="BI345" s="223">
        <f>IF(N345="nulová",J345,0)</f>
        <v>0</v>
      </c>
      <c r="BJ345" s="15" t="s">
        <v>82</v>
      </c>
      <c r="BK345" s="223">
        <f>ROUND(I345*H345,2)</f>
        <v>0</v>
      </c>
      <c r="BL345" s="15" t="s">
        <v>204</v>
      </c>
      <c r="BM345" s="222" t="s">
        <v>544</v>
      </c>
    </row>
    <row r="346" s="2" customFormat="1">
      <c r="A346" s="36"/>
      <c r="B346" s="37"/>
      <c r="C346" s="38"/>
      <c r="D346" s="224" t="s">
        <v>131</v>
      </c>
      <c r="E346" s="38"/>
      <c r="F346" s="225" t="s">
        <v>545</v>
      </c>
      <c r="G346" s="38"/>
      <c r="H346" s="38"/>
      <c r="I346" s="226"/>
      <c r="J346" s="38"/>
      <c r="K346" s="38"/>
      <c r="L346" s="42"/>
      <c r="M346" s="227"/>
      <c r="N346" s="228"/>
      <c r="O346" s="89"/>
      <c r="P346" s="89"/>
      <c r="Q346" s="89"/>
      <c r="R346" s="89"/>
      <c r="S346" s="89"/>
      <c r="T346" s="90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T346" s="15" t="s">
        <v>131</v>
      </c>
      <c r="AU346" s="15" t="s">
        <v>84</v>
      </c>
    </row>
    <row r="347" s="2" customFormat="1">
      <c r="A347" s="36"/>
      <c r="B347" s="37"/>
      <c r="C347" s="38"/>
      <c r="D347" s="224" t="s">
        <v>133</v>
      </c>
      <c r="E347" s="38"/>
      <c r="F347" s="229" t="s">
        <v>546</v>
      </c>
      <c r="G347" s="38"/>
      <c r="H347" s="38"/>
      <c r="I347" s="226"/>
      <c r="J347" s="38"/>
      <c r="K347" s="38"/>
      <c r="L347" s="42"/>
      <c r="M347" s="227"/>
      <c r="N347" s="228"/>
      <c r="O347" s="89"/>
      <c r="P347" s="89"/>
      <c r="Q347" s="89"/>
      <c r="R347" s="89"/>
      <c r="S347" s="89"/>
      <c r="T347" s="90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T347" s="15" t="s">
        <v>133</v>
      </c>
      <c r="AU347" s="15" t="s">
        <v>84</v>
      </c>
    </row>
    <row r="348" s="2" customFormat="1" ht="33" customHeight="1">
      <c r="A348" s="36"/>
      <c r="B348" s="37"/>
      <c r="C348" s="210" t="s">
        <v>547</v>
      </c>
      <c r="D348" s="210" t="s">
        <v>125</v>
      </c>
      <c r="E348" s="211" t="s">
        <v>548</v>
      </c>
      <c r="F348" s="212" t="s">
        <v>549</v>
      </c>
      <c r="G348" s="213" t="s">
        <v>305</v>
      </c>
      <c r="H348" s="214">
        <v>4</v>
      </c>
      <c r="I348" s="215"/>
      <c r="J348" s="216">
        <f>ROUND(I348*H348,2)</f>
        <v>0</v>
      </c>
      <c r="K348" s="217"/>
      <c r="L348" s="42"/>
      <c r="M348" s="218" t="s">
        <v>1</v>
      </c>
      <c r="N348" s="219" t="s">
        <v>42</v>
      </c>
      <c r="O348" s="89"/>
      <c r="P348" s="220">
        <f>O348*H348</f>
        <v>0</v>
      </c>
      <c r="Q348" s="220">
        <v>9.0000000000000006E-05</v>
      </c>
      <c r="R348" s="220">
        <f>Q348*H348</f>
        <v>0.00036000000000000002</v>
      </c>
      <c r="S348" s="220">
        <v>0</v>
      </c>
      <c r="T348" s="221">
        <f>S348*H348</f>
        <v>0</v>
      </c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R348" s="222" t="s">
        <v>204</v>
      </c>
      <c r="AT348" s="222" t="s">
        <v>125</v>
      </c>
      <c r="AU348" s="222" t="s">
        <v>84</v>
      </c>
      <c r="AY348" s="15" t="s">
        <v>122</v>
      </c>
      <c r="BE348" s="223">
        <f>IF(N348="základní",J348,0)</f>
        <v>0</v>
      </c>
      <c r="BF348" s="223">
        <f>IF(N348="snížená",J348,0)</f>
        <v>0</v>
      </c>
      <c r="BG348" s="223">
        <f>IF(N348="zákl. přenesená",J348,0)</f>
        <v>0</v>
      </c>
      <c r="BH348" s="223">
        <f>IF(N348="sníž. přenesená",J348,0)</f>
        <v>0</v>
      </c>
      <c r="BI348" s="223">
        <f>IF(N348="nulová",J348,0)</f>
        <v>0</v>
      </c>
      <c r="BJ348" s="15" t="s">
        <v>82</v>
      </c>
      <c r="BK348" s="223">
        <f>ROUND(I348*H348,2)</f>
        <v>0</v>
      </c>
      <c r="BL348" s="15" t="s">
        <v>204</v>
      </c>
      <c r="BM348" s="222" t="s">
        <v>550</v>
      </c>
    </row>
    <row r="349" s="2" customFormat="1">
      <c r="A349" s="36"/>
      <c r="B349" s="37"/>
      <c r="C349" s="38"/>
      <c r="D349" s="224" t="s">
        <v>131</v>
      </c>
      <c r="E349" s="38"/>
      <c r="F349" s="225" t="s">
        <v>551</v>
      </c>
      <c r="G349" s="38"/>
      <c r="H349" s="38"/>
      <c r="I349" s="226"/>
      <c r="J349" s="38"/>
      <c r="K349" s="38"/>
      <c r="L349" s="42"/>
      <c r="M349" s="227"/>
      <c r="N349" s="228"/>
      <c r="O349" s="89"/>
      <c r="P349" s="89"/>
      <c r="Q349" s="89"/>
      <c r="R349" s="89"/>
      <c r="S349" s="89"/>
      <c r="T349" s="90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T349" s="15" t="s">
        <v>131</v>
      </c>
      <c r="AU349" s="15" t="s">
        <v>84</v>
      </c>
    </row>
    <row r="350" s="2" customFormat="1" ht="24.15" customHeight="1">
      <c r="A350" s="36"/>
      <c r="B350" s="37"/>
      <c r="C350" s="210" t="s">
        <v>552</v>
      </c>
      <c r="D350" s="210" t="s">
        <v>125</v>
      </c>
      <c r="E350" s="211" t="s">
        <v>553</v>
      </c>
      <c r="F350" s="212" t="s">
        <v>554</v>
      </c>
      <c r="G350" s="213" t="s">
        <v>305</v>
      </c>
      <c r="H350" s="214">
        <v>6</v>
      </c>
      <c r="I350" s="215"/>
      <c r="J350" s="216">
        <f>ROUND(I350*H350,2)</f>
        <v>0</v>
      </c>
      <c r="K350" s="217"/>
      <c r="L350" s="42"/>
      <c r="M350" s="218" t="s">
        <v>1</v>
      </c>
      <c r="N350" s="219" t="s">
        <v>42</v>
      </c>
      <c r="O350" s="89"/>
      <c r="P350" s="220">
        <f>O350*H350</f>
        <v>0</v>
      </c>
      <c r="Q350" s="220">
        <v>0.00248</v>
      </c>
      <c r="R350" s="220">
        <f>Q350*H350</f>
        <v>0.014880000000000001</v>
      </c>
      <c r="S350" s="220">
        <v>0</v>
      </c>
      <c r="T350" s="221">
        <f>S350*H350</f>
        <v>0</v>
      </c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R350" s="222" t="s">
        <v>204</v>
      </c>
      <c r="AT350" s="222" t="s">
        <v>125</v>
      </c>
      <c r="AU350" s="222" t="s">
        <v>84</v>
      </c>
      <c r="AY350" s="15" t="s">
        <v>122</v>
      </c>
      <c r="BE350" s="223">
        <f>IF(N350="základní",J350,0)</f>
        <v>0</v>
      </c>
      <c r="BF350" s="223">
        <f>IF(N350="snížená",J350,0)</f>
        <v>0</v>
      </c>
      <c r="BG350" s="223">
        <f>IF(N350="zákl. přenesená",J350,0)</f>
        <v>0</v>
      </c>
      <c r="BH350" s="223">
        <f>IF(N350="sníž. přenesená",J350,0)</f>
        <v>0</v>
      </c>
      <c r="BI350" s="223">
        <f>IF(N350="nulová",J350,0)</f>
        <v>0</v>
      </c>
      <c r="BJ350" s="15" t="s">
        <v>82</v>
      </c>
      <c r="BK350" s="223">
        <f>ROUND(I350*H350,2)</f>
        <v>0</v>
      </c>
      <c r="BL350" s="15" t="s">
        <v>204</v>
      </c>
      <c r="BM350" s="222" t="s">
        <v>555</v>
      </c>
    </row>
    <row r="351" s="2" customFormat="1">
      <c r="A351" s="36"/>
      <c r="B351" s="37"/>
      <c r="C351" s="38"/>
      <c r="D351" s="224" t="s">
        <v>131</v>
      </c>
      <c r="E351" s="38"/>
      <c r="F351" s="225" t="s">
        <v>556</v>
      </c>
      <c r="G351" s="38"/>
      <c r="H351" s="38"/>
      <c r="I351" s="226"/>
      <c r="J351" s="38"/>
      <c r="K351" s="38"/>
      <c r="L351" s="42"/>
      <c r="M351" s="227"/>
      <c r="N351" s="228"/>
      <c r="O351" s="89"/>
      <c r="P351" s="89"/>
      <c r="Q351" s="89"/>
      <c r="R351" s="89"/>
      <c r="S351" s="89"/>
      <c r="T351" s="90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T351" s="15" t="s">
        <v>131</v>
      </c>
      <c r="AU351" s="15" t="s">
        <v>84</v>
      </c>
    </row>
    <row r="352" s="2" customFormat="1" ht="24.15" customHeight="1">
      <c r="A352" s="36"/>
      <c r="B352" s="37"/>
      <c r="C352" s="210" t="s">
        <v>557</v>
      </c>
      <c r="D352" s="210" t="s">
        <v>125</v>
      </c>
      <c r="E352" s="211" t="s">
        <v>558</v>
      </c>
      <c r="F352" s="212" t="s">
        <v>559</v>
      </c>
      <c r="G352" s="213" t="s">
        <v>282</v>
      </c>
      <c r="H352" s="214">
        <v>15</v>
      </c>
      <c r="I352" s="215"/>
      <c r="J352" s="216">
        <f>ROUND(I352*H352,2)</f>
        <v>0</v>
      </c>
      <c r="K352" s="217"/>
      <c r="L352" s="42"/>
      <c r="M352" s="218" t="s">
        <v>1</v>
      </c>
      <c r="N352" s="219" t="s">
        <v>42</v>
      </c>
      <c r="O352" s="89"/>
      <c r="P352" s="220">
        <f>O352*H352</f>
        <v>0</v>
      </c>
      <c r="Q352" s="220">
        <v>0.0013799999999999999</v>
      </c>
      <c r="R352" s="220">
        <f>Q352*H352</f>
        <v>0.0207</v>
      </c>
      <c r="S352" s="220">
        <v>0</v>
      </c>
      <c r="T352" s="221">
        <f>S352*H352</f>
        <v>0</v>
      </c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R352" s="222" t="s">
        <v>204</v>
      </c>
      <c r="AT352" s="222" t="s">
        <v>125</v>
      </c>
      <c r="AU352" s="222" t="s">
        <v>84</v>
      </c>
      <c r="AY352" s="15" t="s">
        <v>122</v>
      </c>
      <c r="BE352" s="223">
        <f>IF(N352="základní",J352,0)</f>
        <v>0</v>
      </c>
      <c r="BF352" s="223">
        <f>IF(N352="snížená",J352,0)</f>
        <v>0</v>
      </c>
      <c r="BG352" s="223">
        <f>IF(N352="zákl. přenesená",J352,0)</f>
        <v>0</v>
      </c>
      <c r="BH352" s="223">
        <f>IF(N352="sníž. přenesená",J352,0)</f>
        <v>0</v>
      </c>
      <c r="BI352" s="223">
        <f>IF(N352="nulová",J352,0)</f>
        <v>0</v>
      </c>
      <c r="BJ352" s="15" t="s">
        <v>82</v>
      </c>
      <c r="BK352" s="223">
        <f>ROUND(I352*H352,2)</f>
        <v>0</v>
      </c>
      <c r="BL352" s="15" t="s">
        <v>204</v>
      </c>
      <c r="BM352" s="222" t="s">
        <v>560</v>
      </c>
    </row>
    <row r="353" s="2" customFormat="1">
      <c r="A353" s="36"/>
      <c r="B353" s="37"/>
      <c r="C353" s="38"/>
      <c r="D353" s="224" t="s">
        <v>131</v>
      </c>
      <c r="E353" s="38"/>
      <c r="F353" s="225" t="s">
        <v>561</v>
      </c>
      <c r="G353" s="38"/>
      <c r="H353" s="38"/>
      <c r="I353" s="226"/>
      <c r="J353" s="38"/>
      <c r="K353" s="38"/>
      <c r="L353" s="42"/>
      <c r="M353" s="227"/>
      <c r="N353" s="228"/>
      <c r="O353" s="89"/>
      <c r="P353" s="89"/>
      <c r="Q353" s="89"/>
      <c r="R353" s="89"/>
      <c r="S353" s="89"/>
      <c r="T353" s="90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T353" s="15" t="s">
        <v>131</v>
      </c>
      <c r="AU353" s="15" t="s">
        <v>84</v>
      </c>
    </row>
    <row r="354" s="2" customFormat="1" ht="16.5" customHeight="1">
      <c r="A354" s="36"/>
      <c r="B354" s="37"/>
      <c r="C354" s="241" t="s">
        <v>562</v>
      </c>
      <c r="D354" s="241" t="s">
        <v>224</v>
      </c>
      <c r="E354" s="242" t="s">
        <v>563</v>
      </c>
      <c r="F354" s="243" t="s">
        <v>564</v>
      </c>
      <c r="G354" s="244" t="s">
        <v>305</v>
      </c>
      <c r="H354" s="245">
        <v>7</v>
      </c>
      <c r="I354" s="246"/>
      <c r="J354" s="247">
        <f>ROUND(I354*H354,2)</f>
        <v>0</v>
      </c>
      <c r="K354" s="248"/>
      <c r="L354" s="249"/>
      <c r="M354" s="250" t="s">
        <v>1</v>
      </c>
      <c r="N354" s="251" t="s">
        <v>42</v>
      </c>
      <c r="O354" s="89"/>
      <c r="P354" s="220">
        <f>O354*H354</f>
        <v>0</v>
      </c>
      <c r="Q354" s="220">
        <v>5.0000000000000002E-05</v>
      </c>
      <c r="R354" s="220">
        <f>Q354*H354</f>
        <v>0.00035</v>
      </c>
      <c r="S354" s="220">
        <v>0</v>
      </c>
      <c r="T354" s="221">
        <f>S354*H354</f>
        <v>0</v>
      </c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R354" s="222" t="s">
        <v>227</v>
      </c>
      <c r="AT354" s="222" t="s">
        <v>224</v>
      </c>
      <c r="AU354" s="222" t="s">
        <v>84</v>
      </c>
      <c r="AY354" s="15" t="s">
        <v>122</v>
      </c>
      <c r="BE354" s="223">
        <f>IF(N354="základní",J354,0)</f>
        <v>0</v>
      </c>
      <c r="BF354" s="223">
        <f>IF(N354="snížená",J354,0)</f>
        <v>0</v>
      </c>
      <c r="BG354" s="223">
        <f>IF(N354="zákl. přenesená",J354,0)</f>
        <v>0</v>
      </c>
      <c r="BH354" s="223">
        <f>IF(N354="sníž. přenesená",J354,0)</f>
        <v>0</v>
      </c>
      <c r="BI354" s="223">
        <f>IF(N354="nulová",J354,0)</f>
        <v>0</v>
      </c>
      <c r="BJ354" s="15" t="s">
        <v>82</v>
      </c>
      <c r="BK354" s="223">
        <f>ROUND(I354*H354,2)</f>
        <v>0</v>
      </c>
      <c r="BL354" s="15" t="s">
        <v>204</v>
      </c>
      <c r="BM354" s="222" t="s">
        <v>565</v>
      </c>
    </row>
    <row r="355" s="2" customFormat="1">
      <c r="A355" s="36"/>
      <c r="B355" s="37"/>
      <c r="C355" s="38"/>
      <c r="D355" s="224" t="s">
        <v>131</v>
      </c>
      <c r="E355" s="38"/>
      <c r="F355" s="225" t="s">
        <v>564</v>
      </c>
      <c r="G355" s="38"/>
      <c r="H355" s="38"/>
      <c r="I355" s="226"/>
      <c r="J355" s="38"/>
      <c r="K355" s="38"/>
      <c r="L355" s="42"/>
      <c r="M355" s="227"/>
      <c r="N355" s="228"/>
      <c r="O355" s="89"/>
      <c r="P355" s="89"/>
      <c r="Q355" s="89"/>
      <c r="R355" s="89"/>
      <c r="S355" s="89"/>
      <c r="T355" s="90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T355" s="15" t="s">
        <v>131</v>
      </c>
      <c r="AU355" s="15" t="s">
        <v>84</v>
      </c>
    </row>
    <row r="356" s="2" customFormat="1" ht="21.75" customHeight="1">
      <c r="A356" s="36"/>
      <c r="B356" s="37"/>
      <c r="C356" s="241" t="s">
        <v>566</v>
      </c>
      <c r="D356" s="241" t="s">
        <v>224</v>
      </c>
      <c r="E356" s="242" t="s">
        <v>567</v>
      </c>
      <c r="F356" s="243" t="s">
        <v>568</v>
      </c>
      <c r="G356" s="244" t="s">
        <v>569</v>
      </c>
      <c r="H356" s="245">
        <v>1</v>
      </c>
      <c r="I356" s="246"/>
      <c r="J356" s="247">
        <f>ROUND(I356*H356,2)</f>
        <v>0</v>
      </c>
      <c r="K356" s="248"/>
      <c r="L356" s="249"/>
      <c r="M356" s="250" t="s">
        <v>1</v>
      </c>
      <c r="N356" s="251" t="s">
        <v>42</v>
      </c>
      <c r="O356" s="89"/>
      <c r="P356" s="220">
        <f>O356*H356</f>
        <v>0</v>
      </c>
      <c r="Q356" s="220">
        <v>1.0000000000000001E-05</v>
      </c>
      <c r="R356" s="220">
        <f>Q356*H356</f>
        <v>1.0000000000000001E-05</v>
      </c>
      <c r="S356" s="220">
        <v>0</v>
      </c>
      <c r="T356" s="221">
        <f>S356*H356</f>
        <v>0</v>
      </c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R356" s="222" t="s">
        <v>227</v>
      </c>
      <c r="AT356" s="222" t="s">
        <v>224</v>
      </c>
      <c r="AU356" s="222" t="s">
        <v>84</v>
      </c>
      <c r="AY356" s="15" t="s">
        <v>122</v>
      </c>
      <c r="BE356" s="223">
        <f>IF(N356="základní",J356,0)</f>
        <v>0</v>
      </c>
      <c r="BF356" s="223">
        <f>IF(N356="snížená",J356,0)</f>
        <v>0</v>
      </c>
      <c r="BG356" s="223">
        <f>IF(N356="zákl. přenesená",J356,0)</f>
        <v>0</v>
      </c>
      <c r="BH356" s="223">
        <f>IF(N356="sníž. přenesená",J356,0)</f>
        <v>0</v>
      </c>
      <c r="BI356" s="223">
        <f>IF(N356="nulová",J356,0)</f>
        <v>0</v>
      </c>
      <c r="BJ356" s="15" t="s">
        <v>82</v>
      </c>
      <c r="BK356" s="223">
        <f>ROUND(I356*H356,2)</f>
        <v>0</v>
      </c>
      <c r="BL356" s="15" t="s">
        <v>204</v>
      </c>
      <c r="BM356" s="222" t="s">
        <v>570</v>
      </c>
    </row>
    <row r="357" s="2" customFormat="1">
      <c r="A357" s="36"/>
      <c r="B357" s="37"/>
      <c r="C357" s="38"/>
      <c r="D357" s="224" t="s">
        <v>131</v>
      </c>
      <c r="E357" s="38"/>
      <c r="F357" s="225" t="s">
        <v>568</v>
      </c>
      <c r="G357" s="38"/>
      <c r="H357" s="38"/>
      <c r="I357" s="226"/>
      <c r="J357" s="38"/>
      <c r="K357" s="38"/>
      <c r="L357" s="42"/>
      <c r="M357" s="227"/>
      <c r="N357" s="228"/>
      <c r="O357" s="89"/>
      <c r="P357" s="89"/>
      <c r="Q357" s="89"/>
      <c r="R357" s="89"/>
      <c r="S357" s="89"/>
      <c r="T357" s="90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T357" s="15" t="s">
        <v>131</v>
      </c>
      <c r="AU357" s="15" t="s">
        <v>84</v>
      </c>
    </row>
    <row r="358" s="2" customFormat="1" ht="16.5" customHeight="1">
      <c r="A358" s="36"/>
      <c r="B358" s="37"/>
      <c r="C358" s="241" t="s">
        <v>571</v>
      </c>
      <c r="D358" s="241" t="s">
        <v>224</v>
      </c>
      <c r="E358" s="242" t="s">
        <v>572</v>
      </c>
      <c r="F358" s="243" t="s">
        <v>573</v>
      </c>
      <c r="G358" s="244" t="s">
        <v>305</v>
      </c>
      <c r="H358" s="245">
        <v>2</v>
      </c>
      <c r="I358" s="246"/>
      <c r="J358" s="247">
        <f>ROUND(I358*H358,2)</f>
        <v>0</v>
      </c>
      <c r="K358" s="248"/>
      <c r="L358" s="249"/>
      <c r="M358" s="250" t="s">
        <v>1</v>
      </c>
      <c r="N358" s="251" t="s">
        <v>42</v>
      </c>
      <c r="O358" s="89"/>
      <c r="P358" s="220">
        <f>O358*H358</f>
        <v>0</v>
      </c>
      <c r="Q358" s="220">
        <v>0.00019000000000000001</v>
      </c>
      <c r="R358" s="220">
        <f>Q358*H358</f>
        <v>0.00038000000000000002</v>
      </c>
      <c r="S358" s="220">
        <v>0</v>
      </c>
      <c r="T358" s="221">
        <f>S358*H358</f>
        <v>0</v>
      </c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R358" s="222" t="s">
        <v>227</v>
      </c>
      <c r="AT358" s="222" t="s">
        <v>224</v>
      </c>
      <c r="AU358" s="222" t="s">
        <v>84</v>
      </c>
      <c r="AY358" s="15" t="s">
        <v>122</v>
      </c>
      <c r="BE358" s="223">
        <f>IF(N358="základní",J358,0)</f>
        <v>0</v>
      </c>
      <c r="BF358" s="223">
        <f>IF(N358="snížená",J358,0)</f>
        <v>0</v>
      </c>
      <c r="BG358" s="223">
        <f>IF(N358="zákl. přenesená",J358,0)</f>
        <v>0</v>
      </c>
      <c r="BH358" s="223">
        <f>IF(N358="sníž. přenesená",J358,0)</f>
        <v>0</v>
      </c>
      <c r="BI358" s="223">
        <f>IF(N358="nulová",J358,0)</f>
        <v>0</v>
      </c>
      <c r="BJ358" s="15" t="s">
        <v>82</v>
      </c>
      <c r="BK358" s="223">
        <f>ROUND(I358*H358,2)</f>
        <v>0</v>
      </c>
      <c r="BL358" s="15" t="s">
        <v>204</v>
      </c>
      <c r="BM358" s="222" t="s">
        <v>574</v>
      </c>
    </row>
    <row r="359" s="2" customFormat="1">
      <c r="A359" s="36"/>
      <c r="B359" s="37"/>
      <c r="C359" s="38"/>
      <c r="D359" s="224" t="s">
        <v>131</v>
      </c>
      <c r="E359" s="38"/>
      <c r="F359" s="225" t="s">
        <v>575</v>
      </c>
      <c r="G359" s="38"/>
      <c r="H359" s="38"/>
      <c r="I359" s="226"/>
      <c r="J359" s="38"/>
      <c r="K359" s="38"/>
      <c r="L359" s="42"/>
      <c r="M359" s="227"/>
      <c r="N359" s="228"/>
      <c r="O359" s="89"/>
      <c r="P359" s="89"/>
      <c r="Q359" s="89"/>
      <c r="R359" s="89"/>
      <c r="S359" s="89"/>
      <c r="T359" s="90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T359" s="15" t="s">
        <v>131</v>
      </c>
      <c r="AU359" s="15" t="s">
        <v>84</v>
      </c>
    </row>
    <row r="360" s="12" customFormat="1" ht="22.8" customHeight="1">
      <c r="A360" s="12"/>
      <c r="B360" s="194"/>
      <c r="C360" s="195"/>
      <c r="D360" s="196" t="s">
        <v>76</v>
      </c>
      <c r="E360" s="208" t="s">
        <v>576</v>
      </c>
      <c r="F360" s="208" t="s">
        <v>577</v>
      </c>
      <c r="G360" s="195"/>
      <c r="H360" s="195"/>
      <c r="I360" s="198"/>
      <c r="J360" s="209">
        <f>BK360</f>
        <v>0</v>
      </c>
      <c r="K360" s="195"/>
      <c r="L360" s="200"/>
      <c r="M360" s="201"/>
      <c r="N360" s="202"/>
      <c r="O360" s="202"/>
      <c r="P360" s="203">
        <f>SUM(P361:P392)</f>
        <v>0</v>
      </c>
      <c r="Q360" s="202"/>
      <c r="R360" s="203">
        <f>SUM(R361:R392)</f>
        <v>0.73020879999999999</v>
      </c>
      <c r="S360" s="202"/>
      <c r="T360" s="204">
        <f>SUM(T361:T392)</f>
        <v>3.5526249999999999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05" t="s">
        <v>84</v>
      </c>
      <c r="AT360" s="206" t="s">
        <v>76</v>
      </c>
      <c r="AU360" s="206" t="s">
        <v>82</v>
      </c>
      <c r="AY360" s="205" t="s">
        <v>122</v>
      </c>
      <c r="BK360" s="207">
        <f>SUM(BK361:BK392)</f>
        <v>0</v>
      </c>
    </row>
    <row r="361" s="2" customFormat="1" ht="16.5" customHeight="1">
      <c r="A361" s="36"/>
      <c r="B361" s="37"/>
      <c r="C361" s="210" t="s">
        <v>578</v>
      </c>
      <c r="D361" s="210" t="s">
        <v>125</v>
      </c>
      <c r="E361" s="211" t="s">
        <v>579</v>
      </c>
      <c r="F361" s="212" t="s">
        <v>580</v>
      </c>
      <c r="G361" s="213" t="s">
        <v>128</v>
      </c>
      <c r="H361" s="214">
        <v>366.75</v>
      </c>
      <c r="I361" s="215"/>
      <c r="J361" s="216">
        <f>ROUND(I361*H361,2)</f>
        <v>0</v>
      </c>
      <c r="K361" s="217"/>
      <c r="L361" s="42"/>
      <c r="M361" s="218" t="s">
        <v>1</v>
      </c>
      <c r="N361" s="219" t="s">
        <v>42</v>
      </c>
      <c r="O361" s="89"/>
      <c r="P361" s="220">
        <f>O361*H361</f>
        <v>0</v>
      </c>
      <c r="Q361" s="220">
        <v>0</v>
      </c>
      <c r="R361" s="220">
        <f>Q361*H361</f>
        <v>0</v>
      </c>
      <c r="S361" s="220">
        <v>0.0094999999999999998</v>
      </c>
      <c r="T361" s="221">
        <f>S361*H361</f>
        <v>3.4841249999999997</v>
      </c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R361" s="222" t="s">
        <v>204</v>
      </c>
      <c r="AT361" s="222" t="s">
        <v>125</v>
      </c>
      <c r="AU361" s="222" t="s">
        <v>84</v>
      </c>
      <c r="AY361" s="15" t="s">
        <v>122</v>
      </c>
      <c r="BE361" s="223">
        <f>IF(N361="základní",J361,0)</f>
        <v>0</v>
      </c>
      <c r="BF361" s="223">
        <f>IF(N361="snížená",J361,0)</f>
        <v>0</v>
      </c>
      <c r="BG361" s="223">
        <f>IF(N361="zákl. přenesená",J361,0)</f>
        <v>0</v>
      </c>
      <c r="BH361" s="223">
        <f>IF(N361="sníž. přenesená",J361,0)</f>
        <v>0</v>
      </c>
      <c r="BI361" s="223">
        <f>IF(N361="nulová",J361,0)</f>
        <v>0</v>
      </c>
      <c r="BJ361" s="15" t="s">
        <v>82</v>
      </c>
      <c r="BK361" s="223">
        <f>ROUND(I361*H361,2)</f>
        <v>0</v>
      </c>
      <c r="BL361" s="15" t="s">
        <v>204</v>
      </c>
      <c r="BM361" s="222" t="s">
        <v>581</v>
      </c>
    </row>
    <row r="362" s="2" customFormat="1">
      <c r="A362" s="36"/>
      <c r="B362" s="37"/>
      <c r="C362" s="38"/>
      <c r="D362" s="224" t="s">
        <v>131</v>
      </c>
      <c r="E362" s="38"/>
      <c r="F362" s="225" t="s">
        <v>582</v>
      </c>
      <c r="G362" s="38"/>
      <c r="H362" s="38"/>
      <c r="I362" s="226"/>
      <c r="J362" s="38"/>
      <c r="K362" s="38"/>
      <c r="L362" s="42"/>
      <c r="M362" s="227"/>
      <c r="N362" s="228"/>
      <c r="O362" s="89"/>
      <c r="P362" s="89"/>
      <c r="Q362" s="89"/>
      <c r="R362" s="89"/>
      <c r="S362" s="89"/>
      <c r="T362" s="90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T362" s="15" t="s">
        <v>131</v>
      </c>
      <c r="AU362" s="15" t="s">
        <v>84</v>
      </c>
    </row>
    <row r="363" s="13" customFormat="1">
      <c r="A363" s="13"/>
      <c r="B363" s="230"/>
      <c r="C363" s="231"/>
      <c r="D363" s="224" t="s">
        <v>141</v>
      </c>
      <c r="E363" s="232" t="s">
        <v>1</v>
      </c>
      <c r="F363" s="233" t="s">
        <v>583</v>
      </c>
      <c r="G363" s="231"/>
      <c r="H363" s="234">
        <v>366.75</v>
      </c>
      <c r="I363" s="235"/>
      <c r="J363" s="231"/>
      <c r="K363" s="231"/>
      <c r="L363" s="236"/>
      <c r="M363" s="237"/>
      <c r="N363" s="238"/>
      <c r="O363" s="238"/>
      <c r="P363" s="238"/>
      <c r="Q363" s="238"/>
      <c r="R363" s="238"/>
      <c r="S363" s="238"/>
      <c r="T363" s="239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0" t="s">
        <v>141</v>
      </c>
      <c r="AU363" s="240" t="s">
        <v>84</v>
      </c>
      <c r="AV363" s="13" t="s">
        <v>84</v>
      </c>
      <c r="AW363" s="13" t="s">
        <v>34</v>
      </c>
      <c r="AX363" s="13" t="s">
        <v>82</v>
      </c>
      <c r="AY363" s="240" t="s">
        <v>122</v>
      </c>
    </row>
    <row r="364" s="2" customFormat="1" ht="24.15" customHeight="1">
      <c r="A364" s="36"/>
      <c r="B364" s="37"/>
      <c r="C364" s="210" t="s">
        <v>584</v>
      </c>
      <c r="D364" s="210" t="s">
        <v>125</v>
      </c>
      <c r="E364" s="211" t="s">
        <v>585</v>
      </c>
      <c r="F364" s="212" t="s">
        <v>586</v>
      </c>
      <c r="G364" s="213" t="s">
        <v>282</v>
      </c>
      <c r="H364" s="214">
        <v>45</v>
      </c>
      <c r="I364" s="215"/>
      <c r="J364" s="216">
        <f>ROUND(I364*H364,2)</f>
        <v>0</v>
      </c>
      <c r="K364" s="217"/>
      <c r="L364" s="42"/>
      <c r="M364" s="218" t="s">
        <v>1</v>
      </c>
      <c r="N364" s="219" t="s">
        <v>42</v>
      </c>
      <c r="O364" s="89"/>
      <c r="P364" s="220">
        <f>O364*H364</f>
        <v>0</v>
      </c>
      <c r="Q364" s="220">
        <v>0</v>
      </c>
      <c r="R364" s="220">
        <f>Q364*H364</f>
        <v>0</v>
      </c>
      <c r="S364" s="220">
        <v>0</v>
      </c>
      <c r="T364" s="221">
        <f>S364*H364</f>
        <v>0</v>
      </c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R364" s="222" t="s">
        <v>204</v>
      </c>
      <c r="AT364" s="222" t="s">
        <v>125</v>
      </c>
      <c r="AU364" s="222" t="s">
        <v>84</v>
      </c>
      <c r="AY364" s="15" t="s">
        <v>122</v>
      </c>
      <c r="BE364" s="223">
        <f>IF(N364="základní",J364,0)</f>
        <v>0</v>
      </c>
      <c r="BF364" s="223">
        <f>IF(N364="snížená",J364,0)</f>
        <v>0</v>
      </c>
      <c r="BG364" s="223">
        <f>IF(N364="zákl. přenesená",J364,0)</f>
        <v>0</v>
      </c>
      <c r="BH364" s="223">
        <f>IF(N364="sníž. přenesená",J364,0)</f>
        <v>0</v>
      </c>
      <c r="BI364" s="223">
        <f>IF(N364="nulová",J364,0)</f>
        <v>0</v>
      </c>
      <c r="BJ364" s="15" t="s">
        <v>82</v>
      </c>
      <c r="BK364" s="223">
        <f>ROUND(I364*H364,2)</f>
        <v>0</v>
      </c>
      <c r="BL364" s="15" t="s">
        <v>204</v>
      </c>
      <c r="BM364" s="222" t="s">
        <v>587</v>
      </c>
    </row>
    <row r="365" s="2" customFormat="1">
      <c r="A365" s="36"/>
      <c r="B365" s="37"/>
      <c r="C365" s="38"/>
      <c r="D365" s="224" t="s">
        <v>131</v>
      </c>
      <c r="E365" s="38"/>
      <c r="F365" s="225" t="s">
        <v>588</v>
      </c>
      <c r="G365" s="38"/>
      <c r="H365" s="38"/>
      <c r="I365" s="226"/>
      <c r="J365" s="38"/>
      <c r="K365" s="38"/>
      <c r="L365" s="42"/>
      <c r="M365" s="227"/>
      <c r="N365" s="228"/>
      <c r="O365" s="89"/>
      <c r="P365" s="89"/>
      <c r="Q365" s="89"/>
      <c r="R365" s="89"/>
      <c r="S365" s="89"/>
      <c r="T365" s="90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T365" s="15" t="s">
        <v>131</v>
      </c>
      <c r="AU365" s="15" t="s">
        <v>84</v>
      </c>
    </row>
    <row r="366" s="13" customFormat="1">
      <c r="A366" s="13"/>
      <c r="B366" s="230"/>
      <c r="C366" s="231"/>
      <c r="D366" s="224" t="s">
        <v>141</v>
      </c>
      <c r="E366" s="232" t="s">
        <v>1</v>
      </c>
      <c r="F366" s="233" t="s">
        <v>589</v>
      </c>
      <c r="G366" s="231"/>
      <c r="H366" s="234">
        <v>45</v>
      </c>
      <c r="I366" s="235"/>
      <c r="J366" s="231"/>
      <c r="K366" s="231"/>
      <c r="L366" s="236"/>
      <c r="M366" s="237"/>
      <c r="N366" s="238"/>
      <c r="O366" s="238"/>
      <c r="P366" s="238"/>
      <c r="Q366" s="238"/>
      <c r="R366" s="238"/>
      <c r="S366" s="238"/>
      <c r="T366" s="239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0" t="s">
        <v>141</v>
      </c>
      <c r="AU366" s="240" t="s">
        <v>84</v>
      </c>
      <c r="AV366" s="13" t="s">
        <v>84</v>
      </c>
      <c r="AW366" s="13" t="s">
        <v>34</v>
      </c>
      <c r="AX366" s="13" t="s">
        <v>82</v>
      </c>
      <c r="AY366" s="240" t="s">
        <v>122</v>
      </c>
    </row>
    <row r="367" s="2" customFormat="1" ht="24.15" customHeight="1">
      <c r="A367" s="36"/>
      <c r="B367" s="37"/>
      <c r="C367" s="210" t="s">
        <v>590</v>
      </c>
      <c r="D367" s="210" t="s">
        <v>125</v>
      </c>
      <c r="E367" s="211" t="s">
        <v>591</v>
      </c>
      <c r="F367" s="212" t="s">
        <v>592</v>
      </c>
      <c r="G367" s="213" t="s">
        <v>128</v>
      </c>
      <c r="H367" s="214">
        <v>192.69999999999999</v>
      </c>
      <c r="I367" s="215"/>
      <c r="J367" s="216">
        <f>ROUND(I367*H367,2)</f>
        <v>0</v>
      </c>
      <c r="K367" s="217"/>
      <c r="L367" s="42"/>
      <c r="M367" s="218" t="s">
        <v>1</v>
      </c>
      <c r="N367" s="219" t="s">
        <v>42</v>
      </c>
      <c r="O367" s="89"/>
      <c r="P367" s="220">
        <f>O367*H367</f>
        <v>0</v>
      </c>
      <c r="Q367" s="220">
        <v>0</v>
      </c>
      <c r="R367" s="220">
        <f>Q367*H367</f>
        <v>0</v>
      </c>
      <c r="S367" s="220">
        <v>0</v>
      </c>
      <c r="T367" s="221">
        <f>S367*H367</f>
        <v>0</v>
      </c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R367" s="222" t="s">
        <v>204</v>
      </c>
      <c r="AT367" s="222" t="s">
        <v>125</v>
      </c>
      <c r="AU367" s="222" t="s">
        <v>84</v>
      </c>
      <c r="AY367" s="15" t="s">
        <v>122</v>
      </c>
      <c r="BE367" s="223">
        <f>IF(N367="základní",J367,0)</f>
        <v>0</v>
      </c>
      <c r="BF367" s="223">
        <f>IF(N367="snížená",J367,0)</f>
        <v>0</v>
      </c>
      <c r="BG367" s="223">
        <f>IF(N367="zákl. přenesená",J367,0)</f>
        <v>0</v>
      </c>
      <c r="BH367" s="223">
        <f>IF(N367="sníž. přenesená",J367,0)</f>
        <v>0</v>
      </c>
      <c r="BI367" s="223">
        <f>IF(N367="nulová",J367,0)</f>
        <v>0</v>
      </c>
      <c r="BJ367" s="15" t="s">
        <v>82</v>
      </c>
      <c r="BK367" s="223">
        <f>ROUND(I367*H367,2)</f>
        <v>0</v>
      </c>
      <c r="BL367" s="15" t="s">
        <v>204</v>
      </c>
      <c r="BM367" s="222" t="s">
        <v>593</v>
      </c>
    </row>
    <row r="368" s="2" customFormat="1">
      <c r="A368" s="36"/>
      <c r="B368" s="37"/>
      <c r="C368" s="38"/>
      <c r="D368" s="224" t="s">
        <v>131</v>
      </c>
      <c r="E368" s="38"/>
      <c r="F368" s="225" t="s">
        <v>594</v>
      </c>
      <c r="G368" s="38"/>
      <c r="H368" s="38"/>
      <c r="I368" s="226"/>
      <c r="J368" s="38"/>
      <c r="K368" s="38"/>
      <c r="L368" s="42"/>
      <c r="M368" s="227"/>
      <c r="N368" s="228"/>
      <c r="O368" s="89"/>
      <c r="P368" s="89"/>
      <c r="Q368" s="89"/>
      <c r="R368" s="89"/>
      <c r="S368" s="89"/>
      <c r="T368" s="90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T368" s="15" t="s">
        <v>131</v>
      </c>
      <c r="AU368" s="15" t="s">
        <v>84</v>
      </c>
    </row>
    <row r="369" s="2" customFormat="1" ht="24.15" customHeight="1">
      <c r="A369" s="36"/>
      <c r="B369" s="37"/>
      <c r="C369" s="210" t="s">
        <v>595</v>
      </c>
      <c r="D369" s="210" t="s">
        <v>125</v>
      </c>
      <c r="E369" s="211" t="s">
        <v>596</v>
      </c>
      <c r="F369" s="212" t="s">
        <v>597</v>
      </c>
      <c r="G369" s="213" t="s">
        <v>282</v>
      </c>
      <c r="H369" s="214">
        <v>15.08</v>
      </c>
      <c r="I369" s="215"/>
      <c r="J369" s="216">
        <f>ROUND(I369*H369,2)</f>
        <v>0</v>
      </c>
      <c r="K369" s="217"/>
      <c r="L369" s="42"/>
      <c r="M369" s="218" t="s">
        <v>1</v>
      </c>
      <c r="N369" s="219" t="s">
        <v>42</v>
      </c>
      <c r="O369" s="89"/>
      <c r="P369" s="220">
        <f>O369*H369</f>
        <v>0</v>
      </c>
      <c r="Q369" s="220">
        <v>0</v>
      </c>
      <c r="R369" s="220">
        <f>Q369*H369</f>
        <v>0</v>
      </c>
      <c r="S369" s="220">
        <v>0</v>
      </c>
      <c r="T369" s="221">
        <f>S369*H369</f>
        <v>0</v>
      </c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R369" s="222" t="s">
        <v>204</v>
      </c>
      <c r="AT369" s="222" t="s">
        <v>125</v>
      </c>
      <c r="AU369" s="222" t="s">
        <v>84</v>
      </c>
      <c r="AY369" s="15" t="s">
        <v>122</v>
      </c>
      <c r="BE369" s="223">
        <f>IF(N369="základní",J369,0)</f>
        <v>0</v>
      </c>
      <c r="BF369" s="223">
        <f>IF(N369="snížená",J369,0)</f>
        <v>0</v>
      </c>
      <c r="BG369" s="223">
        <f>IF(N369="zákl. přenesená",J369,0)</f>
        <v>0</v>
      </c>
      <c r="BH369" s="223">
        <f>IF(N369="sníž. přenesená",J369,0)</f>
        <v>0</v>
      </c>
      <c r="BI369" s="223">
        <f>IF(N369="nulová",J369,0)</f>
        <v>0</v>
      </c>
      <c r="BJ369" s="15" t="s">
        <v>82</v>
      </c>
      <c r="BK369" s="223">
        <f>ROUND(I369*H369,2)</f>
        <v>0</v>
      </c>
      <c r="BL369" s="15" t="s">
        <v>204</v>
      </c>
      <c r="BM369" s="222" t="s">
        <v>598</v>
      </c>
    </row>
    <row r="370" s="2" customFormat="1">
      <c r="A370" s="36"/>
      <c r="B370" s="37"/>
      <c r="C370" s="38"/>
      <c r="D370" s="224" t="s">
        <v>131</v>
      </c>
      <c r="E370" s="38"/>
      <c r="F370" s="225" t="s">
        <v>599</v>
      </c>
      <c r="G370" s="38"/>
      <c r="H370" s="38"/>
      <c r="I370" s="226"/>
      <c r="J370" s="38"/>
      <c r="K370" s="38"/>
      <c r="L370" s="42"/>
      <c r="M370" s="227"/>
      <c r="N370" s="228"/>
      <c r="O370" s="89"/>
      <c r="P370" s="89"/>
      <c r="Q370" s="89"/>
      <c r="R370" s="89"/>
      <c r="S370" s="89"/>
      <c r="T370" s="90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T370" s="15" t="s">
        <v>131</v>
      </c>
      <c r="AU370" s="15" t="s">
        <v>84</v>
      </c>
    </row>
    <row r="371" s="13" customFormat="1">
      <c r="A371" s="13"/>
      <c r="B371" s="230"/>
      <c r="C371" s="231"/>
      <c r="D371" s="224" t="s">
        <v>141</v>
      </c>
      <c r="E371" s="232" t="s">
        <v>1</v>
      </c>
      <c r="F371" s="233" t="s">
        <v>600</v>
      </c>
      <c r="G371" s="231"/>
      <c r="H371" s="234">
        <v>15.08</v>
      </c>
      <c r="I371" s="235"/>
      <c r="J371" s="231"/>
      <c r="K371" s="231"/>
      <c r="L371" s="236"/>
      <c r="M371" s="237"/>
      <c r="N371" s="238"/>
      <c r="O371" s="238"/>
      <c r="P371" s="238"/>
      <c r="Q371" s="238"/>
      <c r="R371" s="238"/>
      <c r="S371" s="238"/>
      <c r="T371" s="239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0" t="s">
        <v>141</v>
      </c>
      <c r="AU371" s="240" t="s">
        <v>84</v>
      </c>
      <c r="AV371" s="13" t="s">
        <v>84</v>
      </c>
      <c r="AW371" s="13" t="s">
        <v>34</v>
      </c>
      <c r="AX371" s="13" t="s">
        <v>82</v>
      </c>
      <c r="AY371" s="240" t="s">
        <v>122</v>
      </c>
    </row>
    <row r="372" s="2" customFormat="1" ht="16.5" customHeight="1">
      <c r="A372" s="36"/>
      <c r="B372" s="37"/>
      <c r="C372" s="210" t="s">
        <v>601</v>
      </c>
      <c r="D372" s="210" t="s">
        <v>125</v>
      </c>
      <c r="E372" s="211" t="s">
        <v>602</v>
      </c>
      <c r="F372" s="212" t="s">
        <v>603</v>
      </c>
      <c r="G372" s="213" t="s">
        <v>305</v>
      </c>
      <c r="H372" s="214">
        <v>1</v>
      </c>
      <c r="I372" s="215"/>
      <c r="J372" s="216">
        <f>ROUND(I372*H372,2)</f>
        <v>0</v>
      </c>
      <c r="K372" s="217"/>
      <c r="L372" s="42"/>
      <c r="M372" s="218" t="s">
        <v>1</v>
      </c>
      <c r="N372" s="219" t="s">
        <v>42</v>
      </c>
      <c r="O372" s="89"/>
      <c r="P372" s="220">
        <f>O372*H372</f>
        <v>0</v>
      </c>
      <c r="Q372" s="220">
        <v>0</v>
      </c>
      <c r="R372" s="220">
        <f>Q372*H372</f>
        <v>0</v>
      </c>
      <c r="S372" s="220">
        <v>0.016500000000000001</v>
      </c>
      <c r="T372" s="221">
        <f>S372*H372</f>
        <v>0.016500000000000001</v>
      </c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R372" s="222" t="s">
        <v>204</v>
      </c>
      <c r="AT372" s="222" t="s">
        <v>125</v>
      </c>
      <c r="AU372" s="222" t="s">
        <v>84</v>
      </c>
      <c r="AY372" s="15" t="s">
        <v>122</v>
      </c>
      <c r="BE372" s="223">
        <f>IF(N372="základní",J372,0)</f>
        <v>0</v>
      </c>
      <c r="BF372" s="223">
        <f>IF(N372="snížená",J372,0)</f>
        <v>0</v>
      </c>
      <c r="BG372" s="223">
        <f>IF(N372="zákl. přenesená",J372,0)</f>
        <v>0</v>
      </c>
      <c r="BH372" s="223">
        <f>IF(N372="sníž. přenesená",J372,0)</f>
        <v>0</v>
      </c>
      <c r="BI372" s="223">
        <f>IF(N372="nulová",J372,0)</f>
        <v>0</v>
      </c>
      <c r="BJ372" s="15" t="s">
        <v>82</v>
      </c>
      <c r="BK372" s="223">
        <f>ROUND(I372*H372,2)</f>
        <v>0</v>
      </c>
      <c r="BL372" s="15" t="s">
        <v>204</v>
      </c>
      <c r="BM372" s="222" t="s">
        <v>604</v>
      </c>
    </row>
    <row r="373" s="2" customFormat="1">
      <c r="A373" s="36"/>
      <c r="B373" s="37"/>
      <c r="C373" s="38"/>
      <c r="D373" s="224" t="s">
        <v>131</v>
      </c>
      <c r="E373" s="38"/>
      <c r="F373" s="225" t="s">
        <v>603</v>
      </c>
      <c r="G373" s="38"/>
      <c r="H373" s="38"/>
      <c r="I373" s="226"/>
      <c r="J373" s="38"/>
      <c r="K373" s="38"/>
      <c r="L373" s="42"/>
      <c r="M373" s="227"/>
      <c r="N373" s="228"/>
      <c r="O373" s="89"/>
      <c r="P373" s="89"/>
      <c r="Q373" s="89"/>
      <c r="R373" s="89"/>
      <c r="S373" s="89"/>
      <c r="T373" s="90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T373" s="15" t="s">
        <v>131</v>
      </c>
      <c r="AU373" s="15" t="s">
        <v>84</v>
      </c>
    </row>
    <row r="374" s="2" customFormat="1" ht="33" customHeight="1">
      <c r="A374" s="36"/>
      <c r="B374" s="37"/>
      <c r="C374" s="210" t="s">
        <v>605</v>
      </c>
      <c r="D374" s="210" t="s">
        <v>125</v>
      </c>
      <c r="E374" s="211" t="s">
        <v>606</v>
      </c>
      <c r="F374" s="212" t="s">
        <v>607</v>
      </c>
      <c r="G374" s="213" t="s">
        <v>128</v>
      </c>
      <c r="H374" s="214">
        <v>162.81999999999999</v>
      </c>
      <c r="I374" s="215"/>
      <c r="J374" s="216">
        <f>ROUND(I374*H374,2)</f>
        <v>0</v>
      </c>
      <c r="K374" s="217"/>
      <c r="L374" s="42"/>
      <c r="M374" s="218" t="s">
        <v>1</v>
      </c>
      <c r="N374" s="219" t="s">
        <v>42</v>
      </c>
      <c r="O374" s="89"/>
      <c r="P374" s="220">
        <f>O374*H374</f>
        <v>0</v>
      </c>
      <c r="Q374" s="220">
        <v>0</v>
      </c>
      <c r="R374" s="220">
        <f>Q374*H374</f>
        <v>0</v>
      </c>
      <c r="S374" s="220">
        <v>0</v>
      </c>
      <c r="T374" s="221">
        <f>S374*H374</f>
        <v>0</v>
      </c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R374" s="222" t="s">
        <v>204</v>
      </c>
      <c r="AT374" s="222" t="s">
        <v>125</v>
      </c>
      <c r="AU374" s="222" t="s">
        <v>84</v>
      </c>
      <c r="AY374" s="15" t="s">
        <v>122</v>
      </c>
      <c r="BE374" s="223">
        <f>IF(N374="základní",J374,0)</f>
        <v>0</v>
      </c>
      <c r="BF374" s="223">
        <f>IF(N374="snížená",J374,0)</f>
        <v>0</v>
      </c>
      <c r="BG374" s="223">
        <f>IF(N374="zákl. přenesená",J374,0)</f>
        <v>0</v>
      </c>
      <c r="BH374" s="223">
        <f>IF(N374="sníž. přenesená",J374,0)</f>
        <v>0</v>
      </c>
      <c r="BI374" s="223">
        <f>IF(N374="nulová",J374,0)</f>
        <v>0</v>
      </c>
      <c r="BJ374" s="15" t="s">
        <v>82</v>
      </c>
      <c r="BK374" s="223">
        <f>ROUND(I374*H374,2)</f>
        <v>0</v>
      </c>
      <c r="BL374" s="15" t="s">
        <v>204</v>
      </c>
      <c r="BM374" s="222" t="s">
        <v>608</v>
      </c>
    </row>
    <row r="375" s="2" customFormat="1">
      <c r="A375" s="36"/>
      <c r="B375" s="37"/>
      <c r="C375" s="38"/>
      <c r="D375" s="224" t="s">
        <v>131</v>
      </c>
      <c r="E375" s="38"/>
      <c r="F375" s="225" t="s">
        <v>609</v>
      </c>
      <c r="G375" s="38"/>
      <c r="H375" s="38"/>
      <c r="I375" s="226"/>
      <c r="J375" s="38"/>
      <c r="K375" s="38"/>
      <c r="L375" s="42"/>
      <c r="M375" s="227"/>
      <c r="N375" s="228"/>
      <c r="O375" s="89"/>
      <c r="P375" s="89"/>
      <c r="Q375" s="89"/>
      <c r="R375" s="89"/>
      <c r="S375" s="89"/>
      <c r="T375" s="90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T375" s="15" t="s">
        <v>131</v>
      </c>
      <c r="AU375" s="15" t="s">
        <v>84</v>
      </c>
    </row>
    <row r="376" s="2" customFormat="1">
      <c r="A376" s="36"/>
      <c r="B376" s="37"/>
      <c r="C376" s="38"/>
      <c r="D376" s="224" t="s">
        <v>133</v>
      </c>
      <c r="E376" s="38"/>
      <c r="F376" s="229" t="s">
        <v>610</v>
      </c>
      <c r="G376" s="38"/>
      <c r="H376" s="38"/>
      <c r="I376" s="226"/>
      <c r="J376" s="38"/>
      <c r="K376" s="38"/>
      <c r="L376" s="42"/>
      <c r="M376" s="227"/>
      <c r="N376" s="228"/>
      <c r="O376" s="89"/>
      <c r="P376" s="89"/>
      <c r="Q376" s="89"/>
      <c r="R376" s="89"/>
      <c r="S376" s="89"/>
      <c r="T376" s="90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T376" s="15" t="s">
        <v>133</v>
      </c>
      <c r="AU376" s="15" t="s">
        <v>84</v>
      </c>
    </row>
    <row r="377" s="2" customFormat="1" ht="37.8" customHeight="1">
      <c r="A377" s="36"/>
      <c r="B377" s="37"/>
      <c r="C377" s="241" t="s">
        <v>611</v>
      </c>
      <c r="D377" s="241" t="s">
        <v>224</v>
      </c>
      <c r="E377" s="242" t="s">
        <v>612</v>
      </c>
      <c r="F377" s="243" t="s">
        <v>613</v>
      </c>
      <c r="G377" s="244" t="s">
        <v>128</v>
      </c>
      <c r="H377" s="245">
        <v>187.22999999999999</v>
      </c>
      <c r="I377" s="246"/>
      <c r="J377" s="247">
        <f>ROUND(I377*H377,2)</f>
        <v>0</v>
      </c>
      <c r="K377" s="248"/>
      <c r="L377" s="249"/>
      <c r="M377" s="250" t="s">
        <v>1</v>
      </c>
      <c r="N377" s="251" t="s">
        <v>42</v>
      </c>
      <c r="O377" s="89"/>
      <c r="P377" s="220">
        <f>O377*H377</f>
        <v>0</v>
      </c>
      <c r="Q377" s="220">
        <v>0.00016000000000000001</v>
      </c>
      <c r="R377" s="220">
        <f>Q377*H377</f>
        <v>0.029956800000000002</v>
      </c>
      <c r="S377" s="220">
        <v>0</v>
      </c>
      <c r="T377" s="221">
        <f>S377*H377</f>
        <v>0</v>
      </c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R377" s="222" t="s">
        <v>227</v>
      </c>
      <c r="AT377" s="222" t="s">
        <v>224</v>
      </c>
      <c r="AU377" s="222" t="s">
        <v>84</v>
      </c>
      <c r="AY377" s="15" t="s">
        <v>122</v>
      </c>
      <c r="BE377" s="223">
        <f>IF(N377="základní",J377,0)</f>
        <v>0</v>
      </c>
      <c r="BF377" s="223">
        <f>IF(N377="snížená",J377,0)</f>
        <v>0</v>
      </c>
      <c r="BG377" s="223">
        <f>IF(N377="zákl. přenesená",J377,0)</f>
        <v>0</v>
      </c>
      <c r="BH377" s="223">
        <f>IF(N377="sníž. přenesená",J377,0)</f>
        <v>0</v>
      </c>
      <c r="BI377" s="223">
        <f>IF(N377="nulová",J377,0)</f>
        <v>0</v>
      </c>
      <c r="BJ377" s="15" t="s">
        <v>82</v>
      </c>
      <c r="BK377" s="223">
        <f>ROUND(I377*H377,2)</f>
        <v>0</v>
      </c>
      <c r="BL377" s="15" t="s">
        <v>204</v>
      </c>
      <c r="BM377" s="222" t="s">
        <v>614</v>
      </c>
    </row>
    <row r="378" s="2" customFormat="1">
      <c r="A378" s="36"/>
      <c r="B378" s="37"/>
      <c r="C378" s="38"/>
      <c r="D378" s="224" t="s">
        <v>131</v>
      </c>
      <c r="E378" s="38"/>
      <c r="F378" s="225" t="s">
        <v>613</v>
      </c>
      <c r="G378" s="38"/>
      <c r="H378" s="38"/>
      <c r="I378" s="226"/>
      <c r="J378" s="38"/>
      <c r="K378" s="38"/>
      <c r="L378" s="42"/>
      <c r="M378" s="227"/>
      <c r="N378" s="228"/>
      <c r="O378" s="89"/>
      <c r="P378" s="89"/>
      <c r="Q378" s="89"/>
      <c r="R378" s="89"/>
      <c r="S378" s="89"/>
      <c r="T378" s="90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T378" s="15" t="s">
        <v>131</v>
      </c>
      <c r="AU378" s="15" t="s">
        <v>84</v>
      </c>
    </row>
    <row r="379" s="2" customFormat="1">
      <c r="A379" s="36"/>
      <c r="B379" s="37"/>
      <c r="C379" s="38"/>
      <c r="D379" s="224" t="s">
        <v>133</v>
      </c>
      <c r="E379" s="38"/>
      <c r="F379" s="229" t="s">
        <v>615</v>
      </c>
      <c r="G379" s="38"/>
      <c r="H379" s="38"/>
      <c r="I379" s="226"/>
      <c r="J379" s="38"/>
      <c r="K379" s="38"/>
      <c r="L379" s="42"/>
      <c r="M379" s="227"/>
      <c r="N379" s="228"/>
      <c r="O379" s="89"/>
      <c r="P379" s="89"/>
      <c r="Q379" s="89"/>
      <c r="R379" s="89"/>
      <c r="S379" s="89"/>
      <c r="T379" s="90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T379" s="15" t="s">
        <v>133</v>
      </c>
      <c r="AU379" s="15" t="s">
        <v>84</v>
      </c>
    </row>
    <row r="380" s="2" customFormat="1" ht="24.15" customHeight="1">
      <c r="A380" s="36"/>
      <c r="B380" s="37"/>
      <c r="C380" s="241" t="s">
        <v>616</v>
      </c>
      <c r="D380" s="241" t="s">
        <v>224</v>
      </c>
      <c r="E380" s="242" t="s">
        <v>617</v>
      </c>
      <c r="F380" s="243" t="s">
        <v>618</v>
      </c>
      <c r="G380" s="244" t="s">
        <v>128</v>
      </c>
      <c r="H380" s="245">
        <v>381.007</v>
      </c>
      <c r="I380" s="246"/>
      <c r="J380" s="247">
        <f>ROUND(I380*H380,2)</f>
        <v>0</v>
      </c>
      <c r="K380" s="248"/>
      <c r="L380" s="249"/>
      <c r="M380" s="250" t="s">
        <v>1</v>
      </c>
      <c r="N380" s="251" t="s">
        <v>42</v>
      </c>
      <c r="O380" s="89"/>
      <c r="P380" s="220">
        <f>O380*H380</f>
        <v>0</v>
      </c>
      <c r="Q380" s="220">
        <v>0.0016999999999999999</v>
      </c>
      <c r="R380" s="220">
        <f>Q380*H380</f>
        <v>0.64771190000000001</v>
      </c>
      <c r="S380" s="220">
        <v>0</v>
      </c>
      <c r="T380" s="221">
        <f>S380*H380</f>
        <v>0</v>
      </c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R380" s="222" t="s">
        <v>227</v>
      </c>
      <c r="AT380" s="222" t="s">
        <v>224</v>
      </c>
      <c r="AU380" s="222" t="s">
        <v>84</v>
      </c>
      <c r="AY380" s="15" t="s">
        <v>122</v>
      </c>
      <c r="BE380" s="223">
        <f>IF(N380="základní",J380,0)</f>
        <v>0</v>
      </c>
      <c r="BF380" s="223">
        <f>IF(N380="snížená",J380,0)</f>
        <v>0</v>
      </c>
      <c r="BG380" s="223">
        <f>IF(N380="zákl. přenesená",J380,0)</f>
        <v>0</v>
      </c>
      <c r="BH380" s="223">
        <f>IF(N380="sníž. přenesená",J380,0)</f>
        <v>0</v>
      </c>
      <c r="BI380" s="223">
        <f>IF(N380="nulová",J380,0)</f>
        <v>0</v>
      </c>
      <c r="BJ380" s="15" t="s">
        <v>82</v>
      </c>
      <c r="BK380" s="223">
        <f>ROUND(I380*H380,2)</f>
        <v>0</v>
      </c>
      <c r="BL380" s="15" t="s">
        <v>204</v>
      </c>
      <c r="BM380" s="222" t="s">
        <v>619</v>
      </c>
    </row>
    <row r="381" s="2" customFormat="1">
      <c r="A381" s="36"/>
      <c r="B381" s="37"/>
      <c r="C381" s="38"/>
      <c r="D381" s="224" t="s">
        <v>131</v>
      </c>
      <c r="E381" s="38"/>
      <c r="F381" s="225" t="s">
        <v>618</v>
      </c>
      <c r="G381" s="38"/>
      <c r="H381" s="38"/>
      <c r="I381" s="226"/>
      <c r="J381" s="38"/>
      <c r="K381" s="38"/>
      <c r="L381" s="42"/>
      <c r="M381" s="227"/>
      <c r="N381" s="228"/>
      <c r="O381" s="89"/>
      <c r="P381" s="89"/>
      <c r="Q381" s="89"/>
      <c r="R381" s="89"/>
      <c r="S381" s="89"/>
      <c r="T381" s="90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T381" s="15" t="s">
        <v>131</v>
      </c>
      <c r="AU381" s="15" t="s">
        <v>84</v>
      </c>
    </row>
    <row r="382" s="2" customFormat="1">
      <c r="A382" s="36"/>
      <c r="B382" s="37"/>
      <c r="C382" s="38"/>
      <c r="D382" s="224" t="s">
        <v>133</v>
      </c>
      <c r="E382" s="38"/>
      <c r="F382" s="229" t="s">
        <v>620</v>
      </c>
      <c r="G382" s="38"/>
      <c r="H382" s="38"/>
      <c r="I382" s="226"/>
      <c r="J382" s="38"/>
      <c r="K382" s="38"/>
      <c r="L382" s="42"/>
      <c r="M382" s="227"/>
      <c r="N382" s="228"/>
      <c r="O382" s="89"/>
      <c r="P382" s="89"/>
      <c r="Q382" s="89"/>
      <c r="R382" s="89"/>
      <c r="S382" s="89"/>
      <c r="T382" s="90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T382" s="15" t="s">
        <v>133</v>
      </c>
      <c r="AU382" s="15" t="s">
        <v>84</v>
      </c>
    </row>
    <row r="383" s="13" customFormat="1">
      <c r="A383" s="13"/>
      <c r="B383" s="230"/>
      <c r="C383" s="231"/>
      <c r="D383" s="224" t="s">
        <v>141</v>
      </c>
      <c r="E383" s="232" t="s">
        <v>1</v>
      </c>
      <c r="F383" s="233" t="s">
        <v>621</v>
      </c>
      <c r="G383" s="231"/>
      <c r="H383" s="234">
        <v>346.37</v>
      </c>
      <c r="I383" s="235"/>
      <c r="J383" s="231"/>
      <c r="K383" s="231"/>
      <c r="L383" s="236"/>
      <c r="M383" s="237"/>
      <c r="N383" s="238"/>
      <c r="O383" s="238"/>
      <c r="P383" s="238"/>
      <c r="Q383" s="238"/>
      <c r="R383" s="238"/>
      <c r="S383" s="238"/>
      <c r="T383" s="239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0" t="s">
        <v>141</v>
      </c>
      <c r="AU383" s="240" t="s">
        <v>84</v>
      </c>
      <c r="AV383" s="13" t="s">
        <v>84</v>
      </c>
      <c r="AW383" s="13" t="s">
        <v>34</v>
      </c>
      <c r="AX383" s="13" t="s">
        <v>82</v>
      </c>
      <c r="AY383" s="240" t="s">
        <v>122</v>
      </c>
    </row>
    <row r="384" s="13" customFormat="1">
      <c r="A384" s="13"/>
      <c r="B384" s="230"/>
      <c r="C384" s="231"/>
      <c r="D384" s="224" t="s">
        <v>141</v>
      </c>
      <c r="E384" s="231"/>
      <c r="F384" s="233" t="s">
        <v>622</v>
      </c>
      <c r="G384" s="231"/>
      <c r="H384" s="234">
        <v>381.007</v>
      </c>
      <c r="I384" s="235"/>
      <c r="J384" s="231"/>
      <c r="K384" s="231"/>
      <c r="L384" s="236"/>
      <c r="M384" s="237"/>
      <c r="N384" s="238"/>
      <c r="O384" s="238"/>
      <c r="P384" s="238"/>
      <c r="Q384" s="238"/>
      <c r="R384" s="238"/>
      <c r="S384" s="238"/>
      <c r="T384" s="239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0" t="s">
        <v>141</v>
      </c>
      <c r="AU384" s="240" t="s">
        <v>84</v>
      </c>
      <c r="AV384" s="13" t="s">
        <v>84</v>
      </c>
      <c r="AW384" s="13" t="s">
        <v>4</v>
      </c>
      <c r="AX384" s="13" t="s">
        <v>82</v>
      </c>
      <c r="AY384" s="240" t="s">
        <v>122</v>
      </c>
    </row>
    <row r="385" s="2" customFormat="1" ht="16.5" customHeight="1">
      <c r="A385" s="36"/>
      <c r="B385" s="37"/>
      <c r="C385" s="210" t="s">
        <v>623</v>
      </c>
      <c r="D385" s="210" t="s">
        <v>125</v>
      </c>
      <c r="E385" s="211" t="s">
        <v>624</v>
      </c>
      <c r="F385" s="212" t="s">
        <v>625</v>
      </c>
      <c r="G385" s="213" t="s">
        <v>128</v>
      </c>
      <c r="H385" s="214">
        <v>200</v>
      </c>
      <c r="I385" s="215"/>
      <c r="J385" s="216">
        <f>ROUND(I385*H385,2)</f>
        <v>0</v>
      </c>
      <c r="K385" s="217"/>
      <c r="L385" s="42"/>
      <c r="M385" s="218" t="s">
        <v>1</v>
      </c>
      <c r="N385" s="219" t="s">
        <v>42</v>
      </c>
      <c r="O385" s="89"/>
      <c r="P385" s="220">
        <f>O385*H385</f>
        <v>0</v>
      </c>
      <c r="Q385" s="220">
        <v>0.00025999999999999998</v>
      </c>
      <c r="R385" s="220">
        <f>Q385*H385</f>
        <v>0.051999999999999998</v>
      </c>
      <c r="S385" s="220">
        <v>0.00025999999999999998</v>
      </c>
      <c r="T385" s="221">
        <f>S385*H385</f>
        <v>0.051999999999999998</v>
      </c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R385" s="222" t="s">
        <v>204</v>
      </c>
      <c r="AT385" s="222" t="s">
        <v>125</v>
      </c>
      <c r="AU385" s="222" t="s">
        <v>84</v>
      </c>
      <c r="AY385" s="15" t="s">
        <v>122</v>
      </c>
      <c r="BE385" s="223">
        <f>IF(N385="základní",J385,0)</f>
        <v>0</v>
      </c>
      <c r="BF385" s="223">
        <f>IF(N385="snížená",J385,0)</f>
        <v>0</v>
      </c>
      <c r="BG385" s="223">
        <f>IF(N385="zákl. přenesená",J385,0)</f>
        <v>0</v>
      </c>
      <c r="BH385" s="223">
        <f>IF(N385="sníž. přenesená",J385,0)</f>
        <v>0</v>
      </c>
      <c r="BI385" s="223">
        <f>IF(N385="nulová",J385,0)</f>
        <v>0</v>
      </c>
      <c r="BJ385" s="15" t="s">
        <v>82</v>
      </c>
      <c r="BK385" s="223">
        <f>ROUND(I385*H385,2)</f>
        <v>0</v>
      </c>
      <c r="BL385" s="15" t="s">
        <v>204</v>
      </c>
      <c r="BM385" s="222" t="s">
        <v>626</v>
      </c>
    </row>
    <row r="386" s="2" customFormat="1">
      <c r="A386" s="36"/>
      <c r="B386" s="37"/>
      <c r="C386" s="38"/>
      <c r="D386" s="224" t="s">
        <v>131</v>
      </c>
      <c r="E386" s="38"/>
      <c r="F386" s="225" t="s">
        <v>627</v>
      </c>
      <c r="G386" s="38"/>
      <c r="H386" s="38"/>
      <c r="I386" s="226"/>
      <c r="J386" s="38"/>
      <c r="K386" s="38"/>
      <c r="L386" s="42"/>
      <c r="M386" s="227"/>
      <c r="N386" s="228"/>
      <c r="O386" s="89"/>
      <c r="P386" s="89"/>
      <c r="Q386" s="89"/>
      <c r="R386" s="89"/>
      <c r="S386" s="89"/>
      <c r="T386" s="90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T386" s="15" t="s">
        <v>131</v>
      </c>
      <c r="AU386" s="15" t="s">
        <v>84</v>
      </c>
    </row>
    <row r="387" s="2" customFormat="1">
      <c r="A387" s="36"/>
      <c r="B387" s="37"/>
      <c r="C387" s="38"/>
      <c r="D387" s="224" t="s">
        <v>133</v>
      </c>
      <c r="E387" s="38"/>
      <c r="F387" s="229" t="s">
        <v>628</v>
      </c>
      <c r="G387" s="38"/>
      <c r="H387" s="38"/>
      <c r="I387" s="226"/>
      <c r="J387" s="38"/>
      <c r="K387" s="38"/>
      <c r="L387" s="42"/>
      <c r="M387" s="227"/>
      <c r="N387" s="228"/>
      <c r="O387" s="89"/>
      <c r="P387" s="89"/>
      <c r="Q387" s="89"/>
      <c r="R387" s="89"/>
      <c r="S387" s="89"/>
      <c r="T387" s="90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T387" s="15" t="s">
        <v>133</v>
      </c>
      <c r="AU387" s="15" t="s">
        <v>84</v>
      </c>
    </row>
    <row r="388" s="2" customFormat="1" ht="24.15" customHeight="1">
      <c r="A388" s="36"/>
      <c r="B388" s="37"/>
      <c r="C388" s="210" t="s">
        <v>629</v>
      </c>
      <c r="D388" s="210" t="s">
        <v>125</v>
      </c>
      <c r="E388" s="211" t="s">
        <v>630</v>
      </c>
      <c r="F388" s="212" t="s">
        <v>631</v>
      </c>
      <c r="G388" s="213" t="s">
        <v>282</v>
      </c>
      <c r="H388" s="214">
        <v>54.009999999999998</v>
      </c>
      <c r="I388" s="215"/>
      <c r="J388" s="216">
        <f>ROUND(I388*H388,2)</f>
        <v>0</v>
      </c>
      <c r="K388" s="217"/>
      <c r="L388" s="42"/>
      <c r="M388" s="218" t="s">
        <v>1</v>
      </c>
      <c r="N388" s="219" t="s">
        <v>42</v>
      </c>
      <c r="O388" s="89"/>
      <c r="P388" s="220">
        <f>O388*H388</f>
        <v>0</v>
      </c>
      <c r="Q388" s="220">
        <v>0</v>
      </c>
      <c r="R388" s="220">
        <f>Q388*H388</f>
        <v>0</v>
      </c>
      <c r="S388" s="220">
        <v>0</v>
      </c>
      <c r="T388" s="221">
        <f>S388*H388</f>
        <v>0</v>
      </c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R388" s="222" t="s">
        <v>204</v>
      </c>
      <c r="AT388" s="222" t="s">
        <v>125</v>
      </c>
      <c r="AU388" s="222" t="s">
        <v>84</v>
      </c>
      <c r="AY388" s="15" t="s">
        <v>122</v>
      </c>
      <c r="BE388" s="223">
        <f>IF(N388="základní",J388,0)</f>
        <v>0</v>
      </c>
      <c r="BF388" s="223">
        <f>IF(N388="snížená",J388,0)</f>
        <v>0</v>
      </c>
      <c r="BG388" s="223">
        <f>IF(N388="zákl. přenesená",J388,0)</f>
        <v>0</v>
      </c>
      <c r="BH388" s="223">
        <f>IF(N388="sníž. přenesená",J388,0)</f>
        <v>0</v>
      </c>
      <c r="BI388" s="223">
        <f>IF(N388="nulová",J388,0)</f>
        <v>0</v>
      </c>
      <c r="BJ388" s="15" t="s">
        <v>82</v>
      </c>
      <c r="BK388" s="223">
        <f>ROUND(I388*H388,2)</f>
        <v>0</v>
      </c>
      <c r="BL388" s="15" t="s">
        <v>204</v>
      </c>
      <c r="BM388" s="222" t="s">
        <v>632</v>
      </c>
    </row>
    <row r="389" s="2" customFormat="1">
      <c r="A389" s="36"/>
      <c r="B389" s="37"/>
      <c r="C389" s="38"/>
      <c r="D389" s="224" t="s">
        <v>131</v>
      </c>
      <c r="E389" s="38"/>
      <c r="F389" s="225" t="s">
        <v>633</v>
      </c>
      <c r="G389" s="38"/>
      <c r="H389" s="38"/>
      <c r="I389" s="226"/>
      <c r="J389" s="38"/>
      <c r="K389" s="38"/>
      <c r="L389" s="42"/>
      <c r="M389" s="227"/>
      <c r="N389" s="228"/>
      <c r="O389" s="89"/>
      <c r="P389" s="89"/>
      <c r="Q389" s="89"/>
      <c r="R389" s="89"/>
      <c r="S389" s="89"/>
      <c r="T389" s="90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T389" s="15" t="s">
        <v>131</v>
      </c>
      <c r="AU389" s="15" t="s">
        <v>84</v>
      </c>
    </row>
    <row r="390" s="2" customFormat="1">
      <c r="A390" s="36"/>
      <c r="B390" s="37"/>
      <c r="C390" s="38"/>
      <c r="D390" s="224" t="s">
        <v>133</v>
      </c>
      <c r="E390" s="38"/>
      <c r="F390" s="229" t="s">
        <v>634</v>
      </c>
      <c r="G390" s="38"/>
      <c r="H390" s="38"/>
      <c r="I390" s="226"/>
      <c r="J390" s="38"/>
      <c r="K390" s="38"/>
      <c r="L390" s="42"/>
      <c r="M390" s="227"/>
      <c r="N390" s="228"/>
      <c r="O390" s="89"/>
      <c r="P390" s="89"/>
      <c r="Q390" s="89"/>
      <c r="R390" s="89"/>
      <c r="S390" s="89"/>
      <c r="T390" s="90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T390" s="15" t="s">
        <v>133</v>
      </c>
      <c r="AU390" s="15" t="s">
        <v>84</v>
      </c>
    </row>
    <row r="391" s="2" customFormat="1" ht="24.15" customHeight="1">
      <c r="A391" s="36"/>
      <c r="B391" s="37"/>
      <c r="C391" s="241" t="s">
        <v>635</v>
      </c>
      <c r="D391" s="241" t="s">
        <v>224</v>
      </c>
      <c r="E391" s="242" t="s">
        <v>636</v>
      </c>
      <c r="F391" s="243" t="s">
        <v>637</v>
      </c>
      <c r="G391" s="244" t="s">
        <v>282</v>
      </c>
      <c r="H391" s="245">
        <v>54.009999999999998</v>
      </c>
      <c r="I391" s="246"/>
      <c r="J391" s="247">
        <f>ROUND(I391*H391,2)</f>
        <v>0</v>
      </c>
      <c r="K391" s="248"/>
      <c r="L391" s="249"/>
      <c r="M391" s="250" t="s">
        <v>1</v>
      </c>
      <c r="N391" s="251" t="s">
        <v>42</v>
      </c>
      <c r="O391" s="89"/>
      <c r="P391" s="220">
        <f>O391*H391</f>
        <v>0</v>
      </c>
      <c r="Q391" s="220">
        <v>1.0000000000000001E-05</v>
      </c>
      <c r="R391" s="220">
        <f>Q391*H391</f>
        <v>0.00054010000000000006</v>
      </c>
      <c r="S391" s="220">
        <v>0</v>
      </c>
      <c r="T391" s="221">
        <f>S391*H391</f>
        <v>0</v>
      </c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R391" s="222" t="s">
        <v>227</v>
      </c>
      <c r="AT391" s="222" t="s">
        <v>224</v>
      </c>
      <c r="AU391" s="222" t="s">
        <v>84</v>
      </c>
      <c r="AY391" s="15" t="s">
        <v>122</v>
      </c>
      <c r="BE391" s="223">
        <f>IF(N391="základní",J391,0)</f>
        <v>0</v>
      </c>
      <c r="BF391" s="223">
        <f>IF(N391="snížená",J391,0)</f>
        <v>0</v>
      </c>
      <c r="BG391" s="223">
        <f>IF(N391="zákl. přenesená",J391,0)</f>
        <v>0</v>
      </c>
      <c r="BH391" s="223">
        <f>IF(N391="sníž. přenesená",J391,0)</f>
        <v>0</v>
      </c>
      <c r="BI391" s="223">
        <f>IF(N391="nulová",J391,0)</f>
        <v>0</v>
      </c>
      <c r="BJ391" s="15" t="s">
        <v>82</v>
      </c>
      <c r="BK391" s="223">
        <f>ROUND(I391*H391,2)</f>
        <v>0</v>
      </c>
      <c r="BL391" s="15" t="s">
        <v>204</v>
      </c>
      <c r="BM391" s="222" t="s">
        <v>638</v>
      </c>
    </row>
    <row r="392" s="2" customFormat="1">
      <c r="A392" s="36"/>
      <c r="B392" s="37"/>
      <c r="C392" s="38"/>
      <c r="D392" s="224" t="s">
        <v>131</v>
      </c>
      <c r="E392" s="38"/>
      <c r="F392" s="225" t="s">
        <v>637</v>
      </c>
      <c r="G392" s="38"/>
      <c r="H392" s="38"/>
      <c r="I392" s="226"/>
      <c r="J392" s="38"/>
      <c r="K392" s="38"/>
      <c r="L392" s="42"/>
      <c r="M392" s="227"/>
      <c r="N392" s="228"/>
      <c r="O392" s="89"/>
      <c r="P392" s="89"/>
      <c r="Q392" s="89"/>
      <c r="R392" s="89"/>
      <c r="S392" s="89"/>
      <c r="T392" s="90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T392" s="15" t="s">
        <v>131</v>
      </c>
      <c r="AU392" s="15" t="s">
        <v>84</v>
      </c>
    </row>
    <row r="393" s="12" customFormat="1" ht="22.8" customHeight="1">
      <c r="A393" s="12"/>
      <c r="B393" s="194"/>
      <c r="C393" s="195"/>
      <c r="D393" s="196" t="s">
        <v>76</v>
      </c>
      <c r="E393" s="208" t="s">
        <v>639</v>
      </c>
      <c r="F393" s="208" t="s">
        <v>640</v>
      </c>
      <c r="G393" s="195"/>
      <c r="H393" s="195"/>
      <c r="I393" s="198"/>
      <c r="J393" s="209">
        <f>BK393</f>
        <v>0</v>
      </c>
      <c r="K393" s="195"/>
      <c r="L393" s="200"/>
      <c r="M393" s="201"/>
      <c r="N393" s="202"/>
      <c r="O393" s="202"/>
      <c r="P393" s="203">
        <f>SUM(P394:P400)</f>
        <v>0</v>
      </c>
      <c r="Q393" s="202"/>
      <c r="R393" s="203">
        <f>SUM(R394:R400)</f>
        <v>0</v>
      </c>
      <c r="S393" s="202"/>
      <c r="T393" s="204">
        <f>SUM(T394:T400)</f>
        <v>2.0085714000000001</v>
      </c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R393" s="205" t="s">
        <v>84</v>
      </c>
      <c r="AT393" s="206" t="s">
        <v>76</v>
      </c>
      <c r="AU393" s="206" t="s">
        <v>82</v>
      </c>
      <c r="AY393" s="205" t="s">
        <v>122</v>
      </c>
      <c r="BK393" s="207">
        <f>SUM(BK394:BK400)</f>
        <v>0</v>
      </c>
    </row>
    <row r="394" s="2" customFormat="1" ht="21.75" customHeight="1">
      <c r="A394" s="36"/>
      <c r="B394" s="37"/>
      <c r="C394" s="210" t="s">
        <v>641</v>
      </c>
      <c r="D394" s="210" t="s">
        <v>125</v>
      </c>
      <c r="E394" s="211" t="s">
        <v>642</v>
      </c>
      <c r="F394" s="212" t="s">
        <v>643</v>
      </c>
      <c r="G394" s="213" t="s">
        <v>128</v>
      </c>
      <c r="H394" s="214">
        <v>158.50999999999999</v>
      </c>
      <c r="I394" s="215"/>
      <c r="J394" s="216">
        <f>ROUND(I394*H394,2)</f>
        <v>0</v>
      </c>
      <c r="K394" s="217"/>
      <c r="L394" s="42"/>
      <c r="M394" s="218" t="s">
        <v>1</v>
      </c>
      <c r="N394" s="219" t="s">
        <v>42</v>
      </c>
      <c r="O394" s="89"/>
      <c r="P394" s="220">
        <f>O394*H394</f>
        <v>0</v>
      </c>
      <c r="Q394" s="220">
        <v>0</v>
      </c>
      <c r="R394" s="220">
        <f>Q394*H394</f>
        <v>0</v>
      </c>
      <c r="S394" s="220">
        <v>0.01098</v>
      </c>
      <c r="T394" s="221">
        <f>S394*H394</f>
        <v>1.7404397999999999</v>
      </c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R394" s="222" t="s">
        <v>204</v>
      </c>
      <c r="AT394" s="222" t="s">
        <v>125</v>
      </c>
      <c r="AU394" s="222" t="s">
        <v>84</v>
      </c>
      <c r="AY394" s="15" t="s">
        <v>122</v>
      </c>
      <c r="BE394" s="223">
        <f>IF(N394="základní",J394,0)</f>
        <v>0</v>
      </c>
      <c r="BF394" s="223">
        <f>IF(N394="snížená",J394,0)</f>
        <v>0</v>
      </c>
      <c r="BG394" s="223">
        <f>IF(N394="zákl. přenesená",J394,0)</f>
        <v>0</v>
      </c>
      <c r="BH394" s="223">
        <f>IF(N394="sníž. přenesená",J394,0)</f>
        <v>0</v>
      </c>
      <c r="BI394" s="223">
        <f>IF(N394="nulová",J394,0)</f>
        <v>0</v>
      </c>
      <c r="BJ394" s="15" t="s">
        <v>82</v>
      </c>
      <c r="BK394" s="223">
        <f>ROUND(I394*H394,2)</f>
        <v>0</v>
      </c>
      <c r="BL394" s="15" t="s">
        <v>204</v>
      </c>
      <c r="BM394" s="222" t="s">
        <v>644</v>
      </c>
    </row>
    <row r="395" s="2" customFormat="1">
      <c r="A395" s="36"/>
      <c r="B395" s="37"/>
      <c r="C395" s="38"/>
      <c r="D395" s="224" t="s">
        <v>131</v>
      </c>
      <c r="E395" s="38"/>
      <c r="F395" s="225" t="s">
        <v>645</v>
      </c>
      <c r="G395" s="38"/>
      <c r="H395" s="38"/>
      <c r="I395" s="226"/>
      <c r="J395" s="38"/>
      <c r="K395" s="38"/>
      <c r="L395" s="42"/>
      <c r="M395" s="227"/>
      <c r="N395" s="228"/>
      <c r="O395" s="89"/>
      <c r="P395" s="89"/>
      <c r="Q395" s="89"/>
      <c r="R395" s="89"/>
      <c r="S395" s="89"/>
      <c r="T395" s="90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T395" s="15" t="s">
        <v>131</v>
      </c>
      <c r="AU395" s="15" t="s">
        <v>84</v>
      </c>
    </row>
    <row r="396" s="2" customFormat="1">
      <c r="A396" s="36"/>
      <c r="B396" s="37"/>
      <c r="C396" s="38"/>
      <c r="D396" s="224" t="s">
        <v>133</v>
      </c>
      <c r="E396" s="38"/>
      <c r="F396" s="229" t="s">
        <v>646</v>
      </c>
      <c r="G396" s="38"/>
      <c r="H396" s="38"/>
      <c r="I396" s="226"/>
      <c r="J396" s="38"/>
      <c r="K396" s="38"/>
      <c r="L396" s="42"/>
      <c r="M396" s="227"/>
      <c r="N396" s="228"/>
      <c r="O396" s="89"/>
      <c r="P396" s="89"/>
      <c r="Q396" s="89"/>
      <c r="R396" s="89"/>
      <c r="S396" s="89"/>
      <c r="T396" s="90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T396" s="15" t="s">
        <v>133</v>
      </c>
      <c r="AU396" s="15" t="s">
        <v>84</v>
      </c>
    </row>
    <row r="397" s="13" customFormat="1">
      <c r="A397" s="13"/>
      <c r="B397" s="230"/>
      <c r="C397" s="231"/>
      <c r="D397" s="224" t="s">
        <v>141</v>
      </c>
      <c r="E397" s="232" t="s">
        <v>1</v>
      </c>
      <c r="F397" s="233" t="s">
        <v>647</v>
      </c>
      <c r="G397" s="231"/>
      <c r="H397" s="234">
        <v>158.50999999999999</v>
      </c>
      <c r="I397" s="235"/>
      <c r="J397" s="231"/>
      <c r="K397" s="231"/>
      <c r="L397" s="236"/>
      <c r="M397" s="237"/>
      <c r="N397" s="238"/>
      <c r="O397" s="238"/>
      <c r="P397" s="238"/>
      <c r="Q397" s="238"/>
      <c r="R397" s="238"/>
      <c r="S397" s="238"/>
      <c r="T397" s="239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0" t="s">
        <v>141</v>
      </c>
      <c r="AU397" s="240" t="s">
        <v>84</v>
      </c>
      <c r="AV397" s="13" t="s">
        <v>84</v>
      </c>
      <c r="AW397" s="13" t="s">
        <v>34</v>
      </c>
      <c r="AX397" s="13" t="s">
        <v>82</v>
      </c>
      <c r="AY397" s="240" t="s">
        <v>122</v>
      </c>
    </row>
    <row r="398" s="2" customFormat="1" ht="24.15" customHeight="1">
      <c r="A398" s="36"/>
      <c r="B398" s="37"/>
      <c r="C398" s="210" t="s">
        <v>648</v>
      </c>
      <c r="D398" s="210" t="s">
        <v>125</v>
      </c>
      <c r="E398" s="211" t="s">
        <v>649</v>
      </c>
      <c r="F398" s="212" t="s">
        <v>650</v>
      </c>
      <c r="G398" s="213" t="s">
        <v>128</v>
      </c>
      <c r="H398" s="214">
        <v>24.420000000000002</v>
      </c>
      <c r="I398" s="215"/>
      <c r="J398" s="216">
        <f>ROUND(I398*H398,2)</f>
        <v>0</v>
      </c>
      <c r="K398" s="217"/>
      <c r="L398" s="42"/>
      <c r="M398" s="218" t="s">
        <v>1</v>
      </c>
      <c r="N398" s="219" t="s">
        <v>42</v>
      </c>
      <c r="O398" s="89"/>
      <c r="P398" s="220">
        <f>O398*H398</f>
        <v>0</v>
      </c>
      <c r="Q398" s="220">
        <v>0</v>
      </c>
      <c r="R398" s="220">
        <f>Q398*H398</f>
        <v>0</v>
      </c>
      <c r="S398" s="220">
        <v>0.01098</v>
      </c>
      <c r="T398" s="221">
        <f>S398*H398</f>
        <v>0.26813160000000003</v>
      </c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R398" s="222" t="s">
        <v>204</v>
      </c>
      <c r="AT398" s="222" t="s">
        <v>125</v>
      </c>
      <c r="AU398" s="222" t="s">
        <v>84</v>
      </c>
      <c r="AY398" s="15" t="s">
        <v>122</v>
      </c>
      <c r="BE398" s="223">
        <f>IF(N398="základní",J398,0)</f>
        <v>0</v>
      </c>
      <c r="BF398" s="223">
        <f>IF(N398="snížená",J398,0)</f>
        <v>0</v>
      </c>
      <c r="BG398" s="223">
        <f>IF(N398="zákl. přenesená",J398,0)</f>
        <v>0</v>
      </c>
      <c r="BH398" s="223">
        <f>IF(N398="sníž. přenesená",J398,0)</f>
        <v>0</v>
      </c>
      <c r="BI398" s="223">
        <f>IF(N398="nulová",J398,0)</f>
        <v>0</v>
      </c>
      <c r="BJ398" s="15" t="s">
        <v>82</v>
      </c>
      <c r="BK398" s="223">
        <f>ROUND(I398*H398,2)</f>
        <v>0</v>
      </c>
      <c r="BL398" s="15" t="s">
        <v>204</v>
      </c>
      <c r="BM398" s="222" t="s">
        <v>651</v>
      </c>
    </row>
    <row r="399" s="2" customFormat="1">
      <c r="A399" s="36"/>
      <c r="B399" s="37"/>
      <c r="C399" s="38"/>
      <c r="D399" s="224" t="s">
        <v>131</v>
      </c>
      <c r="E399" s="38"/>
      <c r="F399" s="225" t="s">
        <v>652</v>
      </c>
      <c r="G399" s="38"/>
      <c r="H399" s="38"/>
      <c r="I399" s="226"/>
      <c r="J399" s="38"/>
      <c r="K399" s="38"/>
      <c r="L399" s="42"/>
      <c r="M399" s="227"/>
      <c r="N399" s="228"/>
      <c r="O399" s="89"/>
      <c r="P399" s="89"/>
      <c r="Q399" s="89"/>
      <c r="R399" s="89"/>
      <c r="S399" s="89"/>
      <c r="T399" s="90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T399" s="15" t="s">
        <v>131</v>
      </c>
      <c r="AU399" s="15" t="s">
        <v>84</v>
      </c>
    </row>
    <row r="400" s="2" customFormat="1">
      <c r="A400" s="36"/>
      <c r="B400" s="37"/>
      <c r="C400" s="38"/>
      <c r="D400" s="224" t="s">
        <v>133</v>
      </c>
      <c r="E400" s="38"/>
      <c r="F400" s="229" t="s">
        <v>653</v>
      </c>
      <c r="G400" s="38"/>
      <c r="H400" s="38"/>
      <c r="I400" s="226"/>
      <c r="J400" s="38"/>
      <c r="K400" s="38"/>
      <c r="L400" s="42"/>
      <c r="M400" s="227"/>
      <c r="N400" s="228"/>
      <c r="O400" s="89"/>
      <c r="P400" s="89"/>
      <c r="Q400" s="89"/>
      <c r="R400" s="89"/>
      <c r="S400" s="89"/>
      <c r="T400" s="90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T400" s="15" t="s">
        <v>133</v>
      </c>
      <c r="AU400" s="15" t="s">
        <v>84</v>
      </c>
    </row>
    <row r="401" s="12" customFormat="1" ht="22.8" customHeight="1">
      <c r="A401" s="12"/>
      <c r="B401" s="194"/>
      <c r="C401" s="195"/>
      <c r="D401" s="196" t="s">
        <v>76</v>
      </c>
      <c r="E401" s="208" t="s">
        <v>654</v>
      </c>
      <c r="F401" s="208" t="s">
        <v>655</v>
      </c>
      <c r="G401" s="195"/>
      <c r="H401" s="195"/>
      <c r="I401" s="198"/>
      <c r="J401" s="209">
        <f>BK401</f>
        <v>0</v>
      </c>
      <c r="K401" s="195"/>
      <c r="L401" s="200"/>
      <c r="M401" s="201"/>
      <c r="N401" s="202"/>
      <c r="O401" s="202"/>
      <c r="P401" s="203">
        <f>SUM(P402:P408)</f>
        <v>0</v>
      </c>
      <c r="Q401" s="202"/>
      <c r="R401" s="203">
        <f>SUM(R402:R408)</f>
        <v>0.0058999999999999999</v>
      </c>
      <c r="S401" s="202"/>
      <c r="T401" s="204">
        <f>SUM(T402:T408)</f>
        <v>0.035000000000000003</v>
      </c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R401" s="205" t="s">
        <v>84</v>
      </c>
      <c r="AT401" s="206" t="s">
        <v>76</v>
      </c>
      <c r="AU401" s="206" t="s">
        <v>82</v>
      </c>
      <c r="AY401" s="205" t="s">
        <v>122</v>
      </c>
      <c r="BK401" s="207">
        <f>SUM(BK402:BK408)</f>
        <v>0</v>
      </c>
    </row>
    <row r="402" s="2" customFormat="1" ht="21.75" customHeight="1">
      <c r="A402" s="36"/>
      <c r="B402" s="37"/>
      <c r="C402" s="210" t="s">
        <v>656</v>
      </c>
      <c r="D402" s="210" t="s">
        <v>125</v>
      </c>
      <c r="E402" s="211" t="s">
        <v>657</v>
      </c>
      <c r="F402" s="212" t="s">
        <v>658</v>
      </c>
      <c r="G402" s="213" t="s">
        <v>282</v>
      </c>
      <c r="H402" s="214">
        <v>1</v>
      </c>
      <c r="I402" s="215"/>
      <c r="J402" s="216">
        <f>ROUND(I402*H402,2)</f>
        <v>0</v>
      </c>
      <c r="K402" s="217"/>
      <c r="L402" s="42"/>
      <c r="M402" s="218" t="s">
        <v>1</v>
      </c>
      <c r="N402" s="219" t="s">
        <v>42</v>
      </c>
      <c r="O402" s="89"/>
      <c r="P402" s="220">
        <f>O402*H402</f>
        <v>0</v>
      </c>
      <c r="Q402" s="220">
        <v>0</v>
      </c>
      <c r="R402" s="220">
        <f>Q402*H402</f>
        <v>0</v>
      </c>
      <c r="S402" s="220">
        <v>0.035000000000000003</v>
      </c>
      <c r="T402" s="221">
        <f>S402*H402</f>
        <v>0.035000000000000003</v>
      </c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R402" s="222" t="s">
        <v>204</v>
      </c>
      <c r="AT402" s="222" t="s">
        <v>125</v>
      </c>
      <c r="AU402" s="222" t="s">
        <v>84</v>
      </c>
      <c r="AY402" s="15" t="s">
        <v>122</v>
      </c>
      <c r="BE402" s="223">
        <f>IF(N402="základní",J402,0)</f>
        <v>0</v>
      </c>
      <c r="BF402" s="223">
        <f>IF(N402="snížená",J402,0)</f>
        <v>0</v>
      </c>
      <c r="BG402" s="223">
        <f>IF(N402="zákl. přenesená",J402,0)</f>
        <v>0</v>
      </c>
      <c r="BH402" s="223">
        <f>IF(N402="sníž. přenesená",J402,0)</f>
        <v>0</v>
      </c>
      <c r="BI402" s="223">
        <f>IF(N402="nulová",J402,0)</f>
        <v>0</v>
      </c>
      <c r="BJ402" s="15" t="s">
        <v>82</v>
      </c>
      <c r="BK402" s="223">
        <f>ROUND(I402*H402,2)</f>
        <v>0</v>
      </c>
      <c r="BL402" s="15" t="s">
        <v>204</v>
      </c>
      <c r="BM402" s="222" t="s">
        <v>659</v>
      </c>
    </row>
    <row r="403" s="2" customFormat="1">
      <c r="A403" s="36"/>
      <c r="B403" s="37"/>
      <c r="C403" s="38"/>
      <c r="D403" s="224" t="s">
        <v>131</v>
      </c>
      <c r="E403" s="38"/>
      <c r="F403" s="225" t="s">
        <v>660</v>
      </c>
      <c r="G403" s="38"/>
      <c r="H403" s="38"/>
      <c r="I403" s="226"/>
      <c r="J403" s="38"/>
      <c r="K403" s="38"/>
      <c r="L403" s="42"/>
      <c r="M403" s="227"/>
      <c r="N403" s="228"/>
      <c r="O403" s="89"/>
      <c r="P403" s="89"/>
      <c r="Q403" s="89"/>
      <c r="R403" s="89"/>
      <c r="S403" s="89"/>
      <c r="T403" s="90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T403" s="15" t="s">
        <v>131</v>
      </c>
      <c r="AU403" s="15" t="s">
        <v>84</v>
      </c>
    </row>
    <row r="404" s="2" customFormat="1" ht="16.5" customHeight="1">
      <c r="A404" s="36"/>
      <c r="B404" s="37"/>
      <c r="C404" s="210" t="s">
        <v>661</v>
      </c>
      <c r="D404" s="210" t="s">
        <v>125</v>
      </c>
      <c r="E404" s="211" t="s">
        <v>662</v>
      </c>
      <c r="F404" s="212" t="s">
        <v>663</v>
      </c>
      <c r="G404" s="213" t="s">
        <v>282</v>
      </c>
      <c r="H404" s="214">
        <v>1</v>
      </c>
      <c r="I404" s="215"/>
      <c r="J404" s="216">
        <f>ROUND(I404*H404,2)</f>
        <v>0</v>
      </c>
      <c r="K404" s="217"/>
      <c r="L404" s="42"/>
      <c r="M404" s="218" t="s">
        <v>1</v>
      </c>
      <c r="N404" s="219" t="s">
        <v>42</v>
      </c>
      <c r="O404" s="89"/>
      <c r="P404" s="220">
        <f>O404*H404</f>
        <v>0</v>
      </c>
      <c r="Q404" s="220">
        <v>0</v>
      </c>
      <c r="R404" s="220">
        <f>Q404*H404</f>
        <v>0</v>
      </c>
      <c r="S404" s="220">
        <v>0</v>
      </c>
      <c r="T404" s="221">
        <f>S404*H404</f>
        <v>0</v>
      </c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R404" s="222" t="s">
        <v>204</v>
      </c>
      <c r="AT404" s="222" t="s">
        <v>125</v>
      </c>
      <c r="AU404" s="222" t="s">
        <v>84</v>
      </c>
      <c r="AY404" s="15" t="s">
        <v>122</v>
      </c>
      <c r="BE404" s="223">
        <f>IF(N404="základní",J404,0)</f>
        <v>0</v>
      </c>
      <c r="BF404" s="223">
        <f>IF(N404="snížená",J404,0)</f>
        <v>0</v>
      </c>
      <c r="BG404" s="223">
        <f>IF(N404="zákl. přenesená",J404,0)</f>
        <v>0</v>
      </c>
      <c r="BH404" s="223">
        <f>IF(N404="sníž. přenesená",J404,0)</f>
        <v>0</v>
      </c>
      <c r="BI404" s="223">
        <f>IF(N404="nulová",J404,0)</f>
        <v>0</v>
      </c>
      <c r="BJ404" s="15" t="s">
        <v>82</v>
      </c>
      <c r="BK404" s="223">
        <f>ROUND(I404*H404,2)</f>
        <v>0</v>
      </c>
      <c r="BL404" s="15" t="s">
        <v>204</v>
      </c>
      <c r="BM404" s="222" t="s">
        <v>664</v>
      </c>
    </row>
    <row r="405" s="2" customFormat="1">
      <c r="A405" s="36"/>
      <c r="B405" s="37"/>
      <c r="C405" s="38"/>
      <c r="D405" s="224" t="s">
        <v>131</v>
      </c>
      <c r="E405" s="38"/>
      <c r="F405" s="225" t="s">
        <v>665</v>
      </c>
      <c r="G405" s="38"/>
      <c r="H405" s="38"/>
      <c r="I405" s="226"/>
      <c r="J405" s="38"/>
      <c r="K405" s="38"/>
      <c r="L405" s="42"/>
      <c r="M405" s="227"/>
      <c r="N405" s="228"/>
      <c r="O405" s="89"/>
      <c r="P405" s="89"/>
      <c r="Q405" s="89"/>
      <c r="R405" s="89"/>
      <c r="S405" s="89"/>
      <c r="T405" s="90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T405" s="15" t="s">
        <v>131</v>
      </c>
      <c r="AU405" s="15" t="s">
        <v>84</v>
      </c>
    </row>
    <row r="406" s="2" customFormat="1" ht="16.5" customHeight="1">
      <c r="A406" s="36"/>
      <c r="B406" s="37"/>
      <c r="C406" s="241" t="s">
        <v>666</v>
      </c>
      <c r="D406" s="241" t="s">
        <v>224</v>
      </c>
      <c r="E406" s="242" t="s">
        <v>667</v>
      </c>
      <c r="F406" s="243" t="s">
        <v>668</v>
      </c>
      <c r="G406" s="244" t="s">
        <v>305</v>
      </c>
      <c r="H406" s="245">
        <v>1</v>
      </c>
      <c r="I406" s="246"/>
      <c r="J406" s="247">
        <f>ROUND(I406*H406,2)</f>
        <v>0</v>
      </c>
      <c r="K406" s="248"/>
      <c r="L406" s="249"/>
      <c r="M406" s="250" t="s">
        <v>1</v>
      </c>
      <c r="N406" s="251" t="s">
        <v>42</v>
      </c>
      <c r="O406" s="89"/>
      <c r="P406" s="220">
        <f>O406*H406</f>
        <v>0</v>
      </c>
      <c r="Q406" s="220">
        <v>0.0058999999999999999</v>
      </c>
      <c r="R406" s="220">
        <f>Q406*H406</f>
        <v>0.0058999999999999999</v>
      </c>
      <c r="S406" s="220">
        <v>0</v>
      </c>
      <c r="T406" s="221">
        <f>S406*H406</f>
        <v>0</v>
      </c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R406" s="222" t="s">
        <v>227</v>
      </c>
      <c r="AT406" s="222" t="s">
        <v>224</v>
      </c>
      <c r="AU406" s="222" t="s">
        <v>84</v>
      </c>
      <c r="AY406" s="15" t="s">
        <v>122</v>
      </c>
      <c r="BE406" s="223">
        <f>IF(N406="základní",J406,0)</f>
        <v>0</v>
      </c>
      <c r="BF406" s="223">
        <f>IF(N406="snížená",J406,0)</f>
        <v>0</v>
      </c>
      <c r="BG406" s="223">
        <f>IF(N406="zákl. přenesená",J406,0)</f>
        <v>0</v>
      </c>
      <c r="BH406" s="223">
        <f>IF(N406="sníž. přenesená",J406,0)</f>
        <v>0</v>
      </c>
      <c r="BI406" s="223">
        <f>IF(N406="nulová",J406,0)</f>
        <v>0</v>
      </c>
      <c r="BJ406" s="15" t="s">
        <v>82</v>
      </c>
      <c r="BK406" s="223">
        <f>ROUND(I406*H406,2)</f>
        <v>0</v>
      </c>
      <c r="BL406" s="15" t="s">
        <v>204</v>
      </c>
      <c r="BM406" s="222" t="s">
        <v>669</v>
      </c>
    </row>
    <row r="407" s="2" customFormat="1">
      <c r="A407" s="36"/>
      <c r="B407" s="37"/>
      <c r="C407" s="38"/>
      <c r="D407" s="224" t="s">
        <v>131</v>
      </c>
      <c r="E407" s="38"/>
      <c r="F407" s="225" t="s">
        <v>668</v>
      </c>
      <c r="G407" s="38"/>
      <c r="H407" s="38"/>
      <c r="I407" s="226"/>
      <c r="J407" s="38"/>
      <c r="K407" s="38"/>
      <c r="L407" s="42"/>
      <c r="M407" s="227"/>
      <c r="N407" s="228"/>
      <c r="O407" s="89"/>
      <c r="P407" s="89"/>
      <c r="Q407" s="89"/>
      <c r="R407" s="89"/>
      <c r="S407" s="89"/>
      <c r="T407" s="90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T407" s="15" t="s">
        <v>131</v>
      </c>
      <c r="AU407" s="15" t="s">
        <v>84</v>
      </c>
    </row>
    <row r="408" s="2" customFormat="1">
      <c r="A408" s="36"/>
      <c r="B408" s="37"/>
      <c r="C408" s="38"/>
      <c r="D408" s="224" t="s">
        <v>133</v>
      </c>
      <c r="E408" s="38"/>
      <c r="F408" s="229" t="s">
        <v>670</v>
      </c>
      <c r="G408" s="38"/>
      <c r="H408" s="38"/>
      <c r="I408" s="226"/>
      <c r="J408" s="38"/>
      <c r="K408" s="38"/>
      <c r="L408" s="42"/>
      <c r="M408" s="227"/>
      <c r="N408" s="228"/>
      <c r="O408" s="89"/>
      <c r="P408" s="89"/>
      <c r="Q408" s="89"/>
      <c r="R408" s="89"/>
      <c r="S408" s="89"/>
      <c r="T408" s="90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T408" s="15" t="s">
        <v>133</v>
      </c>
      <c r="AU408" s="15" t="s">
        <v>84</v>
      </c>
    </row>
    <row r="409" s="12" customFormat="1" ht="22.8" customHeight="1">
      <c r="A409" s="12"/>
      <c r="B409" s="194"/>
      <c r="C409" s="195"/>
      <c r="D409" s="196" t="s">
        <v>76</v>
      </c>
      <c r="E409" s="208" t="s">
        <v>671</v>
      </c>
      <c r="F409" s="208" t="s">
        <v>672</v>
      </c>
      <c r="G409" s="195"/>
      <c r="H409" s="195"/>
      <c r="I409" s="198"/>
      <c r="J409" s="209">
        <f>BK409</f>
        <v>0</v>
      </c>
      <c r="K409" s="195"/>
      <c r="L409" s="200"/>
      <c r="M409" s="201"/>
      <c r="N409" s="202"/>
      <c r="O409" s="202"/>
      <c r="P409" s="203">
        <f>SUM(P410:P424)</f>
        <v>0</v>
      </c>
      <c r="Q409" s="202"/>
      <c r="R409" s="203">
        <f>SUM(R410:R424)</f>
        <v>0.017395600000000001</v>
      </c>
      <c r="S409" s="202"/>
      <c r="T409" s="204">
        <f>SUM(T410:T424)</f>
        <v>0</v>
      </c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R409" s="205" t="s">
        <v>84</v>
      </c>
      <c r="AT409" s="206" t="s">
        <v>76</v>
      </c>
      <c r="AU409" s="206" t="s">
        <v>82</v>
      </c>
      <c r="AY409" s="205" t="s">
        <v>122</v>
      </c>
      <c r="BK409" s="207">
        <f>SUM(BK410:BK424)</f>
        <v>0</v>
      </c>
    </row>
    <row r="410" s="2" customFormat="1" ht="24.15" customHeight="1">
      <c r="A410" s="36"/>
      <c r="B410" s="37"/>
      <c r="C410" s="210" t="s">
        <v>673</v>
      </c>
      <c r="D410" s="210" t="s">
        <v>125</v>
      </c>
      <c r="E410" s="211" t="s">
        <v>674</v>
      </c>
      <c r="F410" s="212" t="s">
        <v>675</v>
      </c>
      <c r="G410" s="213" t="s">
        <v>128</v>
      </c>
      <c r="H410" s="214">
        <v>19.780000000000001</v>
      </c>
      <c r="I410" s="215"/>
      <c r="J410" s="216">
        <f>ROUND(I410*H410,2)</f>
        <v>0</v>
      </c>
      <c r="K410" s="217"/>
      <c r="L410" s="42"/>
      <c r="M410" s="218" t="s">
        <v>1</v>
      </c>
      <c r="N410" s="219" t="s">
        <v>42</v>
      </c>
      <c r="O410" s="89"/>
      <c r="P410" s="220">
        <f>O410*H410</f>
        <v>0</v>
      </c>
      <c r="Q410" s="220">
        <v>2.0000000000000002E-05</v>
      </c>
      <c r="R410" s="220">
        <f>Q410*H410</f>
        <v>0.00039560000000000007</v>
      </c>
      <c r="S410" s="220">
        <v>0</v>
      </c>
      <c r="T410" s="221">
        <f>S410*H410</f>
        <v>0</v>
      </c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R410" s="222" t="s">
        <v>204</v>
      </c>
      <c r="AT410" s="222" t="s">
        <v>125</v>
      </c>
      <c r="AU410" s="222" t="s">
        <v>84</v>
      </c>
      <c r="AY410" s="15" t="s">
        <v>122</v>
      </c>
      <c r="BE410" s="223">
        <f>IF(N410="základní",J410,0)</f>
        <v>0</v>
      </c>
      <c r="BF410" s="223">
        <f>IF(N410="snížená",J410,0)</f>
        <v>0</v>
      </c>
      <c r="BG410" s="223">
        <f>IF(N410="zákl. přenesená",J410,0)</f>
        <v>0</v>
      </c>
      <c r="BH410" s="223">
        <f>IF(N410="sníž. přenesená",J410,0)</f>
        <v>0</v>
      </c>
      <c r="BI410" s="223">
        <f>IF(N410="nulová",J410,0)</f>
        <v>0</v>
      </c>
      <c r="BJ410" s="15" t="s">
        <v>82</v>
      </c>
      <c r="BK410" s="223">
        <f>ROUND(I410*H410,2)</f>
        <v>0</v>
      </c>
      <c r="BL410" s="15" t="s">
        <v>204</v>
      </c>
      <c r="BM410" s="222" t="s">
        <v>676</v>
      </c>
    </row>
    <row r="411" s="2" customFormat="1">
      <c r="A411" s="36"/>
      <c r="B411" s="37"/>
      <c r="C411" s="38"/>
      <c r="D411" s="224" t="s">
        <v>131</v>
      </c>
      <c r="E411" s="38"/>
      <c r="F411" s="225" t="s">
        <v>677</v>
      </c>
      <c r="G411" s="38"/>
      <c r="H411" s="38"/>
      <c r="I411" s="226"/>
      <c r="J411" s="38"/>
      <c r="K411" s="38"/>
      <c r="L411" s="42"/>
      <c r="M411" s="227"/>
      <c r="N411" s="228"/>
      <c r="O411" s="89"/>
      <c r="P411" s="89"/>
      <c r="Q411" s="89"/>
      <c r="R411" s="89"/>
      <c r="S411" s="89"/>
      <c r="T411" s="90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T411" s="15" t="s">
        <v>131</v>
      </c>
      <c r="AU411" s="15" t="s">
        <v>84</v>
      </c>
    </row>
    <row r="412" s="2" customFormat="1">
      <c r="A412" s="36"/>
      <c r="B412" s="37"/>
      <c r="C412" s="38"/>
      <c r="D412" s="224" t="s">
        <v>133</v>
      </c>
      <c r="E412" s="38"/>
      <c r="F412" s="229" t="s">
        <v>678</v>
      </c>
      <c r="G412" s="38"/>
      <c r="H412" s="38"/>
      <c r="I412" s="226"/>
      <c r="J412" s="38"/>
      <c r="K412" s="38"/>
      <c r="L412" s="42"/>
      <c r="M412" s="227"/>
      <c r="N412" s="228"/>
      <c r="O412" s="89"/>
      <c r="P412" s="89"/>
      <c r="Q412" s="89"/>
      <c r="R412" s="89"/>
      <c r="S412" s="89"/>
      <c r="T412" s="90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T412" s="15" t="s">
        <v>133</v>
      </c>
      <c r="AU412" s="15" t="s">
        <v>84</v>
      </c>
    </row>
    <row r="413" s="2" customFormat="1" ht="24.15" customHeight="1">
      <c r="A413" s="36"/>
      <c r="B413" s="37"/>
      <c r="C413" s="210" t="s">
        <v>679</v>
      </c>
      <c r="D413" s="210" t="s">
        <v>125</v>
      </c>
      <c r="E413" s="211" t="s">
        <v>680</v>
      </c>
      <c r="F413" s="212" t="s">
        <v>681</v>
      </c>
      <c r="G413" s="213" t="s">
        <v>128</v>
      </c>
      <c r="H413" s="214">
        <v>445.47000000000003</v>
      </c>
      <c r="I413" s="215"/>
      <c r="J413" s="216">
        <f>ROUND(I413*H413,2)</f>
        <v>0</v>
      </c>
      <c r="K413" s="217"/>
      <c r="L413" s="42"/>
      <c r="M413" s="218" t="s">
        <v>1</v>
      </c>
      <c r="N413" s="219" t="s">
        <v>42</v>
      </c>
      <c r="O413" s="89"/>
      <c r="P413" s="220">
        <f>O413*H413</f>
        <v>0</v>
      </c>
      <c r="Q413" s="220">
        <v>0</v>
      </c>
      <c r="R413" s="220">
        <f>Q413*H413</f>
        <v>0</v>
      </c>
      <c r="S413" s="220">
        <v>0</v>
      </c>
      <c r="T413" s="221">
        <f>S413*H413</f>
        <v>0</v>
      </c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R413" s="222" t="s">
        <v>204</v>
      </c>
      <c r="AT413" s="222" t="s">
        <v>125</v>
      </c>
      <c r="AU413" s="222" t="s">
        <v>84</v>
      </c>
      <c r="AY413" s="15" t="s">
        <v>122</v>
      </c>
      <c r="BE413" s="223">
        <f>IF(N413="základní",J413,0)</f>
        <v>0</v>
      </c>
      <c r="BF413" s="223">
        <f>IF(N413="snížená",J413,0)</f>
        <v>0</v>
      </c>
      <c r="BG413" s="223">
        <f>IF(N413="zákl. přenesená",J413,0)</f>
        <v>0</v>
      </c>
      <c r="BH413" s="223">
        <f>IF(N413="sníž. přenesená",J413,0)</f>
        <v>0</v>
      </c>
      <c r="BI413" s="223">
        <f>IF(N413="nulová",J413,0)</f>
        <v>0</v>
      </c>
      <c r="BJ413" s="15" t="s">
        <v>82</v>
      </c>
      <c r="BK413" s="223">
        <f>ROUND(I413*H413,2)</f>
        <v>0</v>
      </c>
      <c r="BL413" s="15" t="s">
        <v>204</v>
      </c>
      <c r="BM413" s="222" t="s">
        <v>682</v>
      </c>
    </row>
    <row r="414" s="2" customFormat="1">
      <c r="A414" s="36"/>
      <c r="B414" s="37"/>
      <c r="C414" s="38"/>
      <c r="D414" s="224" t="s">
        <v>131</v>
      </c>
      <c r="E414" s="38"/>
      <c r="F414" s="225" t="s">
        <v>683</v>
      </c>
      <c r="G414" s="38"/>
      <c r="H414" s="38"/>
      <c r="I414" s="226"/>
      <c r="J414" s="38"/>
      <c r="K414" s="38"/>
      <c r="L414" s="42"/>
      <c r="M414" s="227"/>
      <c r="N414" s="228"/>
      <c r="O414" s="89"/>
      <c r="P414" s="89"/>
      <c r="Q414" s="89"/>
      <c r="R414" s="89"/>
      <c r="S414" s="89"/>
      <c r="T414" s="90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T414" s="15" t="s">
        <v>131</v>
      </c>
      <c r="AU414" s="15" t="s">
        <v>84</v>
      </c>
    </row>
    <row r="415" s="2" customFormat="1">
      <c r="A415" s="36"/>
      <c r="B415" s="37"/>
      <c r="C415" s="38"/>
      <c r="D415" s="224" t="s">
        <v>133</v>
      </c>
      <c r="E415" s="38"/>
      <c r="F415" s="229" t="s">
        <v>684</v>
      </c>
      <c r="G415" s="38"/>
      <c r="H415" s="38"/>
      <c r="I415" s="226"/>
      <c r="J415" s="38"/>
      <c r="K415" s="38"/>
      <c r="L415" s="42"/>
      <c r="M415" s="227"/>
      <c r="N415" s="228"/>
      <c r="O415" s="89"/>
      <c r="P415" s="89"/>
      <c r="Q415" s="89"/>
      <c r="R415" s="89"/>
      <c r="S415" s="89"/>
      <c r="T415" s="90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T415" s="15" t="s">
        <v>133</v>
      </c>
      <c r="AU415" s="15" t="s">
        <v>84</v>
      </c>
    </row>
    <row r="416" s="13" customFormat="1">
      <c r="A416" s="13"/>
      <c r="B416" s="230"/>
      <c r="C416" s="231"/>
      <c r="D416" s="224" t="s">
        <v>141</v>
      </c>
      <c r="E416" s="232" t="s">
        <v>1</v>
      </c>
      <c r="F416" s="233" t="s">
        <v>685</v>
      </c>
      <c r="G416" s="231"/>
      <c r="H416" s="234">
        <v>445.47000000000003</v>
      </c>
      <c r="I416" s="235"/>
      <c r="J416" s="231"/>
      <c r="K416" s="231"/>
      <c r="L416" s="236"/>
      <c r="M416" s="237"/>
      <c r="N416" s="238"/>
      <c r="O416" s="238"/>
      <c r="P416" s="238"/>
      <c r="Q416" s="238"/>
      <c r="R416" s="238"/>
      <c r="S416" s="238"/>
      <c r="T416" s="239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0" t="s">
        <v>141</v>
      </c>
      <c r="AU416" s="240" t="s">
        <v>84</v>
      </c>
      <c r="AV416" s="13" t="s">
        <v>84</v>
      </c>
      <c r="AW416" s="13" t="s">
        <v>34</v>
      </c>
      <c r="AX416" s="13" t="s">
        <v>82</v>
      </c>
      <c r="AY416" s="240" t="s">
        <v>122</v>
      </c>
    </row>
    <row r="417" s="2" customFormat="1" ht="24.15" customHeight="1">
      <c r="A417" s="36"/>
      <c r="B417" s="37"/>
      <c r="C417" s="241" t="s">
        <v>686</v>
      </c>
      <c r="D417" s="241" t="s">
        <v>224</v>
      </c>
      <c r="E417" s="242" t="s">
        <v>687</v>
      </c>
      <c r="F417" s="243" t="s">
        <v>688</v>
      </c>
      <c r="G417" s="244" t="s">
        <v>689</v>
      </c>
      <c r="H417" s="245">
        <v>10</v>
      </c>
      <c r="I417" s="246"/>
      <c r="J417" s="247">
        <f>ROUND(I417*H417,2)</f>
        <v>0</v>
      </c>
      <c r="K417" s="248"/>
      <c r="L417" s="249"/>
      <c r="M417" s="250" t="s">
        <v>1</v>
      </c>
      <c r="N417" s="251" t="s">
        <v>42</v>
      </c>
      <c r="O417" s="89"/>
      <c r="P417" s="220">
        <f>O417*H417</f>
        <v>0</v>
      </c>
      <c r="Q417" s="220">
        <v>0.00089999999999999998</v>
      </c>
      <c r="R417" s="220">
        <f>Q417*H417</f>
        <v>0.0089999999999999993</v>
      </c>
      <c r="S417" s="220">
        <v>0</v>
      </c>
      <c r="T417" s="221">
        <f>S417*H417</f>
        <v>0</v>
      </c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R417" s="222" t="s">
        <v>227</v>
      </c>
      <c r="AT417" s="222" t="s">
        <v>224</v>
      </c>
      <c r="AU417" s="222" t="s">
        <v>84</v>
      </c>
      <c r="AY417" s="15" t="s">
        <v>122</v>
      </c>
      <c r="BE417" s="223">
        <f>IF(N417="základní",J417,0)</f>
        <v>0</v>
      </c>
      <c r="BF417" s="223">
        <f>IF(N417="snížená",J417,0)</f>
        <v>0</v>
      </c>
      <c r="BG417" s="223">
        <f>IF(N417="zákl. přenesená",J417,0)</f>
        <v>0</v>
      </c>
      <c r="BH417" s="223">
        <f>IF(N417="sníž. přenesená",J417,0)</f>
        <v>0</v>
      </c>
      <c r="BI417" s="223">
        <f>IF(N417="nulová",J417,0)</f>
        <v>0</v>
      </c>
      <c r="BJ417" s="15" t="s">
        <v>82</v>
      </c>
      <c r="BK417" s="223">
        <f>ROUND(I417*H417,2)</f>
        <v>0</v>
      </c>
      <c r="BL417" s="15" t="s">
        <v>204</v>
      </c>
      <c r="BM417" s="222" t="s">
        <v>690</v>
      </c>
    </row>
    <row r="418" s="2" customFormat="1">
      <c r="A418" s="36"/>
      <c r="B418" s="37"/>
      <c r="C418" s="38"/>
      <c r="D418" s="224" t="s">
        <v>131</v>
      </c>
      <c r="E418" s="38"/>
      <c r="F418" s="225" t="s">
        <v>688</v>
      </c>
      <c r="G418" s="38"/>
      <c r="H418" s="38"/>
      <c r="I418" s="226"/>
      <c r="J418" s="38"/>
      <c r="K418" s="38"/>
      <c r="L418" s="42"/>
      <c r="M418" s="227"/>
      <c r="N418" s="228"/>
      <c r="O418" s="89"/>
      <c r="P418" s="89"/>
      <c r="Q418" s="89"/>
      <c r="R418" s="89"/>
      <c r="S418" s="89"/>
      <c r="T418" s="90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T418" s="15" t="s">
        <v>131</v>
      </c>
      <c r="AU418" s="15" t="s">
        <v>84</v>
      </c>
    </row>
    <row r="419" s="2" customFormat="1">
      <c r="A419" s="36"/>
      <c r="B419" s="37"/>
      <c r="C419" s="38"/>
      <c r="D419" s="224" t="s">
        <v>133</v>
      </c>
      <c r="E419" s="38"/>
      <c r="F419" s="229" t="s">
        <v>691</v>
      </c>
      <c r="G419" s="38"/>
      <c r="H419" s="38"/>
      <c r="I419" s="226"/>
      <c r="J419" s="38"/>
      <c r="K419" s="38"/>
      <c r="L419" s="42"/>
      <c r="M419" s="227"/>
      <c r="N419" s="228"/>
      <c r="O419" s="89"/>
      <c r="P419" s="89"/>
      <c r="Q419" s="89"/>
      <c r="R419" s="89"/>
      <c r="S419" s="89"/>
      <c r="T419" s="90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T419" s="15" t="s">
        <v>133</v>
      </c>
      <c r="AU419" s="15" t="s">
        <v>84</v>
      </c>
    </row>
    <row r="420" s="2" customFormat="1" ht="24.15" customHeight="1">
      <c r="A420" s="36"/>
      <c r="B420" s="37"/>
      <c r="C420" s="210" t="s">
        <v>692</v>
      </c>
      <c r="D420" s="210" t="s">
        <v>125</v>
      </c>
      <c r="E420" s="211" t="s">
        <v>693</v>
      </c>
      <c r="F420" s="212" t="s">
        <v>694</v>
      </c>
      <c r="G420" s="213" t="s">
        <v>128</v>
      </c>
      <c r="H420" s="214">
        <v>19.780000000000001</v>
      </c>
      <c r="I420" s="215"/>
      <c r="J420" s="216">
        <f>ROUND(I420*H420,2)</f>
        <v>0</v>
      </c>
      <c r="K420" s="217"/>
      <c r="L420" s="42"/>
      <c r="M420" s="218" t="s">
        <v>1</v>
      </c>
      <c r="N420" s="219" t="s">
        <v>42</v>
      </c>
      <c r="O420" s="89"/>
      <c r="P420" s="220">
        <f>O420*H420</f>
        <v>0</v>
      </c>
      <c r="Q420" s="220">
        <v>0</v>
      </c>
      <c r="R420" s="220">
        <f>Q420*H420</f>
        <v>0</v>
      </c>
      <c r="S420" s="220">
        <v>0</v>
      </c>
      <c r="T420" s="221">
        <f>S420*H420</f>
        <v>0</v>
      </c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R420" s="222" t="s">
        <v>204</v>
      </c>
      <c r="AT420" s="222" t="s">
        <v>125</v>
      </c>
      <c r="AU420" s="222" t="s">
        <v>84</v>
      </c>
      <c r="AY420" s="15" t="s">
        <v>122</v>
      </c>
      <c r="BE420" s="223">
        <f>IF(N420="základní",J420,0)</f>
        <v>0</v>
      </c>
      <c r="BF420" s="223">
        <f>IF(N420="snížená",J420,0)</f>
        <v>0</v>
      </c>
      <c r="BG420" s="223">
        <f>IF(N420="zákl. přenesená",J420,0)</f>
        <v>0</v>
      </c>
      <c r="BH420" s="223">
        <f>IF(N420="sníž. přenesená",J420,0)</f>
        <v>0</v>
      </c>
      <c r="BI420" s="223">
        <f>IF(N420="nulová",J420,0)</f>
        <v>0</v>
      </c>
      <c r="BJ420" s="15" t="s">
        <v>82</v>
      </c>
      <c r="BK420" s="223">
        <f>ROUND(I420*H420,2)</f>
        <v>0</v>
      </c>
      <c r="BL420" s="15" t="s">
        <v>204</v>
      </c>
      <c r="BM420" s="222" t="s">
        <v>695</v>
      </c>
    </row>
    <row r="421" s="2" customFormat="1">
      <c r="A421" s="36"/>
      <c r="B421" s="37"/>
      <c r="C421" s="38"/>
      <c r="D421" s="224" t="s">
        <v>131</v>
      </c>
      <c r="E421" s="38"/>
      <c r="F421" s="225" t="s">
        <v>696</v>
      </c>
      <c r="G421" s="38"/>
      <c r="H421" s="38"/>
      <c r="I421" s="226"/>
      <c r="J421" s="38"/>
      <c r="K421" s="38"/>
      <c r="L421" s="42"/>
      <c r="M421" s="227"/>
      <c r="N421" s="228"/>
      <c r="O421" s="89"/>
      <c r="P421" s="89"/>
      <c r="Q421" s="89"/>
      <c r="R421" s="89"/>
      <c r="S421" s="89"/>
      <c r="T421" s="90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T421" s="15" t="s">
        <v>131</v>
      </c>
      <c r="AU421" s="15" t="s">
        <v>84</v>
      </c>
    </row>
    <row r="422" s="2" customFormat="1" ht="24.15" customHeight="1">
      <c r="A422" s="36"/>
      <c r="B422" s="37"/>
      <c r="C422" s="241" t="s">
        <v>697</v>
      </c>
      <c r="D422" s="241" t="s">
        <v>224</v>
      </c>
      <c r="E422" s="242" t="s">
        <v>698</v>
      </c>
      <c r="F422" s="243" t="s">
        <v>699</v>
      </c>
      <c r="G422" s="244" t="s">
        <v>700</v>
      </c>
      <c r="H422" s="245">
        <v>8</v>
      </c>
      <c r="I422" s="246"/>
      <c r="J422" s="247">
        <f>ROUND(I422*H422,2)</f>
        <v>0</v>
      </c>
      <c r="K422" s="248"/>
      <c r="L422" s="249"/>
      <c r="M422" s="250" t="s">
        <v>1</v>
      </c>
      <c r="N422" s="251" t="s">
        <v>42</v>
      </c>
      <c r="O422" s="89"/>
      <c r="P422" s="220">
        <f>O422*H422</f>
        <v>0</v>
      </c>
      <c r="Q422" s="220">
        <v>0.001</v>
      </c>
      <c r="R422" s="220">
        <f>Q422*H422</f>
        <v>0.0080000000000000002</v>
      </c>
      <c r="S422" s="220">
        <v>0</v>
      </c>
      <c r="T422" s="221">
        <f>S422*H422</f>
        <v>0</v>
      </c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R422" s="222" t="s">
        <v>227</v>
      </c>
      <c r="AT422" s="222" t="s">
        <v>224</v>
      </c>
      <c r="AU422" s="222" t="s">
        <v>84</v>
      </c>
      <c r="AY422" s="15" t="s">
        <v>122</v>
      </c>
      <c r="BE422" s="223">
        <f>IF(N422="základní",J422,0)</f>
        <v>0</v>
      </c>
      <c r="BF422" s="223">
        <f>IF(N422="snížená",J422,0)</f>
        <v>0</v>
      </c>
      <c r="BG422" s="223">
        <f>IF(N422="zákl. přenesená",J422,0)</f>
        <v>0</v>
      </c>
      <c r="BH422" s="223">
        <f>IF(N422="sníž. přenesená",J422,0)</f>
        <v>0</v>
      </c>
      <c r="BI422" s="223">
        <f>IF(N422="nulová",J422,0)</f>
        <v>0</v>
      </c>
      <c r="BJ422" s="15" t="s">
        <v>82</v>
      </c>
      <c r="BK422" s="223">
        <f>ROUND(I422*H422,2)</f>
        <v>0</v>
      </c>
      <c r="BL422" s="15" t="s">
        <v>204</v>
      </c>
      <c r="BM422" s="222" t="s">
        <v>701</v>
      </c>
    </row>
    <row r="423" s="2" customFormat="1">
      <c r="A423" s="36"/>
      <c r="B423" s="37"/>
      <c r="C423" s="38"/>
      <c r="D423" s="224" t="s">
        <v>131</v>
      </c>
      <c r="E423" s="38"/>
      <c r="F423" s="225" t="s">
        <v>699</v>
      </c>
      <c r="G423" s="38"/>
      <c r="H423" s="38"/>
      <c r="I423" s="226"/>
      <c r="J423" s="38"/>
      <c r="K423" s="38"/>
      <c r="L423" s="42"/>
      <c r="M423" s="227"/>
      <c r="N423" s="228"/>
      <c r="O423" s="89"/>
      <c r="P423" s="89"/>
      <c r="Q423" s="89"/>
      <c r="R423" s="89"/>
      <c r="S423" s="89"/>
      <c r="T423" s="90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T423" s="15" t="s">
        <v>131</v>
      </c>
      <c r="AU423" s="15" t="s">
        <v>84</v>
      </c>
    </row>
    <row r="424" s="2" customFormat="1">
      <c r="A424" s="36"/>
      <c r="B424" s="37"/>
      <c r="C424" s="38"/>
      <c r="D424" s="224" t="s">
        <v>133</v>
      </c>
      <c r="E424" s="38"/>
      <c r="F424" s="229" t="s">
        <v>702</v>
      </c>
      <c r="G424" s="38"/>
      <c r="H424" s="38"/>
      <c r="I424" s="226"/>
      <c r="J424" s="38"/>
      <c r="K424" s="38"/>
      <c r="L424" s="42"/>
      <c r="M424" s="227"/>
      <c r="N424" s="228"/>
      <c r="O424" s="89"/>
      <c r="P424" s="89"/>
      <c r="Q424" s="89"/>
      <c r="R424" s="89"/>
      <c r="S424" s="89"/>
      <c r="T424" s="90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T424" s="15" t="s">
        <v>133</v>
      </c>
      <c r="AU424" s="15" t="s">
        <v>84</v>
      </c>
    </row>
    <row r="425" s="12" customFormat="1" ht="22.8" customHeight="1">
      <c r="A425" s="12"/>
      <c r="B425" s="194"/>
      <c r="C425" s="195"/>
      <c r="D425" s="196" t="s">
        <v>76</v>
      </c>
      <c r="E425" s="208" t="s">
        <v>703</v>
      </c>
      <c r="F425" s="208" t="s">
        <v>704</v>
      </c>
      <c r="G425" s="195"/>
      <c r="H425" s="195"/>
      <c r="I425" s="198"/>
      <c r="J425" s="209">
        <f>BK425</f>
        <v>0</v>
      </c>
      <c r="K425" s="195"/>
      <c r="L425" s="200"/>
      <c r="M425" s="201"/>
      <c r="N425" s="202"/>
      <c r="O425" s="202"/>
      <c r="P425" s="203">
        <f>SUM(P426:P433)</f>
        <v>0</v>
      </c>
      <c r="Q425" s="202"/>
      <c r="R425" s="203">
        <f>SUM(R426:R433)</f>
        <v>0.080486199999999994</v>
      </c>
      <c r="S425" s="202"/>
      <c r="T425" s="204">
        <f>SUM(T426:T433)</f>
        <v>0</v>
      </c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R425" s="205" t="s">
        <v>84</v>
      </c>
      <c r="AT425" s="206" t="s">
        <v>76</v>
      </c>
      <c r="AU425" s="206" t="s">
        <v>82</v>
      </c>
      <c r="AY425" s="205" t="s">
        <v>122</v>
      </c>
      <c r="BK425" s="207">
        <f>SUM(BK426:BK433)</f>
        <v>0</v>
      </c>
    </row>
    <row r="426" s="2" customFormat="1" ht="24.15" customHeight="1">
      <c r="A426" s="36"/>
      <c r="B426" s="37"/>
      <c r="C426" s="210" t="s">
        <v>705</v>
      </c>
      <c r="D426" s="210" t="s">
        <v>125</v>
      </c>
      <c r="E426" s="211" t="s">
        <v>706</v>
      </c>
      <c r="F426" s="212" t="s">
        <v>707</v>
      </c>
      <c r="G426" s="213" t="s">
        <v>128</v>
      </c>
      <c r="H426" s="214">
        <v>191.61000000000001</v>
      </c>
      <c r="I426" s="215"/>
      <c r="J426" s="216">
        <f>ROUND(I426*H426,2)</f>
        <v>0</v>
      </c>
      <c r="K426" s="217"/>
      <c r="L426" s="42"/>
      <c r="M426" s="218" t="s">
        <v>1</v>
      </c>
      <c r="N426" s="219" t="s">
        <v>42</v>
      </c>
      <c r="O426" s="89"/>
      <c r="P426" s="220">
        <f>O426*H426</f>
        <v>0</v>
      </c>
      <c r="Q426" s="220">
        <v>0.00012</v>
      </c>
      <c r="R426" s="220">
        <f>Q426*H426</f>
        <v>0.022993200000000002</v>
      </c>
      <c r="S426" s="220">
        <v>0</v>
      </c>
      <c r="T426" s="221">
        <f>S426*H426</f>
        <v>0</v>
      </c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R426" s="222" t="s">
        <v>204</v>
      </c>
      <c r="AT426" s="222" t="s">
        <v>125</v>
      </c>
      <c r="AU426" s="222" t="s">
        <v>84</v>
      </c>
      <c r="AY426" s="15" t="s">
        <v>122</v>
      </c>
      <c r="BE426" s="223">
        <f>IF(N426="základní",J426,0)</f>
        <v>0</v>
      </c>
      <c r="BF426" s="223">
        <f>IF(N426="snížená",J426,0)</f>
        <v>0</v>
      </c>
      <c r="BG426" s="223">
        <f>IF(N426="zákl. přenesená",J426,0)</f>
        <v>0</v>
      </c>
      <c r="BH426" s="223">
        <f>IF(N426="sníž. přenesená",J426,0)</f>
        <v>0</v>
      </c>
      <c r="BI426" s="223">
        <f>IF(N426="nulová",J426,0)</f>
        <v>0</v>
      </c>
      <c r="BJ426" s="15" t="s">
        <v>82</v>
      </c>
      <c r="BK426" s="223">
        <f>ROUND(I426*H426,2)</f>
        <v>0</v>
      </c>
      <c r="BL426" s="15" t="s">
        <v>204</v>
      </c>
      <c r="BM426" s="222" t="s">
        <v>708</v>
      </c>
    </row>
    <row r="427" s="2" customFormat="1">
      <c r="A427" s="36"/>
      <c r="B427" s="37"/>
      <c r="C427" s="38"/>
      <c r="D427" s="224" t="s">
        <v>131</v>
      </c>
      <c r="E427" s="38"/>
      <c r="F427" s="225" t="s">
        <v>709</v>
      </c>
      <c r="G427" s="38"/>
      <c r="H427" s="38"/>
      <c r="I427" s="226"/>
      <c r="J427" s="38"/>
      <c r="K427" s="38"/>
      <c r="L427" s="42"/>
      <c r="M427" s="227"/>
      <c r="N427" s="228"/>
      <c r="O427" s="89"/>
      <c r="P427" s="89"/>
      <c r="Q427" s="89"/>
      <c r="R427" s="89"/>
      <c r="S427" s="89"/>
      <c r="T427" s="90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T427" s="15" t="s">
        <v>131</v>
      </c>
      <c r="AU427" s="15" t="s">
        <v>84</v>
      </c>
    </row>
    <row r="428" s="2" customFormat="1" ht="33" customHeight="1">
      <c r="A428" s="36"/>
      <c r="B428" s="37"/>
      <c r="C428" s="210" t="s">
        <v>710</v>
      </c>
      <c r="D428" s="210" t="s">
        <v>125</v>
      </c>
      <c r="E428" s="211" t="s">
        <v>711</v>
      </c>
      <c r="F428" s="212" t="s">
        <v>712</v>
      </c>
      <c r="G428" s="213" t="s">
        <v>128</v>
      </c>
      <c r="H428" s="214">
        <v>191.61000000000001</v>
      </c>
      <c r="I428" s="215"/>
      <c r="J428" s="216">
        <f>ROUND(I428*H428,2)</f>
        <v>0</v>
      </c>
      <c r="K428" s="217"/>
      <c r="L428" s="42"/>
      <c r="M428" s="218" t="s">
        <v>1</v>
      </c>
      <c r="N428" s="219" t="s">
        <v>42</v>
      </c>
      <c r="O428" s="89"/>
      <c r="P428" s="220">
        <f>O428*H428</f>
        <v>0</v>
      </c>
      <c r="Q428" s="220">
        <v>0.00029999999999999997</v>
      </c>
      <c r="R428" s="220">
        <f>Q428*H428</f>
        <v>0.057482999999999999</v>
      </c>
      <c r="S428" s="220">
        <v>0</v>
      </c>
      <c r="T428" s="221">
        <f>S428*H428</f>
        <v>0</v>
      </c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R428" s="222" t="s">
        <v>204</v>
      </c>
      <c r="AT428" s="222" t="s">
        <v>125</v>
      </c>
      <c r="AU428" s="222" t="s">
        <v>84</v>
      </c>
      <c r="AY428" s="15" t="s">
        <v>122</v>
      </c>
      <c r="BE428" s="223">
        <f>IF(N428="základní",J428,0)</f>
        <v>0</v>
      </c>
      <c r="BF428" s="223">
        <f>IF(N428="snížená",J428,0)</f>
        <v>0</v>
      </c>
      <c r="BG428" s="223">
        <f>IF(N428="zákl. přenesená",J428,0)</f>
        <v>0</v>
      </c>
      <c r="BH428" s="223">
        <f>IF(N428="sníž. přenesená",J428,0)</f>
        <v>0</v>
      </c>
      <c r="BI428" s="223">
        <f>IF(N428="nulová",J428,0)</f>
        <v>0</v>
      </c>
      <c r="BJ428" s="15" t="s">
        <v>82</v>
      </c>
      <c r="BK428" s="223">
        <f>ROUND(I428*H428,2)</f>
        <v>0</v>
      </c>
      <c r="BL428" s="15" t="s">
        <v>204</v>
      </c>
      <c r="BM428" s="222" t="s">
        <v>713</v>
      </c>
    </row>
    <row r="429" s="2" customFormat="1">
      <c r="A429" s="36"/>
      <c r="B429" s="37"/>
      <c r="C429" s="38"/>
      <c r="D429" s="224" t="s">
        <v>131</v>
      </c>
      <c r="E429" s="38"/>
      <c r="F429" s="225" t="s">
        <v>714</v>
      </c>
      <c r="G429" s="38"/>
      <c r="H429" s="38"/>
      <c r="I429" s="226"/>
      <c r="J429" s="38"/>
      <c r="K429" s="38"/>
      <c r="L429" s="42"/>
      <c r="M429" s="227"/>
      <c r="N429" s="228"/>
      <c r="O429" s="89"/>
      <c r="P429" s="89"/>
      <c r="Q429" s="89"/>
      <c r="R429" s="89"/>
      <c r="S429" s="89"/>
      <c r="T429" s="90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T429" s="15" t="s">
        <v>131</v>
      </c>
      <c r="AU429" s="15" t="s">
        <v>84</v>
      </c>
    </row>
    <row r="430" s="2" customFormat="1">
      <c r="A430" s="36"/>
      <c r="B430" s="37"/>
      <c r="C430" s="38"/>
      <c r="D430" s="224" t="s">
        <v>133</v>
      </c>
      <c r="E430" s="38"/>
      <c r="F430" s="229" t="s">
        <v>715</v>
      </c>
      <c r="G430" s="38"/>
      <c r="H430" s="38"/>
      <c r="I430" s="226"/>
      <c r="J430" s="38"/>
      <c r="K430" s="38"/>
      <c r="L430" s="42"/>
      <c r="M430" s="227"/>
      <c r="N430" s="228"/>
      <c r="O430" s="89"/>
      <c r="P430" s="89"/>
      <c r="Q430" s="89"/>
      <c r="R430" s="89"/>
      <c r="S430" s="89"/>
      <c r="T430" s="90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T430" s="15" t="s">
        <v>133</v>
      </c>
      <c r="AU430" s="15" t="s">
        <v>84</v>
      </c>
    </row>
    <row r="431" s="13" customFormat="1">
      <c r="A431" s="13"/>
      <c r="B431" s="230"/>
      <c r="C431" s="231"/>
      <c r="D431" s="224" t="s">
        <v>141</v>
      </c>
      <c r="E431" s="232" t="s">
        <v>1</v>
      </c>
      <c r="F431" s="233" t="s">
        <v>716</v>
      </c>
      <c r="G431" s="231"/>
      <c r="H431" s="234">
        <v>191.61000000000001</v>
      </c>
      <c r="I431" s="235"/>
      <c r="J431" s="231"/>
      <c r="K431" s="231"/>
      <c r="L431" s="236"/>
      <c r="M431" s="237"/>
      <c r="N431" s="238"/>
      <c r="O431" s="238"/>
      <c r="P431" s="238"/>
      <c r="Q431" s="238"/>
      <c r="R431" s="238"/>
      <c r="S431" s="238"/>
      <c r="T431" s="239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0" t="s">
        <v>141</v>
      </c>
      <c r="AU431" s="240" t="s">
        <v>84</v>
      </c>
      <c r="AV431" s="13" t="s">
        <v>84</v>
      </c>
      <c r="AW431" s="13" t="s">
        <v>34</v>
      </c>
      <c r="AX431" s="13" t="s">
        <v>82</v>
      </c>
      <c r="AY431" s="240" t="s">
        <v>122</v>
      </c>
    </row>
    <row r="432" s="2" customFormat="1" ht="24.15" customHeight="1">
      <c r="A432" s="36"/>
      <c r="B432" s="37"/>
      <c r="C432" s="210" t="s">
        <v>717</v>
      </c>
      <c r="D432" s="210" t="s">
        <v>125</v>
      </c>
      <c r="E432" s="211" t="s">
        <v>718</v>
      </c>
      <c r="F432" s="212" t="s">
        <v>719</v>
      </c>
      <c r="G432" s="213" t="s">
        <v>251</v>
      </c>
      <c r="H432" s="214">
        <v>1</v>
      </c>
      <c r="I432" s="215"/>
      <c r="J432" s="216">
        <f>ROUND(I432*H432,2)</f>
        <v>0</v>
      </c>
      <c r="K432" s="217"/>
      <c r="L432" s="42"/>
      <c r="M432" s="218" t="s">
        <v>1</v>
      </c>
      <c r="N432" s="219" t="s">
        <v>42</v>
      </c>
      <c r="O432" s="89"/>
      <c r="P432" s="220">
        <f>O432*H432</f>
        <v>0</v>
      </c>
      <c r="Q432" s="220">
        <v>1.0000000000000001E-05</v>
      </c>
      <c r="R432" s="220">
        <f>Q432*H432</f>
        <v>1.0000000000000001E-05</v>
      </c>
      <c r="S432" s="220">
        <v>0</v>
      </c>
      <c r="T432" s="221">
        <f>S432*H432</f>
        <v>0</v>
      </c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R432" s="222" t="s">
        <v>129</v>
      </c>
      <c r="AT432" s="222" t="s">
        <v>125</v>
      </c>
      <c r="AU432" s="222" t="s">
        <v>84</v>
      </c>
      <c r="AY432" s="15" t="s">
        <v>122</v>
      </c>
      <c r="BE432" s="223">
        <f>IF(N432="základní",J432,0)</f>
        <v>0</v>
      </c>
      <c r="BF432" s="223">
        <f>IF(N432="snížená",J432,0)</f>
        <v>0</v>
      </c>
      <c r="BG432" s="223">
        <f>IF(N432="zákl. přenesená",J432,0)</f>
        <v>0</v>
      </c>
      <c r="BH432" s="223">
        <f>IF(N432="sníž. přenesená",J432,0)</f>
        <v>0</v>
      </c>
      <c r="BI432" s="223">
        <f>IF(N432="nulová",J432,0)</f>
        <v>0</v>
      </c>
      <c r="BJ432" s="15" t="s">
        <v>82</v>
      </c>
      <c r="BK432" s="223">
        <f>ROUND(I432*H432,2)</f>
        <v>0</v>
      </c>
      <c r="BL432" s="15" t="s">
        <v>129</v>
      </c>
      <c r="BM432" s="222" t="s">
        <v>720</v>
      </c>
    </row>
    <row r="433" s="2" customFormat="1">
      <c r="A433" s="36"/>
      <c r="B433" s="37"/>
      <c r="C433" s="38"/>
      <c r="D433" s="224" t="s">
        <v>131</v>
      </c>
      <c r="E433" s="38"/>
      <c r="F433" s="225" t="s">
        <v>721</v>
      </c>
      <c r="G433" s="38"/>
      <c r="H433" s="38"/>
      <c r="I433" s="226"/>
      <c r="J433" s="38"/>
      <c r="K433" s="38"/>
      <c r="L433" s="42"/>
      <c r="M433" s="252"/>
      <c r="N433" s="253"/>
      <c r="O433" s="254"/>
      <c r="P433" s="254"/>
      <c r="Q433" s="254"/>
      <c r="R433" s="254"/>
      <c r="S433" s="254"/>
      <c r="T433" s="255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T433" s="15" t="s">
        <v>131</v>
      </c>
      <c r="AU433" s="15" t="s">
        <v>84</v>
      </c>
    </row>
    <row r="434" s="2" customFormat="1" ht="6.96" customHeight="1">
      <c r="A434" s="36"/>
      <c r="B434" s="64"/>
      <c r="C434" s="65"/>
      <c r="D434" s="65"/>
      <c r="E434" s="65"/>
      <c r="F434" s="65"/>
      <c r="G434" s="65"/>
      <c r="H434" s="65"/>
      <c r="I434" s="65"/>
      <c r="J434" s="65"/>
      <c r="K434" s="65"/>
      <c r="L434" s="42"/>
      <c r="M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</row>
  </sheetData>
  <sheetProtection sheet="1" autoFilter="0" formatColumns="0" formatRows="0" objects="1" scenarios="1" spinCount="100000" saltValue="krf8bZQ6CVvhfiqwRG8poIQ1Z+wahdisuTeEbtXZQhs7xvaU6s4KlJy58rmPQS1WnpEDvEqb+QGG0co1M+CL7Q==" hashValue="G97priaL5tjRjnKWJ34NP1ZKIVvIJMC9NNtc30shrA/icsRtXDaunPMWVCCaq38812CmkII86Ayb9H8ub99FUQ==" algorithmName="SHA-512" password="CC35"/>
  <autoFilter ref="C127:K433"/>
  <mergeCells count="6">
    <mergeCell ref="E7:H7"/>
    <mergeCell ref="E16:H16"/>
    <mergeCell ref="E25:H25"/>
    <mergeCell ref="E85:H85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Ing. Daniel Benda</dc:creator>
  <cp:lastModifiedBy>Ing. Daniel Benda</cp:lastModifiedBy>
  <dcterms:created xsi:type="dcterms:W3CDTF">2026-02-12T09:13:19Z</dcterms:created>
  <dcterms:modified xsi:type="dcterms:W3CDTF">2026-02-12T09:13:24Z</dcterms:modified>
</cp:coreProperties>
</file>