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Akce_LP\07_25_3 PŠ_Opava_Povodí_Odry\Rozpočet\Úsek_1\"/>
    </mc:Choice>
  </mc:AlternateContent>
  <bookViews>
    <workbookView xWindow="0" yWindow="0" windowWidth="0" windowHeight="0"/>
  </bookViews>
  <sheets>
    <sheet name="Rekapitulace stavby" sheetId="1" r:id="rId1"/>
    <sheet name="01 - Pol. č. 01, 04, 17, ..." sheetId="2" r:id="rId2"/>
    <sheet name="02 - Pol. č. 02 - Obnoven..." sheetId="3" r:id="rId3"/>
    <sheet name="03 - Pol. č. 03, 08, 09 -..." sheetId="4" r:id="rId4"/>
    <sheet name="04 - Pol. č. 05 - Obnoven..." sheetId="5" r:id="rId5"/>
    <sheet name="06 - Pol. č. 07, 51 - Odv..." sheetId="6" r:id="rId6"/>
    <sheet name="08 - Pol. č. 11, 12, 13, ..." sheetId="7" r:id="rId7"/>
    <sheet name="09 - Pol. č. 14, 15, 20, ..." sheetId="8" r:id="rId8"/>
    <sheet name="10 - Pol. č. 16, 32 - Obn..." sheetId="9" r:id="rId9"/>
    <sheet name="11 - Pol. č. 19, 44, 64, ..." sheetId="10" r:id="rId10"/>
    <sheet name="12 - Pol. č. 28, 29, 31, ..." sheetId="11" r:id="rId11"/>
    <sheet name="13 - Pol. č. 26, 30, 40, ..." sheetId="12" r:id="rId12"/>
    <sheet name="14 - Pol. č. 36, 39 - Obn..." sheetId="13" r:id="rId13"/>
    <sheet name="20 - Příčné objekty" sheetId="14" r:id="rId14"/>
    <sheet name="VON - Vedlejší a ostatní ..." sheetId="15" r:id="rId15"/>
  </sheets>
  <definedNames>
    <definedName name="_xlnm.Print_Area" localSheetId="0">'Rekapitulace stavby'!$D$4:$AO$76,'Rekapitulace stavby'!$C$82:$AQ$109</definedName>
    <definedName name="_xlnm.Print_Titles" localSheetId="0">'Rekapitulace stavby'!$92:$92</definedName>
    <definedName name="_xlnm._FilterDatabase" localSheetId="1" hidden="1">'01 - Pol. č. 01, 04, 17, ...'!$C$119:$K$204</definedName>
    <definedName name="_xlnm.Print_Area" localSheetId="1">'01 - Pol. č. 01, 04, 17, ...'!$C$4:$J$76,'01 - Pol. č. 01, 04, 17, ...'!$C$82:$J$101,'01 - Pol. č. 01, 04, 17, ...'!$C$107:$K$204</definedName>
    <definedName name="_xlnm.Print_Titles" localSheetId="1">'01 - Pol. č. 01, 04, 17, ...'!$119:$119</definedName>
    <definedName name="_xlnm._FilterDatabase" localSheetId="2" hidden="1">'02 - Pol. č. 02 - Obnoven...'!$C$120:$K$171</definedName>
    <definedName name="_xlnm.Print_Area" localSheetId="2">'02 - Pol. č. 02 - Obnoven...'!$C$4:$J$76,'02 - Pol. č. 02 - Obnoven...'!$C$82:$J$102,'02 - Pol. č. 02 - Obnoven...'!$C$108:$K$171</definedName>
    <definedName name="_xlnm.Print_Titles" localSheetId="2">'02 - Pol. č. 02 - Obnoven...'!$120:$120</definedName>
    <definedName name="_xlnm._FilterDatabase" localSheetId="3" hidden="1">'03 - Pol. č. 03, 08, 09 -...'!$C$118:$K$222</definedName>
    <definedName name="_xlnm.Print_Area" localSheetId="3">'03 - Pol. č. 03, 08, 09 -...'!$C$4:$J$76,'03 - Pol. č. 03, 08, 09 -...'!$C$82:$J$100,'03 - Pol. č. 03, 08, 09 -...'!$C$106:$K$222</definedName>
    <definedName name="_xlnm.Print_Titles" localSheetId="3">'03 - Pol. č. 03, 08, 09 -...'!$118:$118</definedName>
    <definedName name="_xlnm._FilterDatabase" localSheetId="4" hidden="1">'04 - Pol. č. 05 - Obnoven...'!$C$120:$K$178</definedName>
    <definedName name="_xlnm.Print_Area" localSheetId="4">'04 - Pol. č. 05 - Obnoven...'!$C$4:$J$76,'04 - Pol. č. 05 - Obnoven...'!$C$82:$J$102,'04 - Pol. č. 05 - Obnoven...'!$C$108:$K$178</definedName>
    <definedName name="_xlnm.Print_Titles" localSheetId="4">'04 - Pol. č. 05 - Obnoven...'!$120:$120</definedName>
    <definedName name="_xlnm._FilterDatabase" localSheetId="5" hidden="1">'06 - Pol. č. 07, 51 - Odv...'!$C$117:$K$156</definedName>
    <definedName name="_xlnm.Print_Area" localSheetId="5">'06 - Pol. č. 07, 51 - Odv...'!$C$4:$J$76,'06 - Pol. č. 07, 51 - Odv...'!$C$82:$J$99,'06 - Pol. č. 07, 51 - Odv...'!$C$105:$K$156</definedName>
    <definedName name="_xlnm.Print_Titles" localSheetId="5">'06 - Pol. č. 07, 51 - Odv...'!$117:$117</definedName>
    <definedName name="_xlnm._FilterDatabase" localSheetId="6" hidden="1">'08 - Pol. č. 11, 12, 13, ...'!$C$118:$K$156</definedName>
    <definedName name="_xlnm.Print_Area" localSheetId="6">'08 - Pol. č. 11, 12, 13, ...'!$C$4:$J$76,'08 - Pol. č. 11, 12, 13, ...'!$C$82:$J$100,'08 - Pol. č. 11, 12, 13, ...'!$C$106:$K$156</definedName>
    <definedName name="_xlnm.Print_Titles" localSheetId="6">'08 - Pol. č. 11, 12, 13, ...'!$118:$118</definedName>
    <definedName name="_xlnm._FilterDatabase" localSheetId="7" hidden="1">'09 - Pol. č. 14, 15, 20, ...'!$C$118:$K$315</definedName>
    <definedName name="_xlnm.Print_Area" localSheetId="7">'09 - Pol. č. 14, 15, 20, ...'!$C$4:$J$76,'09 - Pol. č. 14, 15, 20, ...'!$C$82:$J$100,'09 - Pol. č. 14, 15, 20, ...'!$C$106:$K$315</definedName>
    <definedName name="_xlnm.Print_Titles" localSheetId="7">'09 - Pol. č. 14, 15, 20, ...'!$118:$118</definedName>
    <definedName name="_xlnm._FilterDatabase" localSheetId="8" hidden="1">'10 - Pol. č. 16, 32 - Obn...'!$C$117:$K$150</definedName>
    <definedName name="_xlnm.Print_Area" localSheetId="8">'10 - Pol. č. 16, 32 - Obn...'!$C$4:$J$76,'10 - Pol. č. 16, 32 - Obn...'!$C$82:$J$99,'10 - Pol. č. 16, 32 - Obn...'!$C$105:$K$150</definedName>
    <definedName name="_xlnm.Print_Titles" localSheetId="8">'10 - Pol. č. 16, 32 - Obn...'!$117:$117</definedName>
    <definedName name="_xlnm._FilterDatabase" localSheetId="9" hidden="1">'11 - Pol. č. 19, 44, 64, ...'!$C$117:$K$177</definedName>
    <definedName name="_xlnm.Print_Area" localSheetId="9">'11 - Pol. č. 19, 44, 64, ...'!$C$4:$J$76,'11 - Pol. č. 19, 44, 64, ...'!$C$82:$J$99,'11 - Pol. č. 19, 44, 64, ...'!$C$105:$K$177</definedName>
    <definedName name="_xlnm.Print_Titles" localSheetId="9">'11 - Pol. č. 19, 44, 64, ...'!$117:$117</definedName>
    <definedName name="_xlnm._FilterDatabase" localSheetId="10" hidden="1">'12 - Pol. č. 28, 29, 31, ...'!$C$121:$K$348</definedName>
    <definedName name="_xlnm.Print_Area" localSheetId="10">'12 - Pol. č. 28, 29, 31, ...'!$C$4:$J$76,'12 - Pol. č. 28, 29, 31, ...'!$C$82:$J$103,'12 - Pol. č. 28, 29, 31, ...'!$C$109:$K$348</definedName>
    <definedName name="_xlnm.Print_Titles" localSheetId="10">'12 - Pol. č. 28, 29, 31, ...'!$121:$121</definedName>
    <definedName name="_xlnm._FilterDatabase" localSheetId="11" hidden="1">'13 - Pol. č. 26, 30, 40, ...'!$C$121:$K$242</definedName>
    <definedName name="_xlnm.Print_Area" localSheetId="11">'13 - Pol. č. 26, 30, 40, ...'!$C$4:$J$76,'13 - Pol. č. 26, 30, 40, ...'!$C$82:$J$103,'13 - Pol. č. 26, 30, 40, ...'!$C$109:$K$242</definedName>
    <definedName name="_xlnm.Print_Titles" localSheetId="11">'13 - Pol. č. 26, 30, 40, ...'!$121:$121</definedName>
    <definedName name="_xlnm._FilterDatabase" localSheetId="12" hidden="1">'14 - Pol. č. 36, 39 - Obn...'!$C$118:$K$136</definedName>
    <definedName name="_xlnm.Print_Area" localSheetId="12">'14 - Pol. č. 36, 39 - Obn...'!$C$4:$J$76,'14 - Pol. č. 36, 39 - Obn...'!$C$82:$J$100,'14 - Pol. č. 36, 39 - Obn...'!$C$106:$K$136</definedName>
    <definedName name="_xlnm.Print_Titles" localSheetId="12">'14 - Pol. č. 36, 39 - Obn...'!$118:$118</definedName>
    <definedName name="_xlnm._FilterDatabase" localSheetId="13" hidden="1">'20 - Příčné objekty'!$C$117:$K$126</definedName>
    <definedName name="_xlnm.Print_Area" localSheetId="13">'20 - Příčné objekty'!$C$4:$J$76,'20 - Příčné objekty'!$C$82:$J$99,'20 - Příčné objekty'!$C$105:$K$126</definedName>
    <definedName name="_xlnm.Print_Titles" localSheetId="13">'20 - Příčné objekty'!$117:$117</definedName>
    <definedName name="_xlnm._FilterDatabase" localSheetId="14" hidden="1">'VON - Vedlejší a ostatní ...'!$C$121:$K$163</definedName>
    <definedName name="_xlnm.Print_Area" localSheetId="14">'VON - Vedlejší a ostatní ...'!$C$4:$J$76,'VON - Vedlejší a ostatní ...'!$C$82:$J$103,'VON - Vedlejší a ostatní ...'!$C$109:$K$163</definedName>
    <definedName name="_xlnm.Print_Titles" localSheetId="14">'VON - Vedlejší a ostatní ...'!$121:$121</definedName>
  </definedNames>
  <calcPr/>
</workbook>
</file>

<file path=xl/calcChain.xml><?xml version="1.0" encoding="utf-8"?>
<calcChain xmlns="http://schemas.openxmlformats.org/spreadsheetml/2006/main">
  <c i="15" l="1" r="J37"/>
  <c r="J36"/>
  <c i="1" r="AY108"/>
  <c i="15" r="J35"/>
  <c i="1" r="AX108"/>
  <c i="15" r="BI159"/>
  <c r="BH159"/>
  <c r="BG159"/>
  <c r="BF159"/>
  <c r="T159"/>
  <c r="T158"/>
  <c r="R159"/>
  <c r="R158"/>
  <c r="P159"/>
  <c r="P158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T128"/>
  <c r="R129"/>
  <c r="R128"/>
  <c r="P129"/>
  <c r="P128"/>
  <c r="BI125"/>
  <c r="BH125"/>
  <c r="BG125"/>
  <c r="BF125"/>
  <c r="T125"/>
  <c r="T124"/>
  <c r="R125"/>
  <c r="R124"/>
  <c r="P125"/>
  <c r="P124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14" r="J37"/>
  <c r="J36"/>
  <c i="1" r="AY107"/>
  <c i="14" r="J35"/>
  <c i="1" r="AX107"/>
  <c i="14" r="BI124"/>
  <c r="BH124"/>
  <c r="BG124"/>
  <c r="BF124"/>
  <c r="T124"/>
  <c r="R124"/>
  <c r="P124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13" r="J37"/>
  <c r="J36"/>
  <c i="1" r="AY106"/>
  <c i="13" r="J35"/>
  <c i="1" r="AX106"/>
  <c i="13" r="BI135"/>
  <c r="BH135"/>
  <c r="BG135"/>
  <c r="BF135"/>
  <c r="T135"/>
  <c r="T134"/>
  <c r="R135"/>
  <c r="R134"/>
  <c r="P135"/>
  <c r="P134"/>
  <c r="BI128"/>
  <c r="BH128"/>
  <c r="BG128"/>
  <c r="BF128"/>
  <c r="T128"/>
  <c r="R128"/>
  <c r="P128"/>
  <c r="BI122"/>
  <c r="BH122"/>
  <c r="BG122"/>
  <c r="BF122"/>
  <c r="T122"/>
  <c r="R122"/>
  <c r="R121"/>
  <c r="P122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2" r="J37"/>
  <c r="J36"/>
  <c i="1" r="AY105"/>
  <c i="12" r="J35"/>
  <c i="1" r="AX105"/>
  <c i="12" r="BI241"/>
  <c r="BH241"/>
  <c r="BG241"/>
  <c r="BF241"/>
  <c r="T241"/>
  <c r="T240"/>
  <c r="R241"/>
  <c r="R240"/>
  <c r="P241"/>
  <c r="P240"/>
  <c r="BI236"/>
  <c r="BH236"/>
  <c r="BG236"/>
  <c r="BF236"/>
  <c r="T236"/>
  <c r="R236"/>
  <c r="P236"/>
  <c r="BI234"/>
  <c r="BH234"/>
  <c r="BG234"/>
  <c r="BF234"/>
  <c r="T234"/>
  <c r="R234"/>
  <c r="P234"/>
  <c r="BI213"/>
  <c r="BH213"/>
  <c r="BG213"/>
  <c r="BF213"/>
  <c r="T213"/>
  <c r="T212"/>
  <c r="R213"/>
  <c r="R212"/>
  <c r="P213"/>
  <c r="P212"/>
  <c r="BI192"/>
  <c r="BH192"/>
  <c r="BG192"/>
  <c r="BF192"/>
  <c r="T192"/>
  <c r="R192"/>
  <c r="P192"/>
  <c r="BI172"/>
  <c r="BH172"/>
  <c r="BG172"/>
  <c r="BF172"/>
  <c r="T172"/>
  <c r="R172"/>
  <c r="P172"/>
  <c r="BI164"/>
  <c r="BH164"/>
  <c r="BG164"/>
  <c r="BF164"/>
  <c r="T164"/>
  <c r="R164"/>
  <c r="P164"/>
  <c r="BI159"/>
  <c r="BH159"/>
  <c r="BG159"/>
  <c r="BF159"/>
  <c r="T159"/>
  <c r="R159"/>
  <c r="P159"/>
  <c r="BI157"/>
  <c r="BH157"/>
  <c r="BG157"/>
  <c r="BF157"/>
  <c r="T157"/>
  <c r="R157"/>
  <c r="P157"/>
  <c r="BI141"/>
  <c r="BH141"/>
  <c r="BG141"/>
  <c r="BF141"/>
  <c r="T141"/>
  <c r="R141"/>
  <c r="P141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85"/>
  <c i="11" r="J37"/>
  <c r="J36"/>
  <c i="1" r="AY104"/>
  <c i="11" r="J35"/>
  <c i="1" r="AX104"/>
  <c i="11" r="BI347"/>
  <c r="BH347"/>
  <c r="BG347"/>
  <c r="BF347"/>
  <c r="T347"/>
  <c r="T346"/>
  <c r="R347"/>
  <c r="R346"/>
  <c r="P347"/>
  <c r="P346"/>
  <c r="BI342"/>
  <c r="BH342"/>
  <c r="BG342"/>
  <c r="BF342"/>
  <c r="T342"/>
  <c r="R342"/>
  <c r="P342"/>
  <c r="BI340"/>
  <c r="BH340"/>
  <c r="BG340"/>
  <c r="BF340"/>
  <c r="T340"/>
  <c r="R340"/>
  <c r="P340"/>
  <c r="BI317"/>
  <c r="BH317"/>
  <c r="BG317"/>
  <c r="BF317"/>
  <c r="T317"/>
  <c r="T292"/>
  <c r="R317"/>
  <c r="R292"/>
  <c r="P317"/>
  <c r="P292"/>
  <c r="BI293"/>
  <c r="BH293"/>
  <c r="BG293"/>
  <c r="BF293"/>
  <c r="T293"/>
  <c r="R293"/>
  <c r="P293"/>
  <c r="BI266"/>
  <c r="BH266"/>
  <c r="BG266"/>
  <c r="BF266"/>
  <c r="T266"/>
  <c r="R266"/>
  <c r="P266"/>
  <c r="BI242"/>
  <c r="BH242"/>
  <c r="BG242"/>
  <c r="BF242"/>
  <c r="T242"/>
  <c r="R242"/>
  <c r="P242"/>
  <c r="BI220"/>
  <c r="BH220"/>
  <c r="BG220"/>
  <c r="BF220"/>
  <c r="T220"/>
  <c r="R220"/>
  <c r="P220"/>
  <c r="BI212"/>
  <c r="BH212"/>
  <c r="BG212"/>
  <c r="BF212"/>
  <c r="T212"/>
  <c r="R212"/>
  <c r="P212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75"/>
  <c r="BH175"/>
  <c r="BG175"/>
  <c r="BF175"/>
  <c r="T175"/>
  <c r="R175"/>
  <c r="P175"/>
  <c r="BI149"/>
  <c r="BH149"/>
  <c r="BG149"/>
  <c r="BF149"/>
  <c r="T149"/>
  <c r="R149"/>
  <c r="P149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10" r="J37"/>
  <c r="J36"/>
  <c i="1" r="AY103"/>
  <c i="10" r="J35"/>
  <c i="1" r="AX103"/>
  <c i="10" r="BI165"/>
  <c r="BH165"/>
  <c r="BG165"/>
  <c r="BF165"/>
  <c r="T165"/>
  <c r="R165"/>
  <c r="P165"/>
  <c r="BI161"/>
  <c r="BH161"/>
  <c r="BG161"/>
  <c r="BF161"/>
  <c r="T161"/>
  <c r="R161"/>
  <c r="P161"/>
  <c r="BI149"/>
  <c r="BH149"/>
  <c r="BG149"/>
  <c r="BF149"/>
  <c r="T149"/>
  <c r="R149"/>
  <c r="P149"/>
  <c r="BI141"/>
  <c r="BH141"/>
  <c r="BG141"/>
  <c r="BF141"/>
  <c r="T141"/>
  <c r="R141"/>
  <c r="P141"/>
  <c r="BI133"/>
  <c r="BH133"/>
  <c r="BG133"/>
  <c r="BF133"/>
  <c r="T133"/>
  <c r="R133"/>
  <c r="P133"/>
  <c r="BI131"/>
  <c r="BH131"/>
  <c r="BG131"/>
  <c r="BF131"/>
  <c r="T131"/>
  <c r="R131"/>
  <c r="P131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9" r="J37"/>
  <c r="J36"/>
  <c i="1" r="AY102"/>
  <c i="9" r="J35"/>
  <c i="1" r="AX102"/>
  <c i="9" r="BI141"/>
  <c r="BH141"/>
  <c r="BG141"/>
  <c r="BF141"/>
  <c r="T141"/>
  <c r="R141"/>
  <c r="P141"/>
  <c r="BI131"/>
  <c r="BH131"/>
  <c r="BG131"/>
  <c r="BF131"/>
  <c r="T131"/>
  <c r="R131"/>
  <c r="P131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85"/>
  <c i="8" r="T309"/>
  <c r="J37"/>
  <c r="J36"/>
  <c i="1" r="AY101"/>
  <c i="8" r="J35"/>
  <c i="1" r="AX101"/>
  <c i="8" r="BI312"/>
  <c r="BH312"/>
  <c r="BG312"/>
  <c r="BF312"/>
  <c r="T312"/>
  <c r="R312"/>
  <c r="P312"/>
  <c r="BI310"/>
  <c r="BH310"/>
  <c r="BG310"/>
  <c r="BF310"/>
  <c r="T310"/>
  <c r="R310"/>
  <c r="P310"/>
  <c r="P309"/>
  <c r="BI305"/>
  <c r="BH305"/>
  <c r="BG305"/>
  <c r="BF305"/>
  <c r="T305"/>
  <c r="R305"/>
  <c r="P305"/>
  <c r="BI302"/>
  <c r="BH302"/>
  <c r="BG302"/>
  <c r="BF302"/>
  <c r="T302"/>
  <c r="R302"/>
  <c r="P302"/>
  <c r="BI270"/>
  <c r="BH270"/>
  <c r="BG270"/>
  <c r="BF270"/>
  <c r="T270"/>
  <c r="R270"/>
  <c r="P270"/>
  <c r="BI237"/>
  <c r="BH237"/>
  <c r="BG237"/>
  <c r="BF237"/>
  <c r="T237"/>
  <c r="R237"/>
  <c r="P237"/>
  <c r="BI207"/>
  <c r="BH207"/>
  <c r="BG207"/>
  <c r="BF207"/>
  <c r="T207"/>
  <c r="R207"/>
  <c r="P207"/>
  <c r="BI205"/>
  <c r="BH205"/>
  <c r="BG205"/>
  <c r="BF205"/>
  <c r="T205"/>
  <c r="R205"/>
  <c r="P205"/>
  <c r="BI174"/>
  <c r="BH174"/>
  <c r="BG174"/>
  <c r="BF174"/>
  <c r="T174"/>
  <c r="R174"/>
  <c r="P174"/>
  <c r="BI162"/>
  <c r="BH162"/>
  <c r="BG162"/>
  <c r="BF162"/>
  <c r="T162"/>
  <c r="R162"/>
  <c r="P162"/>
  <c r="BI138"/>
  <c r="BH138"/>
  <c r="BG138"/>
  <c r="BF138"/>
  <c r="T138"/>
  <c r="R138"/>
  <c r="P138"/>
  <c r="BI134"/>
  <c r="BH134"/>
  <c r="BG134"/>
  <c r="BF134"/>
  <c r="T134"/>
  <c r="R134"/>
  <c r="P134"/>
  <c r="BI128"/>
  <c r="BH128"/>
  <c r="BG128"/>
  <c r="BF128"/>
  <c r="T128"/>
  <c r="R128"/>
  <c r="P128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89"/>
  <c r="E7"/>
  <c r="E109"/>
  <c i="7" r="J37"/>
  <c r="J36"/>
  <c i="1" r="AY100"/>
  <c i="7" r="J35"/>
  <c i="1" r="AX100"/>
  <c i="7" r="BI143"/>
  <c r="BH143"/>
  <c r="BG143"/>
  <c r="BF143"/>
  <c r="T143"/>
  <c r="R143"/>
  <c r="P143"/>
  <c r="BI129"/>
  <c r="BH129"/>
  <c r="BG129"/>
  <c r="BF129"/>
  <c r="T129"/>
  <c r="R129"/>
  <c r="P129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85"/>
  <c i="6" r="P120"/>
  <c r="P119"/>
  <c r="P118"/>
  <c i="1" r="AU99"/>
  <c i="6" r="J37"/>
  <c r="J36"/>
  <c i="1" r="AY99"/>
  <c i="6" r="J35"/>
  <c i="1" r="AX99"/>
  <c i="6" r="BI153"/>
  <c r="BH153"/>
  <c r="BG153"/>
  <c r="BF153"/>
  <c r="T153"/>
  <c r="R153"/>
  <c r="P153"/>
  <c r="BI149"/>
  <c r="BH149"/>
  <c r="BG149"/>
  <c r="BF149"/>
  <c r="T149"/>
  <c r="R149"/>
  <c r="P149"/>
  <c r="BI135"/>
  <c r="BH135"/>
  <c r="BG135"/>
  <c r="BF135"/>
  <c r="T135"/>
  <c r="R135"/>
  <c r="P135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112"/>
  <c r="E7"/>
  <c r="E85"/>
  <c i="5" r="J37"/>
  <c r="J36"/>
  <c i="1" r="AY98"/>
  <c i="5" r="J35"/>
  <c i="1" r="AX98"/>
  <c i="5"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T123"/>
  <c r="R124"/>
  <c r="R123"/>
  <c r="P124"/>
  <c r="P123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4" r="J37"/>
  <c r="J36"/>
  <c i="1" r="AY97"/>
  <c i="4" r="J35"/>
  <c i="1" r="AX97"/>
  <c i="4" r="BI221"/>
  <c r="BH221"/>
  <c r="BG221"/>
  <c r="BF221"/>
  <c r="T221"/>
  <c r="T220"/>
  <c r="R221"/>
  <c r="R220"/>
  <c r="P221"/>
  <c r="P220"/>
  <c r="BI212"/>
  <c r="BH212"/>
  <c r="BG212"/>
  <c r="BF212"/>
  <c r="T212"/>
  <c r="R212"/>
  <c r="P212"/>
  <c r="BI202"/>
  <c r="BH202"/>
  <c r="BG202"/>
  <c r="BF202"/>
  <c r="T202"/>
  <c r="R202"/>
  <c r="P202"/>
  <c r="BI199"/>
  <c r="BH199"/>
  <c r="BG199"/>
  <c r="BF199"/>
  <c r="T199"/>
  <c r="R199"/>
  <c r="P199"/>
  <c r="BI189"/>
  <c r="BH189"/>
  <c r="BG189"/>
  <c r="BF189"/>
  <c r="T189"/>
  <c r="R189"/>
  <c r="P189"/>
  <c r="BI186"/>
  <c r="BH186"/>
  <c r="BG186"/>
  <c r="BF186"/>
  <c r="T186"/>
  <c r="R186"/>
  <c r="P186"/>
  <c r="BI178"/>
  <c r="BH178"/>
  <c r="BG178"/>
  <c r="BF178"/>
  <c r="T178"/>
  <c r="R178"/>
  <c r="P178"/>
  <c r="BI170"/>
  <c r="BH170"/>
  <c r="BG170"/>
  <c r="BF170"/>
  <c r="T170"/>
  <c r="R170"/>
  <c r="P170"/>
  <c r="BI162"/>
  <c r="BH162"/>
  <c r="BG162"/>
  <c r="BF162"/>
  <c r="T162"/>
  <c r="R162"/>
  <c r="P162"/>
  <c r="BI152"/>
  <c r="BH152"/>
  <c r="BG152"/>
  <c r="BF152"/>
  <c r="T152"/>
  <c r="R152"/>
  <c r="P152"/>
  <c r="BI149"/>
  <c r="BH149"/>
  <c r="BG149"/>
  <c r="BF149"/>
  <c r="T149"/>
  <c r="R149"/>
  <c r="P149"/>
  <c r="BI138"/>
  <c r="BH138"/>
  <c r="BG138"/>
  <c r="BF138"/>
  <c r="T138"/>
  <c r="R138"/>
  <c r="P138"/>
  <c r="BI128"/>
  <c r="BH128"/>
  <c r="BG128"/>
  <c r="BF128"/>
  <c r="T128"/>
  <c r="R128"/>
  <c r="P128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89"/>
  <c r="E7"/>
  <c r="E109"/>
  <c i="3" r="J37"/>
  <c r="J36"/>
  <c i="1" r="AY96"/>
  <c i="3" r="J35"/>
  <c i="1" r="AX96"/>
  <c i="3" r="BI170"/>
  <c r="BH170"/>
  <c r="BG170"/>
  <c r="BF170"/>
  <c r="T170"/>
  <c r="T169"/>
  <c r="R170"/>
  <c r="R169"/>
  <c r="P170"/>
  <c r="P169"/>
  <c r="BI166"/>
  <c r="BH166"/>
  <c r="BG166"/>
  <c r="BF166"/>
  <c r="T166"/>
  <c r="T159"/>
  <c r="R166"/>
  <c r="R159"/>
  <c r="P166"/>
  <c r="P159"/>
  <c r="BI160"/>
  <c r="BH160"/>
  <c r="BG160"/>
  <c r="BF160"/>
  <c r="T160"/>
  <c r="R160"/>
  <c r="P160"/>
  <c r="BI153"/>
  <c r="BH153"/>
  <c r="BG153"/>
  <c r="BF153"/>
  <c r="T153"/>
  <c r="R153"/>
  <c r="P153"/>
  <c r="BI147"/>
  <c r="BH147"/>
  <c r="BG147"/>
  <c r="BF147"/>
  <c r="T147"/>
  <c r="R147"/>
  <c r="P147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89"/>
  <c r="E7"/>
  <c r="E111"/>
  <c i="2" r="J37"/>
  <c r="J36"/>
  <c i="1" r="AY95"/>
  <c i="2" r="J35"/>
  <c i="1" r="AX95"/>
  <c i="2" r="BI203"/>
  <c r="BH203"/>
  <c r="BG203"/>
  <c r="BF203"/>
  <c r="T203"/>
  <c r="T202"/>
  <c r="R203"/>
  <c r="R202"/>
  <c r="P203"/>
  <c r="P202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74"/>
  <c r="BH174"/>
  <c r="BG174"/>
  <c r="BF174"/>
  <c r="T174"/>
  <c r="R174"/>
  <c r="P174"/>
  <c r="BI165"/>
  <c r="BH165"/>
  <c r="BG165"/>
  <c r="BF165"/>
  <c r="T165"/>
  <c r="R165"/>
  <c r="P165"/>
  <c r="BI159"/>
  <c r="BH159"/>
  <c r="BG159"/>
  <c r="BF159"/>
  <c r="T159"/>
  <c r="R159"/>
  <c r="P159"/>
  <c r="BI143"/>
  <c r="BH143"/>
  <c r="BG143"/>
  <c r="BF143"/>
  <c r="T143"/>
  <c r="R143"/>
  <c r="P143"/>
  <c r="BI137"/>
  <c r="BH137"/>
  <c r="BG137"/>
  <c r="BF137"/>
  <c r="T137"/>
  <c r="R137"/>
  <c r="P137"/>
  <c r="BI131"/>
  <c r="BH131"/>
  <c r="BG131"/>
  <c r="BF131"/>
  <c r="T131"/>
  <c r="R131"/>
  <c r="P131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1" r="L90"/>
  <c r="AM90"/>
  <c r="AM89"/>
  <c r="L89"/>
  <c r="AM87"/>
  <c r="L87"/>
  <c r="L85"/>
  <c r="L84"/>
  <c i="2" r="J193"/>
  <c r="BK203"/>
  <c r="J203"/>
  <c r="BK190"/>
  <c i="3" r="J140"/>
  <c r="J166"/>
  <c r="J124"/>
  <c i="4" r="BK199"/>
  <c r="BK178"/>
  <c r="BK122"/>
  <c r="J152"/>
  <c i="5" r="BK153"/>
  <c r="J162"/>
  <c i="8" r="J134"/>
  <c r="BK270"/>
  <c i="10" r="BK161"/>
  <c r="J149"/>
  <c i="11" r="BK293"/>
  <c r="BK212"/>
  <c r="J242"/>
  <c i="12" r="J236"/>
  <c r="J157"/>
  <c i="13" r="J128"/>
  <c i="14" r="J121"/>
  <c i="15" r="J133"/>
  <c r="BK143"/>
  <c i="2" r="J198"/>
  <c r="J143"/>
  <c i="3" r="BK160"/>
  <c i="5" r="J157"/>
  <c i="7" r="BK122"/>
  <c i="8" r="J305"/>
  <c i="11" r="J199"/>
  <c i="12" r="BK157"/>
  <c i="5" r="BK134"/>
  <c i="8" r="J138"/>
  <c i="13" r="BK128"/>
  <c i="2" r="J196"/>
  <c i="3" r="J160"/>
  <c i="4" r="BK202"/>
  <c r="J178"/>
  <c r="BK138"/>
  <c i="5" r="BK144"/>
  <c i="8" r="J302"/>
  <c r="J162"/>
  <c i="10" r="J121"/>
  <c i="13" r="BK122"/>
  <c i="2" r="BK143"/>
  <c r="BK131"/>
  <c i="3" r="F36"/>
  <c i="4" r="J122"/>
  <c i="5" r="BK157"/>
  <c i="8" r="J122"/>
  <c i="9" r="J141"/>
  <c i="11" r="BK342"/>
  <c r="J195"/>
  <c i="15" r="BK146"/>
  <c r="J129"/>
  <c i="4" r="J170"/>
  <c i="5" r="J144"/>
  <c i="8" r="J128"/>
  <c i="9" r="BK141"/>
  <c i="10" r="J131"/>
  <c i="11" r="J342"/>
  <c r="J340"/>
  <c i="15" r="BK129"/>
  <c r="BK133"/>
  <c i="7" r="J129"/>
  <c i="8" r="BK205"/>
  <c r="J207"/>
  <c i="9" r="BK121"/>
  <c i="10" r="J141"/>
  <c i="11" r="BK340"/>
  <c r="BK347"/>
  <c i="12" r="BK234"/>
  <c r="J213"/>
  <c i="13" r="J122"/>
  <c i="15" r="J159"/>
  <c r="BK136"/>
  <c r="BK159"/>
  <c r="J138"/>
  <c i="10" r="J133"/>
  <c i="11" r="BK203"/>
  <c r="BK242"/>
  <c r="J220"/>
  <c i="12" r="BK241"/>
  <c r="J164"/>
  <c r="BK236"/>
  <c i="13" r="BK135"/>
  <c i="7" r="BK143"/>
  <c i="8" r="BK162"/>
  <c r="J174"/>
  <c r="BK237"/>
  <c i="10" r="BK131"/>
  <c r="BK133"/>
  <c i="11" r="BK220"/>
  <c r="J293"/>
  <c r="BK266"/>
  <c i="12" r="J241"/>
  <c r="BK159"/>
  <c r="BK164"/>
  <c i="15" r="BK125"/>
  <c r="J140"/>
  <c i="8" r="BK305"/>
  <c r="BK128"/>
  <c r="J205"/>
  <c i="9" r="J121"/>
  <c i="10" r="BK165"/>
  <c r="BK141"/>
  <c i="11" r="J317"/>
  <c r="BK317"/>
  <c r="J125"/>
  <c r="J149"/>
  <c i="12" r="BK213"/>
  <c r="BK141"/>
  <c r="J141"/>
  <c i="2" r="BK193"/>
  <c r="J165"/>
  <c i="3" r="J170"/>
  <c r="BK140"/>
  <c i="4" r="BK149"/>
  <c r="J162"/>
  <c i="5" r="J169"/>
  <c r="BK140"/>
  <c r="BK162"/>
  <c r="J124"/>
  <c i="6" r="BK153"/>
  <c r="J121"/>
  <c i="8" r="J312"/>
  <c r="BK174"/>
  <c r="BK134"/>
  <c r="BK138"/>
  <c i="10" r="BK121"/>
  <c r="BK149"/>
  <c i="11" r="J212"/>
  <c r="J266"/>
  <c i="2" r="F34"/>
  <c i="1" r="BA95"/>
  <c i="4" r="BK170"/>
  <c i="5" r="BK124"/>
  <c i="6" r="BK135"/>
  <c i="8" r="BK302"/>
  <c i="12" r="BK172"/>
  <c i="14" r="J124"/>
  <c i="4" r="BK128"/>
  <c i="5" r="J173"/>
  <c r="J166"/>
  <c r="J129"/>
  <c i="6" r="J149"/>
  <c i="7" r="J122"/>
  <c i="8" r="J310"/>
  <c i="2" r="J174"/>
  <c r="BK198"/>
  <c i="3" r="BK166"/>
  <c r="J153"/>
  <c i="4" r="BK212"/>
  <c r="J138"/>
  <c i="5" r="J153"/>
  <c i="6" r="BK121"/>
  <c i="8" r="J237"/>
  <c r="BK122"/>
  <c i="9" r="J131"/>
  <c i="15" r="J146"/>
  <c i="2" r="J131"/>
  <c r="BK165"/>
  <c i="3" r="BK170"/>
  <c r="F37"/>
  <c i="1" r="BD96"/>
  <c i="5" r="J149"/>
  <c i="8" r="BK207"/>
  <c i="11" r="BK199"/>
  <c i="2" r="BK196"/>
  <c r="BK123"/>
  <c r="J137"/>
  <c i="3" r="BK153"/>
  <c r="BK124"/>
  <c i="4" r="BK221"/>
  <c r="J186"/>
  <c r="J199"/>
  <c i="10" r="J165"/>
  <c i="11" r="BK125"/>
  <c r="J203"/>
  <c i="12" r="J125"/>
  <c i="13" r="J135"/>
  <c i="15" r="J153"/>
  <c r="BK153"/>
  <c i="1" r="AS94"/>
  <c i="3" r="J147"/>
  <c r="J136"/>
  <c i="4" r="J212"/>
  <c r="BK186"/>
  <c r="BK162"/>
  <c r="J221"/>
  <c r="J189"/>
  <c i="5" r="BK166"/>
  <c r="J177"/>
  <c r="BK169"/>
  <c r="J140"/>
  <c r="BK138"/>
  <c i="6" r="J153"/>
  <c i="7" r="BK129"/>
  <c i="12" r="BK125"/>
  <c i="14" r="BK124"/>
  <c i="15" r="BK155"/>
  <c r="J155"/>
  <c r="J136"/>
  <c i="3" r="BK147"/>
  <c i="4" r="BK189"/>
  <c r="BK152"/>
  <c r="J202"/>
  <c r="J128"/>
  <c i="2" r="J190"/>
  <c r="BK137"/>
  <c i="5" r="BK129"/>
  <c r="J138"/>
  <c i="6" r="BK149"/>
  <c i="11" r="BK195"/>
  <c i="12" r="J192"/>
  <c r="BK192"/>
  <c i="15" r="BK140"/>
  <c i="2" r="J123"/>
  <c r="BK159"/>
  <c i="3" r="BK136"/>
  <c i="5" r="BK173"/>
  <c i="8" r="J270"/>
  <c i="11" r="BK149"/>
  <c i="15" r="BK138"/>
  <c i="5" r="BK149"/>
  <c i="6" r="J135"/>
  <c i="7" r="J143"/>
  <c i="8" r="BK310"/>
  <c i="12" r="J172"/>
  <c i="14" r="BK121"/>
  <c i="15" r="J143"/>
  <c r="BK149"/>
  <c i="2" r="BK174"/>
  <c r="J159"/>
  <c i="3" r="J130"/>
  <c r="BK130"/>
  <c i="4" r="J149"/>
  <c i="5" r="BK177"/>
  <c r="J134"/>
  <c i="8" r="BK312"/>
  <c i="9" r="BK131"/>
  <c i="10" r="J161"/>
  <c i="11" r="J347"/>
  <c r="BK175"/>
  <c r="J175"/>
  <c i="12" r="J159"/>
  <c r="J234"/>
  <c i="15" r="J149"/>
  <c r="J125"/>
  <c i="13" l="1" r="R120"/>
  <c r="R119"/>
  <c i="2" r="P195"/>
  <c i="7" r="BK128"/>
  <c r="J128"/>
  <c r="J99"/>
  <c i="5" r="BK148"/>
  <c r="J148"/>
  <c r="J100"/>
  <c i="6" r="T120"/>
  <c r="T119"/>
  <c r="T118"/>
  <c i="7" r="T128"/>
  <c r="T120"/>
  <c r="T119"/>
  <c r="R128"/>
  <c r="R120"/>
  <c r="R119"/>
  <c i="3" r="P123"/>
  <c i="4" r="P121"/>
  <c r="P120"/>
  <c r="P119"/>
  <c i="1" r="AU97"/>
  <c i="5" r="BK128"/>
  <c r="J128"/>
  <c r="J99"/>
  <c r="T128"/>
  <c r="T122"/>
  <c r="T121"/>
  <c r="P161"/>
  <c i="6" r="BK120"/>
  <c r="BK119"/>
  <c r="J119"/>
  <c r="J97"/>
  <c i="2" r="P122"/>
  <c r="P121"/>
  <c r="P120"/>
  <c i="1" r="AU95"/>
  <c i="3" r="R123"/>
  <c i="4" r="BK121"/>
  <c r="J121"/>
  <c r="J98"/>
  <c i="5" r="P148"/>
  <c i="7" r="P128"/>
  <c r="P120"/>
  <c r="P119"/>
  <c i="1" r="AU100"/>
  <c i="8" r="P121"/>
  <c r="P120"/>
  <c r="P119"/>
  <c i="1" r="AU101"/>
  <c i="9" r="P120"/>
  <c r="P119"/>
  <c r="P118"/>
  <c i="1" r="AU102"/>
  <c i="2" r="T122"/>
  <c r="T121"/>
  <c r="T120"/>
  <c r="T195"/>
  <c i="3" r="T123"/>
  <c i="4" r="R121"/>
  <c r="R120"/>
  <c r="R119"/>
  <c i="5" r="P128"/>
  <c r="P122"/>
  <c r="P121"/>
  <c i="1" r="AU98"/>
  <c i="5" r="T161"/>
  <c i="2" r="BK122"/>
  <c r="J122"/>
  <c r="J98"/>
  <c i="3" r="BK123"/>
  <c r="J123"/>
  <c r="J98"/>
  <c r="T146"/>
  <c i="5" r="R148"/>
  <c i="9" r="R120"/>
  <c r="R119"/>
  <c r="R118"/>
  <c i="3" r="P146"/>
  <c i="2" r="BK195"/>
  <c r="J195"/>
  <c r="J99"/>
  <c i="3" r="R146"/>
  <c i="5" r="R161"/>
  <c i="10" r="BK120"/>
  <c r="J120"/>
  <c r="J98"/>
  <c i="8" r="R309"/>
  <c i="9" r="T120"/>
  <c r="T119"/>
  <c r="T118"/>
  <c i="10" r="P120"/>
  <c r="P119"/>
  <c r="P118"/>
  <c i="1" r="AU103"/>
  <c i="11" r="P124"/>
  <c i="12" r="P163"/>
  <c i="5" r="R128"/>
  <c r="BK161"/>
  <c i="6" r="R120"/>
  <c r="R119"/>
  <c r="R118"/>
  <c i="8" r="BK121"/>
  <c r="J121"/>
  <c r="J98"/>
  <c r="R121"/>
  <c r="R120"/>
  <c r="R119"/>
  <c r="T121"/>
  <c r="T120"/>
  <c r="T119"/>
  <c r="BK309"/>
  <c r="J309"/>
  <c r="J99"/>
  <c i="9" r="BK120"/>
  <c r="J120"/>
  <c r="J98"/>
  <c i="10" r="R120"/>
  <c r="R119"/>
  <c r="R118"/>
  <c i="11" r="T124"/>
  <c r="R339"/>
  <c i="12" r="BK124"/>
  <c r="J124"/>
  <c r="J98"/>
  <c r="R163"/>
  <c r="R233"/>
  <c r="P124"/>
  <c r="P123"/>
  <c r="P122"/>
  <c i="1" r="AU105"/>
  <c i="11" r="P211"/>
  <c i="12" r="R124"/>
  <c r="R123"/>
  <c r="R122"/>
  <c r="P233"/>
  <c i="4" r="T121"/>
  <c r="T120"/>
  <c r="T119"/>
  <c i="5" r="T148"/>
  <c i="3" r="BK146"/>
  <c r="J146"/>
  <c r="J99"/>
  <c i="11" r="BK211"/>
  <c r="J211"/>
  <c r="J99"/>
  <c r="BK339"/>
  <c r="J339"/>
  <c r="J101"/>
  <c i="12" r="T163"/>
  <c r="BK233"/>
  <c r="J233"/>
  <c r="J101"/>
  <c i="13" r="P121"/>
  <c r="P120"/>
  <c r="P119"/>
  <c i="1" r="AU106"/>
  <c i="14" r="R120"/>
  <c r="R119"/>
  <c r="R118"/>
  <c i="15" r="T132"/>
  <c r="T123"/>
  <c r="T122"/>
  <c i="11" r="R124"/>
  <c r="T211"/>
  <c r="P339"/>
  <c i="12" r="T124"/>
  <c i="14" r="BK120"/>
  <c r="BK119"/>
  <c r="J119"/>
  <c r="J97"/>
  <c r="T120"/>
  <c r="T119"/>
  <c r="T118"/>
  <c i="15" r="BK132"/>
  <c r="J132"/>
  <c r="J100"/>
  <c r="BK152"/>
  <c r="J152"/>
  <c r="J101"/>
  <c i="2" r="R122"/>
  <c r="R121"/>
  <c r="R120"/>
  <c r="R195"/>
  <c i="10" r="T120"/>
  <c r="T119"/>
  <c r="T118"/>
  <c i="11" r="BK124"/>
  <c r="R211"/>
  <c r="T339"/>
  <c i="12" r="BK163"/>
  <c r="J163"/>
  <c r="J99"/>
  <c r="T233"/>
  <c i="13" r="BK121"/>
  <c r="J121"/>
  <c r="J98"/>
  <c r="T121"/>
  <c r="T120"/>
  <c r="T119"/>
  <c i="14" r="P120"/>
  <c r="P119"/>
  <c r="P118"/>
  <c i="1" r="AU107"/>
  <c i="15" r="P132"/>
  <c r="P123"/>
  <c r="P122"/>
  <c i="1" r="AU108"/>
  <c i="15" r="R132"/>
  <c r="R123"/>
  <c r="R122"/>
  <c r="P152"/>
  <c r="R152"/>
  <c r="T152"/>
  <c i="3" r="BK169"/>
  <c r="J169"/>
  <c r="J101"/>
  <c i="4" r="BK220"/>
  <c r="J220"/>
  <c r="J99"/>
  <c i="5" r="BK123"/>
  <c r="J123"/>
  <c r="J98"/>
  <c i="2" r="E110"/>
  <c i="3" r="BK159"/>
  <c r="J159"/>
  <c r="J100"/>
  <c i="7" r="BK121"/>
  <c r="J121"/>
  <c r="J98"/>
  <c i="11" r="BK346"/>
  <c r="J346"/>
  <c r="J102"/>
  <c i="12" r="BK212"/>
  <c r="J212"/>
  <c r="J100"/>
  <c i="2" r="BK202"/>
  <c r="J202"/>
  <c r="J100"/>
  <c i="11" r="BK292"/>
  <c r="J292"/>
  <c r="J100"/>
  <c i="13" r="BK134"/>
  <c r="J134"/>
  <c r="J99"/>
  <c i="12" r="BK240"/>
  <c r="J240"/>
  <c r="J102"/>
  <c i="15" r="BK124"/>
  <c r="J124"/>
  <c r="J98"/>
  <c r="BK128"/>
  <c r="J128"/>
  <c r="J99"/>
  <c r="BK158"/>
  <c r="J158"/>
  <c r="J102"/>
  <c r="BE143"/>
  <c i="14" r="BK118"/>
  <c r="J118"/>
  <c r="J120"/>
  <c r="J98"/>
  <c i="15" r="E85"/>
  <c r="F92"/>
  <c r="BE129"/>
  <c r="BE140"/>
  <c r="BE146"/>
  <c r="BE155"/>
  <c r="J89"/>
  <c r="BE125"/>
  <c r="BE133"/>
  <c r="BE136"/>
  <c r="BE138"/>
  <c r="BE149"/>
  <c r="BE153"/>
  <c r="BE159"/>
  <c i="14" r="E85"/>
  <c r="J89"/>
  <c r="F92"/>
  <c r="BE121"/>
  <c r="BE124"/>
  <c i="13" r="J89"/>
  <c r="E85"/>
  <c r="BE122"/>
  <c r="F92"/>
  <c i="12" r="BK123"/>
  <c r="J123"/>
  <c r="J97"/>
  <c i="13" r="BE128"/>
  <c r="BE135"/>
  <c i="11" r="J124"/>
  <c r="J98"/>
  <c i="12" r="J89"/>
  <c r="BE141"/>
  <c r="F92"/>
  <c r="BE125"/>
  <c r="BE159"/>
  <c r="BE164"/>
  <c r="BE157"/>
  <c r="E112"/>
  <c r="BE172"/>
  <c r="BE213"/>
  <c r="BE234"/>
  <c r="BE192"/>
  <c r="BE236"/>
  <c r="BE241"/>
  <c i="10" r="BK119"/>
  <c r="J119"/>
  <c r="J97"/>
  <c i="11" r="J116"/>
  <c r="E85"/>
  <c r="F92"/>
  <c r="BE125"/>
  <c r="BE149"/>
  <c r="BE199"/>
  <c r="BE175"/>
  <c r="BE220"/>
  <c r="BE266"/>
  <c r="BE293"/>
  <c r="BE317"/>
  <c r="BE340"/>
  <c r="BE342"/>
  <c r="BE347"/>
  <c r="BE195"/>
  <c r="BE203"/>
  <c r="BE212"/>
  <c r="BE242"/>
  <c i="9" r="BK119"/>
  <c r="BK118"/>
  <c r="J118"/>
  <c i="10" r="J89"/>
  <c r="F115"/>
  <c r="E85"/>
  <c r="BE133"/>
  <c r="BE149"/>
  <c r="BE121"/>
  <c r="BE131"/>
  <c r="BE141"/>
  <c r="BE161"/>
  <c r="BE165"/>
  <c i="8" r="BK120"/>
  <c r="J120"/>
  <c r="J97"/>
  <c i="9" r="BE121"/>
  <c r="BE131"/>
  <c r="J89"/>
  <c r="E108"/>
  <c r="BE141"/>
  <c r="F92"/>
  <c i="7" r="BK120"/>
  <c r="J120"/>
  <c r="J97"/>
  <c i="8" r="J113"/>
  <c r="F116"/>
  <c r="BE134"/>
  <c r="BE162"/>
  <c r="BE205"/>
  <c r="BE207"/>
  <c r="BE237"/>
  <c r="BE270"/>
  <c r="BE310"/>
  <c r="E85"/>
  <c r="BE122"/>
  <c r="BE128"/>
  <c r="BE302"/>
  <c r="BE138"/>
  <c r="BE174"/>
  <c r="BE305"/>
  <c r="BE312"/>
  <c i="7" r="J89"/>
  <c i="6" r="J120"/>
  <c r="J98"/>
  <c i="7" r="E109"/>
  <c r="BE129"/>
  <c i="6" r="BK118"/>
  <c r="J118"/>
  <c i="7" r="F92"/>
  <c r="BE122"/>
  <c r="BE143"/>
  <c i="6" r="J89"/>
  <c i="5" r="J161"/>
  <c r="J101"/>
  <c i="6" r="E108"/>
  <c r="BE121"/>
  <c r="F115"/>
  <c r="BE135"/>
  <c r="BE149"/>
  <c r="BE153"/>
  <c i="5" r="E85"/>
  <c r="J89"/>
  <c r="BE129"/>
  <c i="4" r="BK120"/>
  <c r="J120"/>
  <c r="J97"/>
  <c i="5" r="F92"/>
  <c r="BE124"/>
  <c r="BE138"/>
  <c r="BE144"/>
  <c r="BE153"/>
  <c r="BE166"/>
  <c r="BE134"/>
  <c r="BE149"/>
  <c r="BE157"/>
  <c r="BE169"/>
  <c r="BE177"/>
  <c r="BE140"/>
  <c r="BE162"/>
  <c r="BE173"/>
  <c i="4" r="J113"/>
  <c r="BE122"/>
  <c r="BE149"/>
  <c r="BE178"/>
  <c r="BE186"/>
  <c r="F116"/>
  <c r="BE128"/>
  <c r="BE138"/>
  <c r="E85"/>
  <c r="BE152"/>
  <c r="BE162"/>
  <c r="BE170"/>
  <c r="BE189"/>
  <c r="BE199"/>
  <c r="BE202"/>
  <c r="BE212"/>
  <c r="BE221"/>
  <c i="3" r="BK122"/>
  <c r="BK121"/>
  <c r="J121"/>
  <c r="J115"/>
  <c r="F118"/>
  <c r="BE130"/>
  <c r="BE136"/>
  <c r="BE140"/>
  <c r="BE147"/>
  <c r="BE153"/>
  <c r="BE160"/>
  <c r="BE166"/>
  <c r="BE170"/>
  <c i="1" r="BC96"/>
  <c i="3" r="E85"/>
  <c r="BE124"/>
  <c i="2" r="BE193"/>
  <c r="J89"/>
  <c r="F92"/>
  <c r="BE174"/>
  <c r="BE190"/>
  <c r="BE196"/>
  <c r="BE137"/>
  <c r="BE143"/>
  <c r="BE131"/>
  <c r="BE198"/>
  <c r="BE203"/>
  <c r="BE123"/>
  <c r="BE159"/>
  <c r="BE165"/>
  <c r="J34"/>
  <c i="1" r="AW95"/>
  <c i="5" r="F35"/>
  <c i="1" r="BB98"/>
  <c i="6" r="F35"/>
  <c i="1" r="BB99"/>
  <c i="6" r="F37"/>
  <c i="1" r="BD99"/>
  <c i="8" r="F37"/>
  <c i="1" r="BD101"/>
  <c i="13" r="F35"/>
  <c i="1" r="BB106"/>
  <c i="14" r="F36"/>
  <c i="1" r="BC107"/>
  <c i="15" r="F37"/>
  <c i="1" r="BD108"/>
  <c i="2" r="F37"/>
  <c i="1" r="BD95"/>
  <c i="6" r="J34"/>
  <c i="1" r="AW99"/>
  <c i="8" r="J34"/>
  <c i="1" r="AW101"/>
  <c i="12" r="F37"/>
  <c i="1" r="BD105"/>
  <c i="4" r="F36"/>
  <c i="1" r="BC97"/>
  <c i="10" r="J34"/>
  <c i="1" r="AW103"/>
  <c i="15" r="J34"/>
  <c i="1" r="AW108"/>
  <c i="2" r="F36"/>
  <c i="1" r="BC95"/>
  <c i="9" r="J34"/>
  <c i="1" r="AW102"/>
  <c i="11" r="F37"/>
  <c i="1" r="BD104"/>
  <c i="4" r="F35"/>
  <c i="1" r="BB97"/>
  <c i="10" r="F36"/>
  <c i="1" r="BC103"/>
  <c i="14" r="J34"/>
  <c i="1" r="AW107"/>
  <c i="4" r="J34"/>
  <c i="1" r="AW97"/>
  <c i="9" r="J30"/>
  <c i="11" r="F34"/>
  <c i="1" r="BA104"/>
  <c i="13" r="F37"/>
  <c i="1" r="BD106"/>
  <c i="13" r="F36"/>
  <c i="1" r="BC106"/>
  <c i="15" r="F35"/>
  <c i="1" r="BB108"/>
  <c i="9" r="F37"/>
  <c i="1" r="BD102"/>
  <c i="13" r="J34"/>
  <c i="1" r="AW106"/>
  <c i="15" r="F36"/>
  <c i="1" r="BC108"/>
  <c i="3" r="F34"/>
  <c i="1" r="BA96"/>
  <c i="7" r="F34"/>
  <c i="1" r="BA100"/>
  <c i="9" r="F35"/>
  <c i="1" r="BB102"/>
  <c i="12" r="F34"/>
  <c i="1" r="BA105"/>
  <c i="3" r="J34"/>
  <c i="1" r="AW96"/>
  <c i="5" r="F37"/>
  <c i="1" r="BD98"/>
  <c i="7" r="J34"/>
  <c i="1" r="AW100"/>
  <c i="8" r="F35"/>
  <c i="1" r="BB101"/>
  <c i="12" r="F35"/>
  <c i="1" r="BB105"/>
  <c i="14" r="F37"/>
  <c i="1" r="BD107"/>
  <c i="14" r="J30"/>
  <c i="3" r="F35"/>
  <c i="1" r="BB96"/>
  <c i="7" r="F37"/>
  <c i="1" r="BD100"/>
  <c i="9" r="F36"/>
  <c i="1" r="BC102"/>
  <c i="12" r="F36"/>
  <c i="1" r="BC105"/>
  <c i="4" r="F34"/>
  <c i="1" r="BA97"/>
  <c i="10" r="F37"/>
  <c i="1" r="BD103"/>
  <c i="14" r="F34"/>
  <c i="1" r="BA107"/>
  <c i="2" r="F35"/>
  <c i="1" r="BB95"/>
  <c i="6" r="F36"/>
  <c i="1" r="BC99"/>
  <c i="7" r="F35"/>
  <c i="1" r="BB100"/>
  <c i="8" r="F36"/>
  <c i="1" r="BC101"/>
  <c i="12" r="J34"/>
  <c i="1" r="AW105"/>
  <c i="5" r="F34"/>
  <c i="1" r="BA98"/>
  <c i="8" r="F34"/>
  <c i="1" r="BA101"/>
  <c i="13" r="F34"/>
  <c i="1" r="BA106"/>
  <c i="15" r="F34"/>
  <c i="1" r="BA108"/>
  <c i="4" r="F37"/>
  <c i="1" r="BD97"/>
  <c i="11" r="F36"/>
  <c i="1" r="BC104"/>
  <c i="5" r="F36"/>
  <c i="1" r="BC98"/>
  <c i="10" r="F34"/>
  <c i="1" r="BA103"/>
  <c i="14" r="F35"/>
  <c i="1" r="BB107"/>
  <c i="5" r="J34"/>
  <c i="1" r="AW98"/>
  <c i="6" r="F34"/>
  <c i="1" r="BA99"/>
  <c i="7" r="F36"/>
  <c i="1" r="BC100"/>
  <c i="9" r="F34"/>
  <c i="1" r="BA102"/>
  <c i="10" r="F35"/>
  <c i="1" r="BB103"/>
  <c i="11" r="J34"/>
  <c i="1" r="AW104"/>
  <c i="11" r="F35"/>
  <c i="1" r="BB104"/>
  <c i="3" r="J30"/>
  <c i="6" r="J30"/>
  <c i="11" l="1" r="BK123"/>
  <c r="J123"/>
  <c r="J97"/>
  <c r="P123"/>
  <c r="P122"/>
  <c i="1" r="AU104"/>
  <c i="11" r="R123"/>
  <c r="R122"/>
  <c r="T123"/>
  <c r="T122"/>
  <c i="5" r="R122"/>
  <c r="R121"/>
  <c i="3" r="T122"/>
  <c r="T121"/>
  <c r="R122"/>
  <c r="R121"/>
  <c i="5" r="BK122"/>
  <c r="BK121"/>
  <c r="J121"/>
  <c r="J96"/>
  <c i="3" r="P122"/>
  <c r="P121"/>
  <c i="1" r="AU96"/>
  <c i="12" r="T123"/>
  <c r="T122"/>
  <c i="2" r="BK121"/>
  <c r="J121"/>
  <c r="J97"/>
  <c i="13" r="BK120"/>
  <c r="J120"/>
  <c r="J97"/>
  <c i="15" r="BK123"/>
  <c r="BK122"/>
  <c r="J122"/>
  <c r="J96"/>
  <c i="1" r="AG107"/>
  <c i="14" r="J96"/>
  <c i="12" r="BK122"/>
  <c r="J122"/>
  <c r="J96"/>
  <c i="10" r="BK118"/>
  <c r="J118"/>
  <c i="1" r="AG102"/>
  <c i="9" r="J96"/>
  <c r="J119"/>
  <c r="J97"/>
  <c i="8" r="BK119"/>
  <c r="J119"/>
  <c r="J96"/>
  <c i="7" r="BK119"/>
  <c r="J119"/>
  <c i="1" r="AG99"/>
  <c i="6" r="J96"/>
  <c i="4" r="BK119"/>
  <c r="J119"/>
  <c r="J96"/>
  <c i="1" r="AG96"/>
  <c i="3" r="J96"/>
  <c r="J122"/>
  <c r="J97"/>
  <c i="2" r="F33"/>
  <c i="1" r="AZ95"/>
  <c i="3" r="J33"/>
  <c i="1" r="AV96"/>
  <c r="AT96"/>
  <c r="AN96"/>
  <c i="4" r="F33"/>
  <c i="1" r="AZ97"/>
  <c i="6" r="J33"/>
  <c i="1" r="AV99"/>
  <c r="AT99"/>
  <c r="AN99"/>
  <c i="7" r="J33"/>
  <c i="1" r="AV100"/>
  <c r="AT100"/>
  <c i="10" r="F33"/>
  <c i="1" r="AZ103"/>
  <c i="6" r="F33"/>
  <c i="1" r="AZ99"/>
  <c i="2" r="J33"/>
  <c i="1" r="AV95"/>
  <c r="AT95"/>
  <c i="5" r="F33"/>
  <c i="1" r="AZ98"/>
  <c i="9" r="J33"/>
  <c i="1" r="AV102"/>
  <c r="AT102"/>
  <c r="AN102"/>
  <c i="3" r="F33"/>
  <c i="1" r="AZ96"/>
  <c i="5" r="J33"/>
  <c i="1" r="AV98"/>
  <c r="AT98"/>
  <c i="7" r="J30"/>
  <c i="1" r="AG100"/>
  <c i="8" r="J33"/>
  <c i="1" r="AV101"/>
  <c r="AT101"/>
  <c i="4" r="J33"/>
  <c i="1" r="AV97"/>
  <c r="AT97"/>
  <c i="10" r="J30"/>
  <c i="1" r="AG103"/>
  <c i="7" r="F33"/>
  <c i="1" r="AZ100"/>
  <c i="13" r="J33"/>
  <c i="1" r="AV106"/>
  <c r="AT106"/>
  <c i="15" r="F33"/>
  <c i="1" r="AZ108"/>
  <c i="8" r="F33"/>
  <c i="1" r="AZ101"/>
  <c i="9" r="F33"/>
  <c i="1" r="AZ102"/>
  <c i="10" r="J33"/>
  <c i="1" r="AV103"/>
  <c r="AT103"/>
  <c i="11" r="J33"/>
  <c i="1" r="AV104"/>
  <c r="AT104"/>
  <c i="11" r="F33"/>
  <c i="1" r="AZ104"/>
  <c r="BD94"/>
  <c r="W33"/>
  <c i="13" r="F33"/>
  <c i="1" r="AZ106"/>
  <c r="BB94"/>
  <c r="W31"/>
  <c i="12" r="J33"/>
  <c i="1" r="AV105"/>
  <c r="AT105"/>
  <c i="14" r="J33"/>
  <c i="1" r="AV107"/>
  <c r="AT107"/>
  <c r="AN107"/>
  <c r="BC94"/>
  <c r="W32"/>
  <c i="12" r="F33"/>
  <c i="1" r="AZ105"/>
  <c i="15" r="J33"/>
  <c i="1" r="AV108"/>
  <c r="AT108"/>
  <c i="14" r="F33"/>
  <c i="1" r="AZ107"/>
  <c r="BA94"/>
  <c r="W30"/>
  <c i="2" l="1" r="BK120"/>
  <c r="J120"/>
  <c r="J96"/>
  <c i="11" r="BK122"/>
  <c r="J122"/>
  <c r="J96"/>
  <c i="13" r="BK119"/>
  <c r="J119"/>
  <c r="J96"/>
  <c i="15" r="J123"/>
  <c r="J97"/>
  <c i="5" r="J122"/>
  <c r="J97"/>
  <c i="14" r="J39"/>
  <c i="1" r="AN103"/>
  <c i="10" r="J96"/>
  <c r="J39"/>
  <c i="9" r="J39"/>
  <c i="1" r="AN100"/>
  <c i="7" r="J96"/>
  <c r="J39"/>
  <c i="6" r="J39"/>
  <c i="3" r="J39"/>
  <c i="1" r="AU94"/>
  <c i="5" r="J30"/>
  <c i="1" r="AG98"/>
  <c i="15" r="J30"/>
  <c i="1" r="AG108"/>
  <c i="4" r="J30"/>
  <c i="1" r="AG97"/>
  <c r="AN97"/>
  <c i="8" r="J30"/>
  <c i="1" r="AG101"/>
  <c r="AN101"/>
  <c i="12" r="J30"/>
  <c i="1" r="AG105"/>
  <c r="AN105"/>
  <c r="AZ94"/>
  <c r="W29"/>
  <c r="AX94"/>
  <c r="AY94"/>
  <c r="AW94"/>
  <c r="AK30"/>
  <c i="5" l="1" r="J39"/>
  <c i="15" r="J39"/>
  <c i="12" r="J39"/>
  <c i="8" r="J39"/>
  <c i="4" r="J39"/>
  <c i="1" r="AN98"/>
  <c r="AN108"/>
  <c i="13" r="J30"/>
  <c i="1" r="AG106"/>
  <c i="2" r="J30"/>
  <c i="1" r="AG95"/>
  <c i="11" r="J30"/>
  <c i="1" r="AG104"/>
  <c r="AN104"/>
  <c r="AV94"/>
  <c r="AK29"/>
  <c i="11" l="1" r="J39"/>
  <c i="13" r="J39"/>
  <c i="2" r="J39"/>
  <c i="1" r="AN95"/>
  <c r="AN106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<sst xmlns="http://schemas.openxmlformats.org/spreadsheetml/2006/main">
  <si>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</si>
  <si>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</si>
  <si>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</si>
  <si>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</si>
  <si>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</si>
  <si>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{8f640e71-2cc3-4193-81b7-f90bf7ffc481}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</si>
  <si>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</si>
  <si>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</si>
  <si>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</si>
  <si>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</si>
  <si>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</si>
  <si>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</si>
  <si>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</si>
  <si>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</si>
  <si>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07/25/3_A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</si>
  <si>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</si>
  <si>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</si>
  <si>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VT Opava km 33.600 - 39.000, odstranění PŠ 09/2024</t>
  </si>
  <si>
    <t>KSO:</t>
  </si>
  <si>
    <t>CC-CZ:</t>
  </si>
  <si>
    <t>Místo:</t>
  </si>
  <si>
    <t>Opava</t>
  </si>
  <si>
    <t>Datum:</t>
  </si>
  <si>
    <t>16. 5. 2025</t>
  </si>
  <si>
    <t>Zadavatel:</t>
  </si>
  <si>
    <t>IČ:</t>
  </si>
  <si>
    <t>70890021</t>
  </si>
  <si>
    <t>Povodí Odry, státní podnik</t>
  </si>
  <si>
    <t>DIČ:</t>
  </si>
  <si>
    <t>CZ70890021</t>
  </si>
  <si>
    <t>Uchazeč:</t>
  </si>
  <si>
    <t>Vyplň údaj</t>
  </si>
  <si>
    <t>Projektant:</t>
  </si>
  <si>
    <t>62255860</t>
  </si>
  <si>
    <t>Lineplan s.r.o.</t>
  </si>
  <si>
    <t>CZ62255860</t>
  </si>
  <si>
    <t>True</t>
  </si>
  <si>
    <t>Zpracovatel:</t>
  </si>
  <si>
    <t>Ing. Marek Boháč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</si>
  <si>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</si>
  <si>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</si>
  <si>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</si>
  <si>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</si>
  <si>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</si>
  <si>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</si>
  <si>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</si>
  <si>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</si>
  <si>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</si>
  <si>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</si>
  <si>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</si>
  <si>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</si>
  <si>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</si>
  <si>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</si>
  <si>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</si>
  <si>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</si>
  <si>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</si>
  <si>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</si>
  <si>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</si>
  <si>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</si>
  <si>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</si>
  <si>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</si>
  <si>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</si>
  <si>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</si>
  <si>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</si>
  <si>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</si>
  <si>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</si>
  <si>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</si>
  <si>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</si>
  <si>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</si>
  <si>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</si>
  <si>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</si>
  <si>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</si>
  <si>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</si>
  <si>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</si>
  <si>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</si>
  <si>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</si>
  <si>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</si>
  <si>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</si>
  <si>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</si>
  <si>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</si>
  <si>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</si>
  <si>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</si>
  <si>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</si>
  <si>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</si>
  <si>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</si>
  <si>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</si>
  <si>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Pol. č. 01, 04, 17, 21b, 23, 24 - Úpravy ploch</t>
  </si>
  <si>
    <t>STA</t>
  </si>
  <si>
    <t>1</t>
  </si>
  <si>
    <t>{335b4e54-e66d-4d41-aba9-05c361cc3f0e}</t>
  </si>
  <si>
    <t>2</t>
  </si>
  <si>
    <t>02</t>
  </si>
  <si>
    <t>Pol. č. 02 - Obnovení příkopu</t>
  </si>
  <si>
    <t>{921865b4-47b8-4f1c-a4dd-bedc51da6812}</t>
  </si>
  <si>
    <t>03</t>
  </si>
  <si>
    <t>Pol. č. 03, 08, 09 - Úpravy svahů hrází a břehů</t>
  </si>
  <si>
    <t>{fdffc938-2003-4f76-b238-044fc098b1d8}</t>
  </si>
  <si>
    <t>04</t>
  </si>
  <si>
    <t xml:space="preserve">Pol. č. 05 - Obnovení propustku na provozní komunikaci </t>
  </si>
  <si>
    <t>{9b336213-e8b2-4e92-982e-51ca8c261c9d}</t>
  </si>
  <si>
    <t>06</t>
  </si>
  <si>
    <t>Pol. č. 07, 51 - Odvozy hromad zeminy</t>
  </si>
  <si>
    <t>{291e86ef-f137-4543-b0d3-16699b2737da}</t>
  </si>
  <si>
    <t>08</t>
  </si>
  <si>
    <t>Pol. č. 11, 12, 13, 18 - Pomístní opravy opevnění břehu</t>
  </si>
  <si>
    <t>{37840ffe-33e9-452a-a090-95cfb829673a}</t>
  </si>
  <si>
    <t>09</t>
  </si>
  <si>
    <t>Pol. č. 14, 15, 20, 22, 25, 27, 34, 46, 47, 50, 55, 58, 59 - Pomístní opravy svahů</t>
  </si>
  <si>
    <t>{1ab8aaea-7359-47c2-be64-96321ee5a14b}</t>
  </si>
  <si>
    <t>10</t>
  </si>
  <si>
    <t>Pol. č. 16, 32 - Obnovení kamenné rovnaniny, oprava a vyklínování opevnění</t>
  </si>
  <si>
    <t>{d8afea2d-a3c2-40d5-8b21-b31186511a0b}</t>
  </si>
  <si>
    <t>11</t>
  </si>
  <si>
    <t>Pol. č. 19, 44, 64, 65 - Odtěžení nánosů</t>
  </si>
  <si>
    <t>{469eeddc-003e-4c61-9485-d2429246303b}</t>
  </si>
  <si>
    <t>Pol. č. 28, 29, 31, 33, 37, 41, 48, 52, 54, 56 - Opravy patek opevnění</t>
  </si>
  <si>
    <t>{6ebb62a5-742a-4487-aa96-5e6f51837120}</t>
  </si>
  <si>
    <t>13</t>
  </si>
  <si>
    <t>Pol. č. 26, 30, 40, 42, 45, 49, 57 - Opravy kamenných dlažeb</t>
  </si>
  <si>
    <t>{c6a002dd-4f27-4f46-a039-2ec126db8ac7}</t>
  </si>
  <si>
    <t>14</t>
  </si>
  <si>
    <t>Pol. č. 36, 39 - Obnovení zpevněných ploch</t>
  </si>
  <si>
    <t>{17759597-319c-4a90-b9b5-303f2cc6b214}</t>
  </si>
  <si>
    <t>20</t>
  </si>
  <si>
    <t>Příčné objekty</t>
  </si>
  <si>
    <t>{76d933b0-c819-4ec7-ad8f-d4e8edea632a}</t>
  </si>
  <si>
    <t>VON</t>
  </si>
  <si>
    <t>Vedlejší a ostatní náklady</t>
  </si>
  <si>
    <t>{c4070eb2-6bd2-42f3-bc2a-3af89e3cd574}</t>
  </si>
  <si>
    <t>KRYCÍ LIST SOUPISU PRACÍ</t>
  </si>
  <si>
    <t>Objekt:</t>
  </si>
  <si>
    <t>01 - Pol. č. 01, 04, 17, 21b, 23, 24 - Úpravy ploch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</si>
  <si>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</si>
  <si>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</si>
  <si>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</si>
  <si>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</si>
  <si>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</si>
  <si>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</si>
  <si>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</si>
  <si>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</si>
  <si>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</si>
  <si>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</si>
  <si>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</si>
  <si>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</si>
  <si>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</si>
  <si>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</si>
  <si>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</si>
  <si>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</si>
  <si>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</si>
  <si>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</si>
  <si>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</si>
  <si>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</si>
  <si>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</si>
  <si>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</si>
  <si>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</si>
  <si>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</si>
  <si>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</si>
  <si>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</si>
  <si>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</si>
  <si>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ZP_001</t>
  </si>
  <si>
    <t>Odstranění nevhodného materiálu z dotčených ploch</t>
  </si>
  <si>
    <t>m2</t>
  </si>
  <si>
    <t>4</t>
  </si>
  <si>
    <t>1379412270</t>
  </si>
  <si>
    <t>PP</t>
  </si>
  <si>
    <t>Odstranění nevhodného materiálu ze svahů hráze</t>
  </si>
  <si>
    <t>VV</t>
  </si>
  <si>
    <t xml:space="preserve">Viz přílohy  A a C.2</t>
  </si>
  <si>
    <t>Položka č. 23</t>
  </si>
  <si>
    <t>48</t>
  </si>
  <si>
    <t>Položka č. 24</t>
  </si>
  <si>
    <t>0.5</t>
  </si>
  <si>
    <t>Součet</t>
  </si>
  <si>
    <t>122151101</t>
  </si>
  <si>
    <t>Odkopávky a prokopávky nezapažené v hornině třídy těžitelnosti I skupiny 1 a 2 objem do 20 m3 strojně</t>
  </si>
  <si>
    <t>m3</t>
  </si>
  <si>
    <t>CS ÚRS 2025 01</t>
  </si>
  <si>
    <t>1171541534</t>
  </si>
  <si>
    <t>Odkopávky a prokopávky nezapažené strojně v hornině třídy těžitelnosti I skupiny 1 a 2 do 20 m3</t>
  </si>
  <si>
    <t>Viz přílohy C.2 a B</t>
  </si>
  <si>
    <t>- položka č. 21b</t>
  </si>
  <si>
    <t>6</t>
  </si>
  <si>
    <t>3</t>
  </si>
  <si>
    <t>174151101</t>
  </si>
  <si>
    <t>Zásyp jam, šachet rýh nebo kolem objektů sypaninou se zhutněním</t>
  </si>
  <si>
    <t>1607743805</t>
  </si>
  <si>
    <t>Zásyp sypaninou z jakékoliv horniny strojně s uložením výkopku ve vrstvách se zhutněním jam, šachet, rýh nebo kolem objektů v těchto vykopávkách</t>
  </si>
  <si>
    <t>- položka č. 24</t>
  </si>
  <si>
    <t>5</t>
  </si>
  <si>
    <t>181151321</t>
  </si>
  <si>
    <t>Plošná úprava terénu přes 500 m2 zemina skupiny 1 až 4 nerovnosti přes 100 do 150 mm v rovinně a svahu do 1:5</t>
  </si>
  <si>
    <t>1851903634</t>
  </si>
  <si>
    <t>Plošná úprava terénu v zemině skupiny 1 až 4 s urovnáním povrchu bez doplnění ornice souvislé plochy přes 500 m2 při nerovnostech terénu přes 100 do 150 mm v rovině nebo na svahu do 1:5</t>
  </si>
  <si>
    <t>- položka č. 1a</t>
  </si>
  <si>
    <t>5715</t>
  </si>
  <si>
    <t>- položka č. 4</t>
  </si>
  <si>
    <t>16846 + 323</t>
  </si>
  <si>
    <t>- položka č. 17</t>
  </si>
  <si>
    <t>2780</t>
  </si>
  <si>
    <t>30</t>
  </si>
  <si>
    <t>- položka č. 23</t>
  </si>
  <si>
    <t>181351103</t>
  </si>
  <si>
    <t>Rozprostření ornice tl vrstvy do 200 mm pl přes 100 do 500 m2 v rovině nebo ve svahu do 1:5 strojně</t>
  </si>
  <si>
    <t>-1004710943</t>
  </si>
  <si>
    <t>Rozprostření a urovnání ornice v rovině nebo ve svahu sklonu do 1:5 strojně při souvislé ploše přes 100 do 500 m2, tl. vrstvy do 200 mm</t>
  </si>
  <si>
    <t>- položka č. 1b (rozprostření hromady zeminy obj. 20 m3)</t>
  </si>
  <si>
    <t>20 / 0.05</t>
  </si>
  <si>
    <t>7</t>
  </si>
  <si>
    <t>182351023</t>
  </si>
  <si>
    <t>Rozprostření ornice pl do 100 m2 ve svahu přes 1:5 tl vrstvy do 200 mm strojně</t>
  </si>
  <si>
    <t>-33539318</t>
  </si>
  <si>
    <t>Rozprostření a urovnání ornice ve svahu sklonu přes 1:5 strojně při souvislé ploše do 100 m2, tl. vrstvy do 200 mm</t>
  </si>
  <si>
    <t xml:space="preserve">Viz přílohy  A a C.2 </t>
  </si>
  <si>
    <t>2.5 / 0.2</t>
  </si>
  <si>
    <t>Bude použita vytříděná kulturní zemina z výkopů ostatních položek odstr. pov. škod.</t>
  </si>
  <si>
    <t>8</t>
  </si>
  <si>
    <t>181451121</t>
  </si>
  <si>
    <t>Založení lučního trávníku výsevem pl přes 1000 m2 v rovině a ve svahu do 1:5</t>
  </si>
  <si>
    <t>CS ÚRS 2023 01</t>
  </si>
  <si>
    <t>-142056030</t>
  </si>
  <si>
    <t>Založení trávníku na půdě předem připravené plochy přes 1000 m2 výsevem včetně utažení lučního v rovině nebo na svahu do 1:5</t>
  </si>
  <si>
    <t>9</t>
  </si>
  <si>
    <t>M</t>
  </si>
  <si>
    <t>00572472</t>
  </si>
  <si>
    <t>osivo směs travní krajinná-rovinná</t>
  </si>
  <si>
    <t>kg</t>
  </si>
  <si>
    <t>2069130822</t>
  </si>
  <si>
    <t>25754*0,02 'Přepočtené koeficientem množství</t>
  </si>
  <si>
    <t>171201231</t>
  </si>
  <si>
    <t>Poplatek za uložení zeminy a kamení na recyklační skládce (skládkovné) kód odpadu 17 05 04</t>
  </si>
  <si>
    <t>t</t>
  </si>
  <si>
    <t>-1917096657</t>
  </si>
  <si>
    <t>Poplatek za uložení stavebního odpadu na recyklační skládce (skládkovné) zeminy a kamení zatříděného do Katalogu odpadů pod kódem 17 05 04</t>
  </si>
  <si>
    <t>997</t>
  </si>
  <si>
    <t>Doprava suti a vybouraných hmot</t>
  </si>
  <si>
    <t>997321511</t>
  </si>
  <si>
    <t>Vodorovná doprava suti a vybouraných hmot po suchu do 1 km</t>
  </si>
  <si>
    <t>835299560</t>
  </si>
  <si>
    <t>Vodorovná doprava suti a vybouraných hmot bez naložení, s vyložením a hrubým urovnáním po suchu, na vzdálenost do 1 km</t>
  </si>
  <si>
    <t>997321519</t>
  </si>
  <si>
    <t>Příplatek ZKD 1 km vodorovné dopravy suti a vybouraných hmot po suchu</t>
  </si>
  <si>
    <t>1277206236</t>
  </si>
  <si>
    <t>Vodorovná doprava suti a vybouraných hmot bez naložení, s vyložením a hrubým urovnáním po suchu, na vzdálenost Příplatek k cenám za každý další započatý 1 km přes 1 km</t>
  </si>
  <si>
    <t>P</t>
  </si>
  <si>
    <t>Poznámka k položce:_x000d_
Předpoklad dopravy suti do 10 km</t>
  </si>
  <si>
    <t>4,85*9 'Přepočtené koeficientem množství</t>
  </si>
  <si>
    <t>998</t>
  </si>
  <si>
    <t>Přesun hmot</t>
  </si>
  <si>
    <t>998332011</t>
  </si>
  <si>
    <t>Přesun hmot pro úpravy vodních toků a kanály</t>
  </si>
  <si>
    <t>-1207887284</t>
  </si>
  <si>
    <t>Přesun hmot pro úpravy vodních toků a kanály, hráze rybníků apod. dopravní vzdálenost do 500 m</t>
  </si>
  <si>
    <t>02 - Pol. č. 02 - Obnovení příkopu</t>
  </si>
  <si>
    <t xml:space="preserve">    4 - Vodorovné konstrukce</t>
  </si>
  <si>
    <t xml:space="preserve">    9 - Ostatní konstrukce a práce, bourání</t>
  </si>
  <si>
    <t>1216939357</t>
  </si>
  <si>
    <t>- položka č. 2</t>
  </si>
  <si>
    <t>162751117</t>
  </si>
  <si>
    <t>Vodorovné přemístění přes 9 000 do 10000 m výkopku/sypaniny z horniny třídy těžitelnosti I skupiny 1 až 3</t>
  </si>
  <si>
    <t>1864651405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</si>
  <si>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</si>
  <si>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Viz přílohy B a C</t>
  </si>
  <si>
    <t>162751119</t>
  </si>
  <si>
    <t>Příplatek k vodorovnému přemístění výkopku/sypaniny z horniny třídy těžitelnosti I skupiny 1 až 3 ZKD 1000 m přes 10000 m</t>
  </si>
  <si>
    <t>-1408603192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</si>
  <si>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</si>
  <si>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Poznámka k položce:_x000d_
Doprava do 16-ti km celkem</t>
  </si>
  <si>
    <t>30*6 'Přepočtené koeficientem množství</t>
  </si>
  <si>
    <t>2067978042</t>
  </si>
  <si>
    <t>Množství materiálu celkem přepočetené na tuny</t>
  </si>
  <si>
    <t>30 * 1.80</t>
  </si>
  <si>
    <t>Vodorovné konstrukce</t>
  </si>
  <si>
    <t>451316111</t>
  </si>
  <si>
    <t>Podklad pod dlažbu z betonu prostého se zvýšenými nároky na prostředí C 25/30 tl do 100 mm</t>
  </si>
  <si>
    <t>-799713246</t>
  </si>
  <si>
    <t>Podklad pod dlažbu z betonu prostého se zvýšenými nároky na prostředí tř. C 25/30 tl. do 100 mm</t>
  </si>
  <si>
    <t>Viz přílohy C.2, B a D.1</t>
  </si>
  <si>
    <t>- položka č. 2 (90 % rozsahu)</t>
  </si>
  <si>
    <t>39.40 * 1.9963 * 0.9</t>
  </si>
  <si>
    <t>465513127</t>
  </si>
  <si>
    <t>Dlažba z lomového kamene na cementovou maltu s vyspárováním tl 200 mm</t>
  </si>
  <si>
    <t>-2138624131</t>
  </si>
  <si>
    <t>Dlažba z lomového kamene lomařsky upraveného na cementovou maltu, s vyspárováním cementovou maltou, tl. kamene 200 mm</t>
  </si>
  <si>
    <t>39.40 * 1.8547 * 0.9</t>
  </si>
  <si>
    <t>Ostatní konstrukce a práce, bourání</t>
  </si>
  <si>
    <t>935112111</t>
  </si>
  <si>
    <t>Osazení příkopového žlabu do betonu tl 100 mm z betonových tvárnic š 500 mm</t>
  </si>
  <si>
    <t>m</t>
  </si>
  <si>
    <t>1883643452</t>
  </si>
  <si>
    <t>Osazení betonového příkopového žlabu s vyplněním a zatřením spár cementovou maltou s ložem tl. 100 mm z betonu prostého z betonových příkopových tvárnic šířky do 500 mm</t>
  </si>
  <si>
    <t>57.35 * 0.9</t>
  </si>
  <si>
    <t>OKM001</t>
  </si>
  <si>
    <t>Žlab betonový přírodní – 576/650 x 80 x 330</t>
  </si>
  <si>
    <t>kus</t>
  </si>
  <si>
    <t>575748779</t>
  </si>
  <si>
    <t>51,615*3,003 'Přepočtené koeficientem množství</t>
  </si>
  <si>
    <t>998225111</t>
  </si>
  <si>
    <t>Přesun hmot pro pozemní komunikace s krytem z kamene, monolitickým betonovým nebo živičným</t>
  </si>
  <si>
    <t>1372698744</t>
  </si>
  <si>
    <t>Přesun hmot pro komunikace s krytem z kameniva, monolitickým betonovým nebo živičným dopravní vzdálenost do 200 m jakékoliv délky objektu</t>
  </si>
  <si>
    <t>03 - Pol. č. 03, 08, 09 - Úpravy svahů hrází a břehů</t>
  </si>
  <si>
    <t>167151112</t>
  </si>
  <si>
    <t>Nakládání výkopku z hornin třídy těžitelnosti II skupiny 4 a 5 přes 100 m3</t>
  </si>
  <si>
    <t>1298321733</t>
  </si>
  <si>
    <t>Nakládání, skládání a překládání neulehlého výkopku nebo sypaniny strojně nakládání, množství přes 100 m3, z hornin třídy těžitelnosti II, skupiny 4 a 5</t>
  </si>
  <si>
    <t>- pol. 3</t>
  </si>
  <si>
    <t>-1239851543</t>
  </si>
  <si>
    <t>- pol. 8</t>
  </si>
  <si>
    <t>80</t>
  </si>
  <si>
    <t>- položka č. 9</t>
  </si>
  <si>
    <t>114 + 2</t>
  </si>
  <si>
    <t>23</t>
  </si>
  <si>
    <t>1178757349</t>
  </si>
  <si>
    <t>216*6 'Přepočtené koeficientem množství</t>
  </si>
  <si>
    <t>15</t>
  </si>
  <si>
    <t>-786984043</t>
  </si>
  <si>
    <t>216*1,8 'Přepočtené koeficientem množství</t>
  </si>
  <si>
    <t>122151105</t>
  </si>
  <si>
    <t>Odkopávky a prokopávky nezapažené v hornině třídy těžitelnosti I skupiny 1 a 2 objem do 1000 m3 strojně</t>
  </si>
  <si>
    <t>-683107435</t>
  </si>
  <si>
    <t>Odkopávky a prokopávky nezapažené strojně v hornině třídy těžitelnosti I skupiny 1 a 2 přes 500 do 1 000 m3</t>
  </si>
  <si>
    <t>Viz přílohy C.2, B a D.2</t>
  </si>
  <si>
    <t>- položka č. 3</t>
  </si>
  <si>
    <t>450</t>
  </si>
  <si>
    <t>- položka č. 8</t>
  </si>
  <si>
    <t>- položka č. 9a + 9b</t>
  </si>
  <si>
    <t>232</t>
  </si>
  <si>
    <t>17</t>
  </si>
  <si>
    <t>181351113</t>
  </si>
  <si>
    <t>Rozprostření ornice tl vrstvy do 200 mm pl přes 500 m2 v rovině nebo ve svahu do 1:5 strojně</t>
  </si>
  <si>
    <t>-615970229</t>
  </si>
  <si>
    <t>Rozprostření a urovnání ornice v rovině nebo ve svahu sklonu do 1:5 strojně při souvislé ploše přes 500 m2, tl. vrstvy do 200 mm</t>
  </si>
  <si>
    <t>- položka č. 8 (zemina, celk. obj. 60 m3)</t>
  </si>
  <si>
    <t>(60 / 2) / 0.15</t>
  </si>
  <si>
    <t>- položka č. 9a + 9b (zemina, celk. obj. 58 m3)</t>
  </si>
  <si>
    <t>(1160 / 2)</t>
  </si>
  <si>
    <t>19</t>
  </si>
  <si>
    <t>182351133</t>
  </si>
  <si>
    <t>Rozprostření ornice pl přes 500 m2 ve svahu přes 1:5 tl vrstvy do 200 mm strojně</t>
  </si>
  <si>
    <t>-1105779786</t>
  </si>
  <si>
    <t>Rozprostření a urovnání ornice ve svahu sklonu přes 1:5 strojně při souvislé ploše přes 500 m2, tl. vrstvy do 200 mm</t>
  </si>
  <si>
    <t>23055140</t>
  </si>
  <si>
    <t>400 / 2</t>
  </si>
  <si>
    <t>(1140 + 20) / 2</t>
  </si>
  <si>
    <t>-2110876729</t>
  </si>
  <si>
    <t>780*0,02 'Přepočtené koeficientem množství</t>
  </si>
  <si>
    <t>181451122</t>
  </si>
  <si>
    <t>Založení lučního trávníku výsevem pl přes 1000 m2 ve svahu přes 1:5 do 1:2</t>
  </si>
  <si>
    <t>1168485234</t>
  </si>
  <si>
    <t>Založení trávníku na půdě předem připravené plochy přes 1000 m2 výsevem včetně utažení lučního na svahu přes 1:5 do 1:2</t>
  </si>
  <si>
    <t>700</t>
  </si>
  <si>
    <t>00572474</t>
  </si>
  <si>
    <t>osivo směs travní krajinná-svahová</t>
  </si>
  <si>
    <t>1016421986</t>
  </si>
  <si>
    <t>1480*0,02 'Přepočtené koeficientem množství</t>
  </si>
  <si>
    <t>182151111</t>
  </si>
  <si>
    <t>Svahování v zářezech v hornině třídy těžitelnosti I skupiny 1 až 3 strojně</t>
  </si>
  <si>
    <t>1838122019</t>
  </si>
  <si>
    <t>Svahování trvalých svahů do projektovaných profilů strojně s potřebným přemístěním výkopku při svahování v zářezech v hornině třídy těžitelnosti I, skupiny 1 až 3</t>
  </si>
  <si>
    <t>22</t>
  </si>
  <si>
    <t>181951111</t>
  </si>
  <si>
    <t>Úprava pláně v hornině třídy těžitelnosti I skupiny 1 až 3 bez zhutnění strojně</t>
  </si>
  <si>
    <t>1078600188</t>
  </si>
  <si>
    <t>Úprava pláně vyrovnáním výškových rozdílů strojně v hornině třídy těžitelnosti I, skupiny 1 až 3 bez zhutnění</t>
  </si>
  <si>
    <t>18</t>
  </si>
  <si>
    <t>1657091757</t>
  </si>
  <si>
    <t xml:space="preserve">04 - Pol. č. 05 - Obnovení propustku na provozní komunikaci 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</si>
  <si>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</si>
  <si>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</si>
  <si>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</si>
  <si>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</si>
  <si>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>Zakládání</t>
  </si>
  <si>
    <t>274315223</t>
  </si>
  <si>
    <t>Základové pasy z betonu prostého C 12/15</t>
  </si>
  <si>
    <t>-1742425992</t>
  </si>
  <si>
    <t>Základové konstrukce z betonu pasy prostého bez zvýšených nároků na prostředí tř. C 12/15</t>
  </si>
  <si>
    <t>Odměřeno digitálně z přílohy D.3</t>
  </si>
  <si>
    <t>0.13 * 3.3 * 2</t>
  </si>
  <si>
    <t>Svislé a kompletní konstrukce</t>
  </si>
  <si>
    <t>321321116</t>
  </si>
  <si>
    <t>Konstrukce vodních staveb ze ŽB mrazuvzdorného tř. C 30/37</t>
  </si>
  <si>
    <t>-206992743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</si>
  <si>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30/37</t>
  </si>
  <si>
    <t>Poznámka k položce:_x000d_
Čela propustku</t>
  </si>
  <si>
    <t>9.3</t>
  </si>
  <si>
    <t>321351010</t>
  </si>
  <si>
    <t>Bednění konstrukcí vodních staveb rovinné - zřízení</t>
  </si>
  <si>
    <t>-1533588351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</si>
  <si>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</si>
  <si>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34.22</t>
  </si>
  <si>
    <t>321352010</t>
  </si>
  <si>
    <t>Bednění konstrukcí vodních staveb rovinné - odstranění</t>
  </si>
  <si>
    <t>1203609283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</si>
  <si>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</si>
  <si>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321366111</t>
  </si>
  <si>
    <t>Výztuž železobetonových konstrukcí vodních staveb z oceli 10 505 D do 12 mm</t>
  </si>
  <si>
    <t>-1319506523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</si>
  <si>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</si>
  <si>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Viz příloha D.3, přepočet na tuny</t>
  </si>
  <si>
    <t>169 / 1000</t>
  </si>
  <si>
    <t>321368211</t>
  </si>
  <si>
    <t>Výztuž železobetonových konstrukcí vodních staveb ze svařovaných sítí</t>
  </si>
  <si>
    <t>-573672198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</si>
  <si>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</si>
  <si>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197 / 1000</t>
  </si>
  <si>
    <t>Komunikace pozemní</t>
  </si>
  <si>
    <t>577143111</t>
  </si>
  <si>
    <t>Asfaltový beton vrstva obrusná ACO 8 (ABJ) tl 50 mm š do 3 m z nemodifikovaného asfaltu</t>
  </si>
  <si>
    <t>14956903</t>
  </si>
  <si>
    <t>Asfaltový beton vrstva obrusná ACO 8 (ABJ) s rozprostřením a se zhutněním z nemodifikovaného asfaltu v pruhu šířky do 3 m, po zhutnění tl. 50 mm</t>
  </si>
  <si>
    <t>Viz přílohy B a D.3</t>
  </si>
  <si>
    <t>37.65</t>
  </si>
  <si>
    <t>564910411</t>
  </si>
  <si>
    <t>Podklad z asfaltového recyklátu plochy do 100 m2 tl 50 mm</t>
  </si>
  <si>
    <t>-2008924179</t>
  </si>
  <si>
    <t>Podklad nebo podsyp z asfaltového recyklátu s rozprostřením a zhutněním plochy jednotlivě do 100 m2, po zhutnění tl. 50 mm</t>
  </si>
  <si>
    <t>2.16 * 18.8</t>
  </si>
  <si>
    <t>564851011</t>
  </si>
  <si>
    <t>Podklad ze štěrkodrtě ŠD plochy do 100 m2 tl 150 mm</t>
  </si>
  <si>
    <t>-1795678974</t>
  </si>
  <si>
    <t>Podklad ze štěrkodrti ŠD s rozprostřením a zhutněním plochy jednotlivě do 100 m2, po zhutnění tl. 150 mm</t>
  </si>
  <si>
    <t>2.7421 * 18.8</t>
  </si>
  <si>
    <t>Vedení trubní dálková a přípojná</t>
  </si>
  <si>
    <t>822372112</t>
  </si>
  <si>
    <t>Montáž potrubí z trub TZH s integrovaným pryžovým těsněním otevřený výkop sklon do 20 % DN 300</t>
  </si>
  <si>
    <t>-1566079117</t>
  </si>
  <si>
    <t>Montáž potrubí z trub železobetonových hrdlových v otevřeném výkopu ve sklonu do 20 % s integrovaným pryžovým těsněním DN 300</t>
  </si>
  <si>
    <t>Viz příloha D.3</t>
  </si>
  <si>
    <t>4.00</t>
  </si>
  <si>
    <t>59222020</t>
  </si>
  <si>
    <t>trouba ŽB hrdlová DN 300</t>
  </si>
  <si>
    <t>-1826473429</t>
  </si>
  <si>
    <t>4*1,01 'Přepočtené koeficientem množství</t>
  </si>
  <si>
    <t>899623151</t>
  </si>
  <si>
    <t>Obetonování potrubí nebo zdiva stok betonem prostým tř. C 16/20 v otevřeném výkopu</t>
  </si>
  <si>
    <t>-122118425</t>
  </si>
  <si>
    <t>Obetonování potrubí nebo zdiva stok betonem prostým v otevřeném výkopu, betonem tř. C 16/20</t>
  </si>
  <si>
    <t>1.3</t>
  </si>
  <si>
    <t>899643121</t>
  </si>
  <si>
    <t>Bednění pro obetonování potrubí otevřený výkop zřízení</t>
  </si>
  <si>
    <t>-1230415563</t>
  </si>
  <si>
    <t>Bednění pro obetonování potrubí v otevřeném výkopu zřízení</t>
  </si>
  <si>
    <t>3.0</t>
  </si>
  <si>
    <t>899643122</t>
  </si>
  <si>
    <t>Bednění pro obetonování potrubí otevřený výkop odstranění</t>
  </si>
  <si>
    <t>1068916795</t>
  </si>
  <si>
    <t>Bednění pro obetonování potrubí v otevřeném výkopu odstranění</t>
  </si>
  <si>
    <t>06 - Pol. č. 07, 51 - Odvozy hromad zeminy</t>
  </si>
  <si>
    <t>-30603498</t>
  </si>
  <si>
    <t>- pol. 7a</t>
  </si>
  <si>
    <t>- pol. 7b</t>
  </si>
  <si>
    <t>150</t>
  </si>
  <si>
    <t>- pol. 7c</t>
  </si>
  <si>
    <t>200</t>
  </si>
  <si>
    <t>-pol. 7d</t>
  </si>
  <si>
    <t>- pol. 51</t>
  </si>
  <si>
    <t>25</t>
  </si>
  <si>
    <t>-2022817004</t>
  </si>
  <si>
    <t>-38285728</t>
  </si>
  <si>
    <t>393*6 'Přepočtené koeficientem množství</t>
  </si>
  <si>
    <t>-650972359</t>
  </si>
  <si>
    <t>393 * 1.80</t>
  </si>
  <si>
    <t>08 - Pol. č. 11, 12, 13, 18 - Pomístní opravy opevnění břehu</t>
  </si>
  <si>
    <t>-1219296093</t>
  </si>
  <si>
    <t>Položka č. 12</t>
  </si>
  <si>
    <t>462511370</t>
  </si>
  <si>
    <t>Zához z lomového kamene bez proštěrkování z terénu hmotnost přes 200 do 500 kg</t>
  </si>
  <si>
    <t>-1992131821</t>
  </si>
  <si>
    <t>Zához z lomového kamene neupraveného záhozového bez proštěrkování z terénu, hmotnosti jednotlivých kamenů přes 200 do 500 kg</t>
  </si>
  <si>
    <t>Položka č. 11 (30% objemu)</t>
  </si>
  <si>
    <t xml:space="preserve">175 * 3.0  * 0.3</t>
  </si>
  <si>
    <t>Položka č. 13a (10 % objemu)</t>
  </si>
  <si>
    <t>549 * 3.5 * 0.1</t>
  </si>
  <si>
    <t>Položka č. 13b (30 % objemu)</t>
  </si>
  <si>
    <t>440.60 * 3.5 * 0.3</t>
  </si>
  <si>
    <t>Položka č. 18 (0.5 m3 / 1 bm)</t>
  </si>
  <si>
    <t>70 * 0.5</t>
  </si>
  <si>
    <t>462519003</t>
  </si>
  <si>
    <t>Příplatek za urovnání ploch záhozu z lomového kamene hmotnost přes 200 do 500 kg</t>
  </si>
  <si>
    <t>1184778534</t>
  </si>
  <si>
    <t>Zához z lomového kamene neupraveného záhozového Příplatek k cenám za urovnání viditelných ploch záhozu z kamene, hmotnosti jednotlivých kamenů přes 200 do 500 kg</t>
  </si>
  <si>
    <t>Položka č. 11 (30% plochy + 20% přerovnání)</t>
  </si>
  <si>
    <t xml:space="preserve">(175 * 4.0  * 0.3) + (175 * 4.0  * 0.2)</t>
  </si>
  <si>
    <t>Položka č. 13a (10% plochy + 20% přerovnání)</t>
  </si>
  <si>
    <t>(549 * 4 * 0.10) + (549 * 4 * 0.20)</t>
  </si>
  <si>
    <t>Položka č. 13b (30% plochy + 20% přerovnání)</t>
  </si>
  <si>
    <t>(440.6 * 4 * 0.30) + (440.6 * 4 * 0.20)</t>
  </si>
  <si>
    <t>Položka č. 18 (2 m2 / 1 bm)</t>
  </si>
  <si>
    <t>70 * 2</t>
  </si>
  <si>
    <t>09 - Pol. č. 14, 15, 20, 22, 25, 27, 34, 46, 47, 50, 55, 58, 59 - Pomístní opravy svahů</t>
  </si>
  <si>
    <t>122151102</t>
  </si>
  <si>
    <t>Odkopávky a prokopávky nezapažené v hornině třídy těžitelnosti I skupiny 1 a 2 objem do 50 m3 strojně</t>
  </si>
  <si>
    <t>-1950890323</t>
  </si>
  <si>
    <t>Odkopávky a prokopávky nezapažené strojně v hornině třídy těžitelnosti I skupiny 1 a 2 přes 20 do 50 m3</t>
  </si>
  <si>
    <t>- položka č. 53 (odhad)</t>
  </si>
  <si>
    <t>80 * 0.30</t>
  </si>
  <si>
    <t>1803481338</t>
  </si>
  <si>
    <t>-1993155771</t>
  </si>
  <si>
    <t>24*6 'Přepočtené koeficientem množství</t>
  </si>
  <si>
    <t>-438933518</t>
  </si>
  <si>
    <t>- položka č. 14 (odhad)</t>
  </si>
  <si>
    <t>2.5</t>
  </si>
  <si>
    <t>- položka č. 15 (odhad)</t>
  </si>
  <si>
    <t>- položka č. 20 (odhad)</t>
  </si>
  <si>
    <t>- položka č. 22 (odhad)</t>
  </si>
  <si>
    <t>- položka č. 25 (odhad)</t>
  </si>
  <si>
    <t>- položka č. 34 (odhad)</t>
  </si>
  <si>
    <t>- položka č. 46 (odhad)</t>
  </si>
  <si>
    <t>- položka č. 47 (odhad)</t>
  </si>
  <si>
    <t>- položka č. 58 (odhad)</t>
  </si>
  <si>
    <t>- položka č. 59 (odhad)</t>
  </si>
  <si>
    <t>-1063331264</t>
  </si>
  <si>
    <t>- položka č. 50</t>
  </si>
  <si>
    <t>- položka č. 55 (doplnění výmolů - odhad)</t>
  </si>
  <si>
    <t>- položka č. 58 (doplnění výmolů - odhad)</t>
  </si>
  <si>
    <t>7.5</t>
  </si>
  <si>
    <t>- položka č. 59 (doplnění výmolů - odhad)</t>
  </si>
  <si>
    <t>162451106</t>
  </si>
  <si>
    <t>Vodorovné přemístění přes 1 500 do 2000 m výkopku/sypaniny z horniny třídy těžitelnosti I skupiny 1 až 3</t>
  </si>
  <si>
    <t>1429392639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</si>
  <si>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</si>
  <si>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 xml:space="preserve">Dovoz zeminy pro doplnění  : viz přílohy  A a C.2</t>
  </si>
  <si>
    <t>- položka č. 14</t>
  </si>
  <si>
    <t>- položka č. 15</t>
  </si>
  <si>
    <t>- položka č. 20</t>
  </si>
  <si>
    <t>- položka č. 22</t>
  </si>
  <si>
    <t>- položka č. 25</t>
  </si>
  <si>
    <t>- položka č. 27</t>
  </si>
  <si>
    <t>- položka č. 34</t>
  </si>
  <si>
    <t>- položka č. 46</t>
  </si>
  <si>
    <t>- položka č. 47</t>
  </si>
  <si>
    <t>1.5</t>
  </si>
  <si>
    <t>- položka č. 50 (dovoz materiálu pro zásyp eroz. rýhy)</t>
  </si>
  <si>
    <t>- položka č. 55 (dovoz materiálu pro zásyp výmolů)</t>
  </si>
  <si>
    <t>- položka č. 58 (dovoz materiálu pro zásyp výmolů)</t>
  </si>
  <si>
    <t>- položka č. 59 (dovoz materiálu pro zásyp výmolů)</t>
  </si>
  <si>
    <t>Předpokládáná dovozová vzdálenost do 2 km</t>
  </si>
  <si>
    <t>167151101</t>
  </si>
  <si>
    <t>Nakládání výkopku z hornin třídy těžitelnosti I skupiny 1 až 3 do 100 m3</t>
  </si>
  <si>
    <t>1251471285</t>
  </si>
  <si>
    <t>Nakládání, skládání a překládání neulehlého výkopku nebo sypaniny strojně nakládání, množství do 100 m3, z horniny třídy těžitelnosti I, skupiny 1 až 3</t>
  </si>
  <si>
    <t>-1955420140</t>
  </si>
  <si>
    <t xml:space="preserve"> - položka č. 14</t>
  </si>
  <si>
    <t>50</t>
  </si>
  <si>
    <t xml:space="preserve"> - položka č. 15</t>
  </si>
  <si>
    <t>180</t>
  </si>
  <si>
    <t xml:space="preserve"> - položka č. 20</t>
  </si>
  <si>
    <t xml:space="preserve"> - položka č. 22</t>
  </si>
  <si>
    <t xml:space="preserve"> - položka č. 25</t>
  </si>
  <si>
    <t xml:space="preserve"> - položka č. 27</t>
  </si>
  <si>
    <t xml:space="preserve"> - položka č. 34</t>
  </si>
  <si>
    <t>100</t>
  </si>
  <si>
    <t xml:space="preserve"> - položka č. 46</t>
  </si>
  <si>
    <t>22.50</t>
  </si>
  <si>
    <t>- položka č. 53</t>
  </si>
  <si>
    <t>- položka č. 55</t>
  </si>
  <si>
    <t>400</t>
  </si>
  <si>
    <t>- položka č. 58</t>
  </si>
  <si>
    <t>- položka č. 59</t>
  </si>
  <si>
    <t>350</t>
  </si>
  <si>
    <t>262258592</t>
  </si>
  <si>
    <t>- položka č. 14 (celkem 5 m3)</t>
  </si>
  <si>
    <t>411277271</t>
  </si>
  <si>
    <t>22.5</t>
  </si>
  <si>
    <t>1758988110</t>
  </si>
  <si>
    <t>1497,5*0,02 'Přepočtené koeficientem množství</t>
  </si>
  <si>
    <t>-911610674</t>
  </si>
  <si>
    <t>Hmotnost suti a odkopávek</t>
  </si>
  <si>
    <t>60.8 + (24 * 1.8)</t>
  </si>
  <si>
    <t>-1190573119</t>
  </si>
  <si>
    <t>2082004416</t>
  </si>
  <si>
    <t>60,8*9 'Přepočtené koeficientem množství</t>
  </si>
  <si>
    <t>10 - Pol. č. 16, 32 - Obnovení kamenné rovnaniny, oprava a vyklínování opevnění</t>
  </si>
  <si>
    <t>451571112</t>
  </si>
  <si>
    <t>Lože pod dlažby ze štěrkopísku vrstva tl přes 100 do 150 mm</t>
  </si>
  <si>
    <t>213761669</t>
  </si>
  <si>
    <t>Lože pod dlažby ze štěrkopísků, tl. vrstvy přes 100 do 150 mm</t>
  </si>
  <si>
    <t>Viz přílohy "B" a "C.2"</t>
  </si>
  <si>
    <t>- položka č. 16</t>
  </si>
  <si>
    <t>25 * 0.3</t>
  </si>
  <si>
    <t>- položka č. 62</t>
  </si>
  <si>
    <t>- položka č. 63</t>
  </si>
  <si>
    <t>463212111</t>
  </si>
  <si>
    <t>Rovnanina z lomového kamene upraveného s vyklínováním spár úlomky kamene</t>
  </si>
  <si>
    <t>-1251754590</t>
  </si>
  <si>
    <t>Rovnanina z lomového kamene upraveného, tříděného jakékoliv tloušťky rovnaniny s vyklínováním spár a dutin úlomky kamene</t>
  </si>
  <si>
    <t>25 * 0.30</t>
  </si>
  <si>
    <t>7 * 0.40</t>
  </si>
  <si>
    <t>465516417</t>
  </si>
  <si>
    <t>Oprava dlažeb z lomového kamene na sucho s vyklínováním do 20 m2 bez dodání kamene tl 400 mm</t>
  </si>
  <si>
    <t>1408185431</t>
  </si>
  <si>
    <t>Oprava dlažeb z lomového kamene lomařsky upraveného pro dlažbu o ploše opravovaných míst do 20 m2 jednotlivě bez dodání kamene na sucho s vyklínováním kamenem, s vyplněním spár těženým kamenivem, drnem nebo ornicí s osetím, tl. kamene 400 mm</t>
  </si>
  <si>
    <t>- položka č. 32</t>
  </si>
  <si>
    <t>11 - Pol. č. 19, 44, 64, 65 - Odtěžení nánosů</t>
  </si>
  <si>
    <t>124153101</t>
  </si>
  <si>
    <t>Vykopávky pro koryta vodotečí v hornině třídy těžitelnosti I skupiny 1 a 2 objem do 1000 m3 strojně</t>
  </si>
  <si>
    <t>-1177822874</t>
  </si>
  <si>
    <t>Vykopávky pro koryta vodotečí strojně v hornině třídy těžitelnosti I skupiny 1 a 2 přes 100 do 1 000 m3</t>
  </si>
  <si>
    <t>- položka č. 19</t>
  </si>
  <si>
    <t>90 * 16 * 0.50</t>
  </si>
  <si>
    <t>- položka č. 44</t>
  </si>
  <si>
    <t>- položka č. 64</t>
  </si>
  <si>
    <t>547</t>
  </si>
  <si>
    <t>124153109</t>
  </si>
  <si>
    <t>Příplatek k vykopávkám pro koryta vodotečí v hornině třídy těžitelnosti I skupiny 1 a 2 v tekoucí vodě při LTM</t>
  </si>
  <si>
    <t>-837247999</t>
  </si>
  <si>
    <t>Vykopávky pro koryta vodotečí strojně Příplatek k cenám za vykopávky pro koryta vodotečí v tekoucí vodě při LTM v hornině třídy těžitelnosti I skupiny 1 a 2</t>
  </si>
  <si>
    <t>129153201</t>
  </si>
  <si>
    <t>Čištění otevřených koryt vodotečí šíře dna přes 5 m hl do 5 m v hornině třídy těžitelnosti I skupiny 1 a 2 strojně</t>
  </si>
  <si>
    <t>CS ÚRS 2025 02</t>
  </si>
  <si>
    <t>-1655367428</t>
  </si>
  <si>
    <t>Čištění otevřených koryt vodotečí strojně s přehozením rozpojeného nánosu do 3 m nebo s naložením na dopravní prostředek při šířce původního dna přes 5 m a hloubce koryta do 5 m v hornině třídy těžitelnosti I skupiny 1 a 2</t>
  </si>
  <si>
    <t xml:space="preserve">- položka č. 60 (odhad tloušťky nánosů  : 20 cm)</t>
  </si>
  <si>
    <t>390</t>
  </si>
  <si>
    <t>- položka č. 65 (odhad tloušťky nánosů dle zaměření : 30 cm)</t>
  </si>
  <si>
    <t>1455 * 0.30</t>
  </si>
  <si>
    <t>334477165</t>
  </si>
  <si>
    <t>- položka č. 60</t>
  </si>
  <si>
    <t>1950</t>
  </si>
  <si>
    <t>- položka č. 65</t>
  </si>
  <si>
    <t xml:space="preserve">1455 </t>
  </si>
  <si>
    <t>979807486</t>
  </si>
  <si>
    <t>436.50</t>
  </si>
  <si>
    <t>162751139</t>
  </si>
  <si>
    <t>Příplatek k vodorovnému přemístění výkopku/sypaniny z horniny třídy těžitelnosti II skupiny 4 a 5 ZKD 1000 m přes 10000 m</t>
  </si>
  <si>
    <t>-1319383486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</si>
  <si>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</si>
  <si>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Poznámka k položce:_x000d_
Doprava do celkové vzdálenosti 16 km</t>
  </si>
  <si>
    <t>1715,5*6 'Přepočtené koeficientem množství</t>
  </si>
  <si>
    <t>804161149</t>
  </si>
  <si>
    <t>Viz přílohy "B" a "C.2" (přepočet na tuny)</t>
  </si>
  <si>
    <t>(90 * 16 * 0.50) * 1.80</t>
  </si>
  <si>
    <t>12 * 1.8</t>
  </si>
  <si>
    <t>547 * 1.80</t>
  </si>
  <si>
    <t>436.50 * 1.80</t>
  </si>
  <si>
    <t>3087,9*1,8 'Přepočtené koeficientem množství</t>
  </si>
  <si>
    <t>12 - Pol. č. 28, 29, 31, 33, 37, 41, 48, 52, 54, 56 - Opravy patek opevnění</t>
  </si>
  <si>
    <t>114203103</t>
  </si>
  <si>
    <t>Rozebrání dlažeb z lomového kamene nebo betonových tvárnic do cementové malty</t>
  </si>
  <si>
    <t>-93734783</t>
  </si>
  <si>
    <t>Rozebrání dlažeb nebo záhozů s naložením na dopravní prostředek dlažeb z lomového kamene nebo betonových tvárnic do cementové malty se spárami zalitými cementovou maltou</t>
  </si>
  <si>
    <t>Viz přílohy "B" a "C.2" (předpoklad tloušťka kamene dlažby 0.20 m)</t>
  </si>
  <si>
    <t xml:space="preserve">- položka č. 28 </t>
  </si>
  <si>
    <t>46.00 * 3.20 * 0.50 * 0.20</t>
  </si>
  <si>
    <t xml:space="preserve">- položka č. 29 </t>
  </si>
  <si>
    <t>10.00 * 3.00 * 0.50 * 0.20</t>
  </si>
  <si>
    <t>- položka č. 31</t>
  </si>
  <si>
    <t>191.50 * 3.30 * 0.20 * 0.20</t>
  </si>
  <si>
    <t>- položka č. 33</t>
  </si>
  <si>
    <t>15.00 * 3.20 * 0.20</t>
  </si>
  <si>
    <t xml:space="preserve">- položka č. 37 </t>
  </si>
  <si>
    <t>20.00 * 3.20 * 0.50 * 0.20</t>
  </si>
  <si>
    <t xml:space="preserve">- položka č. 41 </t>
  </si>
  <si>
    <t>45.50 * 3.20 * 0.50 * 0.20</t>
  </si>
  <si>
    <t xml:space="preserve">- položka č. 48 </t>
  </si>
  <si>
    <t>20.00 * 3.20 * 0.75 * 0.20</t>
  </si>
  <si>
    <t xml:space="preserve">- položka č. 52 </t>
  </si>
  <si>
    <t>50.00 * 3.20 * 0.20</t>
  </si>
  <si>
    <t>- položka č. 54</t>
  </si>
  <si>
    <t>35.00 * 3.10 * 0.20</t>
  </si>
  <si>
    <t>- položka č. 56</t>
  </si>
  <si>
    <t>20.00 * 3.20 * 0.20</t>
  </si>
  <si>
    <t>124353101</t>
  </si>
  <si>
    <t>Vykopávky pro koryta vodotečí v hornině třídy těžitelnosti II skupiny 4 objem do 1000 m3 strojně</t>
  </si>
  <si>
    <t>108415878</t>
  </si>
  <si>
    <t>Vykopávky pro koryta vodotečí strojně v hornině třídy těžitelnosti II skupiny 4 přes 100 do 1 000 m3</t>
  </si>
  <si>
    <t>- položka č. 28</t>
  </si>
  <si>
    <t>175</t>
  </si>
  <si>
    <t>- položka č. 29</t>
  </si>
  <si>
    <t>10 * 4.5</t>
  </si>
  <si>
    <t>70</t>
  </si>
  <si>
    <t>- položka č. 37</t>
  </si>
  <si>
    <t>20 * 5</t>
  </si>
  <si>
    <t>- položka č. 41</t>
  </si>
  <si>
    <t>- položka č. 48</t>
  </si>
  <si>
    <t>75</t>
  </si>
  <si>
    <t>- položka č. 52</t>
  </si>
  <si>
    <t>250</t>
  </si>
  <si>
    <t>-1057257585</t>
  </si>
  <si>
    <t>2.75 * 28.71</t>
  </si>
  <si>
    <t>2.75 * 10</t>
  </si>
  <si>
    <t>17.50</t>
  </si>
  <si>
    <t>40.00</t>
  </si>
  <si>
    <t>3 * 20</t>
  </si>
  <si>
    <t>140</t>
  </si>
  <si>
    <t>105</t>
  </si>
  <si>
    <t>1887175095</t>
  </si>
  <si>
    <t>Odvoz přebytku zeminy</t>
  </si>
  <si>
    <t>1220 - 528.953</t>
  </si>
  <si>
    <t>-275303427</t>
  </si>
  <si>
    <t>691,047*6 'Přepočtené koeficientem množství</t>
  </si>
  <si>
    <t>-1720819255</t>
  </si>
  <si>
    <t>Množství přebytečné zeminy celkem přepočetené na tuny</t>
  </si>
  <si>
    <t>- přebytečná zemina</t>
  </si>
  <si>
    <t>691.047 * 1.80</t>
  </si>
  <si>
    <t>- suť</t>
  </si>
  <si>
    <t>1400.134</t>
  </si>
  <si>
    <t>461212111</t>
  </si>
  <si>
    <t>Patka z lomového kamene na maltu cementovou průřez přes 0,40 m2</t>
  </si>
  <si>
    <t>-392179521</t>
  </si>
  <si>
    <t>Patka z lomového kamene upraveného na cementovou maltu, s vyspárováním, s dlažbovitou úpravou povrchu a s vypracováním horní hrany, plocha průřezu patky přes 0,40 m2</t>
  </si>
  <si>
    <t>- položka č. 31 (pomístní doplnění zděné patky - cca 10 % objemu)</t>
  </si>
  <si>
    <t>191.5 * 2 * 0.10</t>
  </si>
  <si>
    <t xml:space="preserve">20.00 * 1.75 * 0.50 </t>
  </si>
  <si>
    <t>461512111</t>
  </si>
  <si>
    <t>Opevnění z lomového kamene do drátěných košů gabionů osazované z terénu</t>
  </si>
  <si>
    <t>48773130</t>
  </si>
  <si>
    <t>Opevnění z drátěných košů (gabionů) z lomového kamene neupraveného, tříděného osazované z terénu</t>
  </si>
  <si>
    <t>28.74 * 1.43</t>
  </si>
  <si>
    <t>10.00 * 1.43</t>
  </si>
  <si>
    <t>10 * 1.50</t>
  </si>
  <si>
    <t>15 * 1.50</t>
  </si>
  <si>
    <t>20 * 1.50</t>
  </si>
  <si>
    <t xml:space="preserve">45.50 * 1.50 </t>
  </si>
  <si>
    <t>50 * 1.5</t>
  </si>
  <si>
    <t>35 * 1.5</t>
  </si>
  <si>
    <t>20.00 * 1.50</t>
  </si>
  <si>
    <t>-897616262</t>
  </si>
  <si>
    <t>46.00 * 3.20</t>
  </si>
  <si>
    <t>10.00 * 3.20</t>
  </si>
  <si>
    <t>191.50 * 3.3 * 0.30</t>
  </si>
  <si>
    <t>15.00 * 3.20</t>
  </si>
  <si>
    <t xml:space="preserve">20.00 * 3.00 * 1.00 </t>
  </si>
  <si>
    <t>45.50 * 3.20 * 1.00</t>
  </si>
  <si>
    <t xml:space="preserve">- položka č.48 </t>
  </si>
  <si>
    <t>20.00 * 3.20 * 0.75</t>
  </si>
  <si>
    <t>50.00 * 3.20</t>
  </si>
  <si>
    <t>108.50</t>
  </si>
  <si>
    <t>20.00 * 3.20</t>
  </si>
  <si>
    <t>451313111</t>
  </si>
  <si>
    <t>Podklad pod dlažbu z betonu prostého C 20/25 tl přes 150 do 200 mm</t>
  </si>
  <si>
    <t>-1612052868</t>
  </si>
  <si>
    <t>Podklad pod dlažbu z betonu prostého bez zvýšených nároků na prostředí tř. C 20/25 tl. přes 150 do 200 mm</t>
  </si>
  <si>
    <t>- položka č.40</t>
  </si>
  <si>
    <t>966025112</t>
  </si>
  <si>
    <t>Bourání konstrukcí LTM zdiva kamenného na MC strojně</t>
  </si>
  <si>
    <t>235046485</t>
  </si>
  <si>
    <t>Bourání konstrukcí LTM ve vodních tocích s přemístěním suti na hromady na vzdálenost do 20 m nebo s naložením na dopravní prostředek strojně ze zdiva kamenného, pro jakýkoliv druh kamene na maltu cementovou</t>
  </si>
  <si>
    <t>52</t>
  </si>
  <si>
    <t>966045111</t>
  </si>
  <si>
    <t>Bourání konstrukcí LTM zdiva z betonu prostého neprokládaného strojně</t>
  </si>
  <si>
    <t>-751774072</t>
  </si>
  <si>
    <t>Bourání konstrukcí LTM ve vodních tocích s přemístěním suti na hromady na vzdálenost do 20 m nebo s naložením na dopravní prostředek strojně z betonu prostého neprokládaného</t>
  </si>
  <si>
    <t xml:space="preserve">Viz přílohy "B" a "C.2"  (předpoklad tloušťka bet. lože dlažby 0.20 m)</t>
  </si>
  <si>
    <t>10.00 * 3.20 * 0.50 * 0.20</t>
  </si>
  <si>
    <t>191.50 * 3.3 * 0.30 * 0.20</t>
  </si>
  <si>
    <t>20.00 * 3.00 * 0.50 * 0.20</t>
  </si>
  <si>
    <t xml:space="preserve">- položka č.40 </t>
  </si>
  <si>
    <t>(30 * 0.5) * 0.2</t>
  </si>
  <si>
    <t xml:space="preserve">- položka č.41 </t>
  </si>
  <si>
    <t>50 * 3.2 * 0.20</t>
  </si>
  <si>
    <t>35 * 3.10 * 0.20</t>
  </si>
  <si>
    <t>343290014</t>
  </si>
  <si>
    <t>787719501</t>
  </si>
  <si>
    <t>Poznámka k položce:_x000d_
Doprava do předpokládáné vzdálenosti 16 km celkem.</t>
  </si>
  <si>
    <t>1400,134*15 'Přepočtené koeficientem množství</t>
  </si>
  <si>
    <t>16</t>
  </si>
  <si>
    <t>-1148649386</t>
  </si>
  <si>
    <t>13 - Pol. č. 26, 30, 40, 42, 45, 49, 57 - Opravy kamenných dlažeb</t>
  </si>
  <si>
    <t>1240857665</t>
  </si>
  <si>
    <t xml:space="preserve">- položka č. 42 </t>
  </si>
  <si>
    <t>7.50 * 0.20</t>
  </si>
  <si>
    <t>- položka č. 43</t>
  </si>
  <si>
    <t>2 * 0.2</t>
  </si>
  <si>
    <t xml:space="preserve">- položka č. 45 </t>
  </si>
  <si>
    <t>(10 * 3) * 0.20</t>
  </si>
  <si>
    <t xml:space="preserve">- položka č. 49 </t>
  </si>
  <si>
    <t>(20 * 2) * 0.20</t>
  </si>
  <si>
    <t>- položka č. 57</t>
  </si>
  <si>
    <t>10 * 0.20</t>
  </si>
  <si>
    <t>-559851326</t>
  </si>
  <si>
    <t>- položka č. 40</t>
  </si>
  <si>
    <t>- položka č. 42</t>
  </si>
  <si>
    <t>- položka č. 45</t>
  </si>
  <si>
    <t>- položka č. 49</t>
  </si>
  <si>
    <t>-962749047</t>
  </si>
  <si>
    <t>875538090</t>
  </si>
  <si>
    <t>22*3 'Přepočtené koeficientem množství</t>
  </si>
  <si>
    <t>465513117</t>
  </si>
  <si>
    <t>Oprava dlažeb z lomového kamene na maltu s vyspárováním do 20 m2 s dodáním kamene tl 200 mm</t>
  </si>
  <si>
    <t>1335053835</t>
  </si>
  <si>
    <t>Oprava dlažeb z lomového kamene lomařsky upraveného pro dlažbu o ploše opravovaných míst do 20 m2 jednotlivě včetně dodání kamene na cementovou maltu, s vyspárováním cementovou maltou, tl. kamene 200 mm</t>
  </si>
  <si>
    <t>- položka č. 26</t>
  </si>
  <si>
    <t>(120 + 116) * 0.2</t>
  </si>
  <si>
    <t>- položka č. 30</t>
  </si>
  <si>
    <t>120 * 0.25</t>
  </si>
  <si>
    <t>401713616</t>
  </si>
  <si>
    <t>10 * 3</t>
  </si>
  <si>
    <t>40</t>
  </si>
  <si>
    <t>-223247427</t>
  </si>
  <si>
    <t>279047186</t>
  </si>
  <si>
    <t>Viz přílohy "B" a "C.2" (předpoklad tloušťka bet. lože dlažby 0.20 m)</t>
  </si>
  <si>
    <t xml:space="preserve">- položka č. 26 </t>
  </si>
  <si>
    <t>120 * 0.20</t>
  </si>
  <si>
    <t>30 * 0.20</t>
  </si>
  <si>
    <t>7.5 * 0.20</t>
  </si>
  <si>
    <t>2 * 0.20</t>
  </si>
  <si>
    <t>10 * 3 * 0.20</t>
  </si>
  <si>
    <t>40 * 0.20</t>
  </si>
  <si>
    <t>- položka č.57</t>
  </si>
  <si>
    <t>-482899910</t>
  </si>
  <si>
    <t>-729473884</t>
  </si>
  <si>
    <t>248,93*15 'Přepočtené koeficientem množství</t>
  </si>
  <si>
    <t>672631096</t>
  </si>
  <si>
    <t>14 - Pol. č. 36, 39 - Obnovení zpevněných ploch</t>
  </si>
  <si>
    <t>564732111</t>
  </si>
  <si>
    <t>Podklad z vibrovaného štěrku VŠ tl 100 mm</t>
  </si>
  <si>
    <t>400790544</t>
  </si>
  <si>
    <t>Podklad nebo kryt z vibrovaného štěrku VŠ s rozprostřením, vlhčením a zhutněním, po zhutnění tl. 100 mm</t>
  </si>
  <si>
    <t>- položka č. 39 (obnovení plochy sjezdu)</t>
  </si>
  <si>
    <t>4.8</t>
  </si>
  <si>
    <t>564811111</t>
  </si>
  <si>
    <t>Podklad ze štěrkodrtě ŠD plochy přes 100 m2 tl 50 mm</t>
  </si>
  <si>
    <t>1661367775</t>
  </si>
  <si>
    <t>Podklad ze štěrkodrti ŠD s rozprostřením a zhutněním plochy přes 100 m2, po zhutnění tl. 50 mm</t>
  </si>
  <si>
    <t>- položka č. 36 (obnovení chodníku)</t>
  </si>
  <si>
    <t>395</t>
  </si>
  <si>
    <t>-1753471677</t>
  </si>
  <si>
    <t>20 - Příčné objekty</t>
  </si>
  <si>
    <t>2827730</t>
  </si>
  <si>
    <t>1134.84</t>
  </si>
  <si>
    <t>467951130</t>
  </si>
  <si>
    <t>Práh dřevěný jednoduchý z kulatiny přes 290 do 400 mm</t>
  </si>
  <si>
    <t>2107914399</t>
  </si>
  <si>
    <t>Práh dřevěný z výřezů pro stavební účely zajištění na vzdušné straně pilotami Ø od 150 do 190 mm, délky od 1,5 do 1,8 m, zaraženými v osové vzdálenosti od 1 do 3 m jednoduchý z kulatiny Ø přes 290 do 400 mm</t>
  </si>
  <si>
    <t>19.8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</si>
  <si>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</si>
  <si>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</si>
  <si>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</si>
  <si>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</si>
  <si>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</si>
  <si>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</si>
  <si>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</si>
  <si>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</si>
  <si>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</si>
  <si>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</si>
  <si>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</si>
  <si>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VRN1-001</t>
  </si>
  <si>
    <t>Geodetické práce před výstavbou</t>
  </si>
  <si>
    <t>kpl</t>
  </si>
  <si>
    <t>1024</t>
  </si>
  <si>
    <t>-802369467</t>
  </si>
  <si>
    <t xml:space="preserve">Poznámka k položce:_x000d_
Průběžné vytyčení stavby, záborů a kontrolní měření stavby odborně způsobilou osobou v oboru zeměměřictví a zpracování souvisejících protokolů.   </t>
  </si>
  <si>
    <t>VRN2</t>
  </si>
  <si>
    <t>Příprava staveniště</t>
  </si>
  <si>
    <t>VRN2-001</t>
  </si>
  <si>
    <t>Stěhování přírodních hodnot</t>
  </si>
  <si>
    <t>1974669521</t>
  </si>
  <si>
    <t>Poznámka k položce:_x000d_
Položka zahrnuje:_x000d_
_x000d_
- Slovení rybí obsádky po úsecích k tomu oprávněnou osobou, včetně pořízení protokolu a zajištění oznámení zahájení prací na vodním toku příslušnému uživateli rybářského revíru._x000d_
- Včetně zajištění opakovaného slovení ryb z důvodu přerušení prací na toku či jiných podmínek dle vyjádření._x000d_
- Včetně umístění a údržba bariér zamezujících migraci ryb do prostoru staveniště.</t>
  </si>
  <si>
    <t>VRN3</t>
  </si>
  <si>
    <t>Zařízení staveniště</t>
  </si>
  <si>
    <t>VRN3-001</t>
  </si>
  <si>
    <t>-1134722387</t>
  </si>
  <si>
    <t xml:space="preserve">Poznámka k položce:_x000d_
Součástí položky je:_x000d_
_x000d_
Zajištění a zabezpečení staveniště vč.mobilního oplocení, zřízení a likvidace zařízení staveniště, včetně případných přípojek, přístupů, skládek, deponií apod. Cena zahrnuje také přípravné práce pro zařízení staveniště např. sejmutí a rozprostření ornice v případě pozemků pod ochrannou ZPF.   </t>
  </si>
  <si>
    <t>VRN3-002</t>
  </si>
  <si>
    <t xml:space="preserve">Zajištění aktualizace vyjádření  k existenci sítí včetně jejch vytýčení</t>
  </si>
  <si>
    <t>Kpl</t>
  </si>
  <si>
    <t>-1996751658</t>
  </si>
  <si>
    <t>Aktualizace vyjádření k existenci sítí, vytýčení, označení a ochrana stávajících inženýrských sít v průběhu provádění prací a protokolární předání po dokončení stavby odpovědným zástupcům vlastníků nebo provozovatelů</t>
  </si>
  <si>
    <t>VRN3-003</t>
  </si>
  <si>
    <t xml:space="preserve">Průběžné denní čištění dočasně dotčených povrchů komunikací   </t>
  </si>
  <si>
    <t>1680038301</t>
  </si>
  <si>
    <t>VRN3-004</t>
  </si>
  <si>
    <t>Oprava přístupů do toku poškozených pohybem techniky stavby</t>
  </si>
  <si>
    <t>-1545789020</t>
  </si>
  <si>
    <t>Poznámka k položce:_x000d_
Viz situační řešení stavby a textová část dokumentace</t>
  </si>
  <si>
    <t>VRN3-005</t>
  </si>
  <si>
    <t>Dočasné dopravní značení</t>
  </si>
  <si>
    <t>1807653231</t>
  </si>
  <si>
    <t>Dopravní značení na staveništi</t>
  </si>
  <si>
    <t>Poznámka k položce:_x000d_
Položka zahrnuje:_x000d_
_x000d_
Dopčasné dopravní značení upozorňující na pohyb techniky stavby (dle použité technologie a techniky zhotovitele)_x000d_
Zajištění, osazení a odstranění dopravního značení dle rozhodnutí správního orgánu.</t>
  </si>
  <si>
    <t>VRN3-006</t>
  </si>
  <si>
    <t>Náklady na opravu dotčených komunikací a uvedení do původního stavu</t>
  </si>
  <si>
    <t>1087549364</t>
  </si>
  <si>
    <t>Poznámka k položce:_x000d_
Dle míry a rozsahu poškození, předpokládá se ořezání a odfrézování poškozených míst, vozovka místních komunikací (včetně případného poškození krajnic) bude uvedena do původního stavu, případně včetně opravy spodní konstrukce vozovky. _x000d_
V rámci položky bude opraveno i případné poškození opevnění koruny PB hráze mezi ul. "U Dráhy" a "Jaselská".</t>
  </si>
  <si>
    <t>VRN3-007</t>
  </si>
  <si>
    <t>Ochrana stávajících vyústí</t>
  </si>
  <si>
    <t>830221253</t>
  </si>
  <si>
    <t xml:space="preserve">Poznámka k položce:_x000d_
Jedná se o čtyři vyústi (viz příloha "B", kap. B.3.3.b.3)_x000d_
_x000d_
Předpokládá se překrytí celkem cca 80 m3 štěrku a cca převedení vody trubkou min. DN 300 o celk. dl. cca 30 m. Včetně odvozu a  likvidace překrytí a potrubí.</t>
  </si>
  <si>
    <t>VRN4</t>
  </si>
  <si>
    <t>Inženýrská činnost</t>
  </si>
  <si>
    <t>VRN4-001</t>
  </si>
  <si>
    <t>Havarijní a povodňový plán stavby</t>
  </si>
  <si>
    <t>1752802000</t>
  </si>
  <si>
    <t>Zajištění vypracování a schválení havarijního a povodňového plánu pro provádění stavby</t>
  </si>
  <si>
    <t>VRN4-002</t>
  </si>
  <si>
    <t>Provedení opatření vyplývajících z havarijního a povodňového plánu, včetně instalace a údržby norné stěny</t>
  </si>
  <si>
    <t>-1403776031</t>
  </si>
  <si>
    <t>Poznámka k položce:_x000d_
Součástí položky jsou veškeré náklady spojené s pořízením, dopravou, osazením a kotvením norné stěny (včetně jejího přemisťování dle aktuálně realizovaného úseku) jakož i jejího odstraněni po ukončení stavby, pořízení a příprava havarijních prostředků, pohotovost techniky atp.</t>
  </si>
  <si>
    <t>VRN9</t>
  </si>
  <si>
    <t>Ostatní náklady</t>
  </si>
  <si>
    <t>VRN9-002</t>
  </si>
  <si>
    <t>Jímkování a převedení vody včetně čerpání dle zvolené technologie zhotovitele</t>
  </si>
  <si>
    <t>1829483600</t>
  </si>
  <si>
    <t>Poznámka k položce:_x000d_
Položka zahrnuje:_x000d_
_x000d_
- převádění vody pro celou stavbu, včetně nákladů na pořízení, dovoz, zřízení a odvoz materiálu a likvidace provizorních zemních hrázek nebo jiného potřebného hrazení_x000d_
- dále položka obsahuje veškeré čerpání vody na stavbě v potřebném rozsahu</t>
  </si>
  <si>
    <t>Viz přílohy B (kap. B.2.3) a C.2</t>
  </si>
  <si>
    <t>710.50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</si>
</sst>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07/25/3_A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VT Opava km 33.600 - 39.000, odstranění PŠ 09/2024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Opava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16. 5. 2025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Povodí Odry, státní podnik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Lineplan s.r.o.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>Ing. Marek Boháč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ROUND(SUM(AS95:AS108),2)</f>
        <v>0</v>
      </c>
      <c r="AT94" s="114">
        <f>ROUND(SUM(AV94:AW94),2)</f>
        <v>0</v>
      </c>
      <c r="AU94" s="115">
        <f>ROUND(SUM(AU95:AU108),5)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ROUND(SUM(AZ95:AZ108),2)</f>
        <v>0</v>
      </c>
      <c r="BA94" s="114">
        <f>ROUND(SUM(BA95:BA108),2)</f>
        <v>0</v>
      </c>
      <c r="BB94" s="114">
        <f>ROUND(SUM(BB95:BB108),2)</f>
        <v>0</v>
      </c>
      <c r="BC94" s="114">
        <f>ROUND(SUM(BC95:BC108),2)</f>
        <v>0</v>
      </c>
      <c r="BD94" s="116">
        <f>ROUND(SUM(BD95:BD108),2)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24.7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Pol. č. 01, 04, 17,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'01 - Pol. č. 01, 04, 17, ...'!P120</f>
        <v>0</v>
      </c>
      <c r="AV95" s="128">
        <f>'01 - Pol. č. 01, 04, 17, ...'!J33</f>
        <v>0</v>
      </c>
      <c r="AW95" s="128">
        <f>'01 - Pol. č. 01, 04, 17, ...'!J34</f>
        <v>0</v>
      </c>
      <c r="AX95" s="128">
        <f>'01 - Pol. č. 01, 04, 17, ...'!J35</f>
        <v>0</v>
      </c>
      <c r="AY95" s="128">
        <f>'01 - Pol. č. 01, 04, 17, ...'!J36</f>
        <v>0</v>
      </c>
      <c r="AZ95" s="128">
        <f>'01 - Pol. č. 01, 04, 17, ...'!F33</f>
        <v>0</v>
      </c>
      <c r="BA95" s="128">
        <f>'01 - Pol. č. 01, 04, 17, ...'!F34</f>
        <v>0</v>
      </c>
      <c r="BB95" s="128">
        <f>'01 - Pol. č. 01, 04, 17, ...'!F35</f>
        <v>0</v>
      </c>
      <c r="BC95" s="128">
        <f>'01 - Pol. č. 01, 04, 17, ...'!F36</f>
        <v>0</v>
      </c>
      <c r="BD95" s="130">
        <f>'01 - Pol. č. 01, 04, 17, ...'!F37</f>
        <v>0</v>
      </c>
      <c r="BE95" s="7"/>
      <c r="BT95" s="131" t="s">
        <v>88</v>
      </c>
      <c r="BV95" s="131" t="s">
        <v>82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16.5" customHeight="1">
      <c r="A96" s="119" t="s">
        <v>84</v>
      </c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Pol. č. 02 - Obnoven...'!J30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87</v>
      </c>
      <c r="AR96" s="126"/>
      <c r="AS96" s="127">
        <v>0</v>
      </c>
      <c r="AT96" s="128">
        <f>ROUND(SUM(AV96:AW96),2)</f>
        <v>0</v>
      </c>
      <c r="AU96" s="129">
        <f>'02 - Pol. č. 02 - Obnoven...'!P121</f>
        <v>0</v>
      </c>
      <c r="AV96" s="128">
        <f>'02 - Pol. č. 02 - Obnoven...'!J33</f>
        <v>0</v>
      </c>
      <c r="AW96" s="128">
        <f>'02 - Pol. č. 02 - Obnoven...'!J34</f>
        <v>0</v>
      </c>
      <c r="AX96" s="128">
        <f>'02 - Pol. č. 02 - Obnoven...'!J35</f>
        <v>0</v>
      </c>
      <c r="AY96" s="128">
        <f>'02 - Pol. č. 02 - Obnoven...'!J36</f>
        <v>0</v>
      </c>
      <c r="AZ96" s="128">
        <f>'02 - Pol. č. 02 - Obnoven...'!F33</f>
        <v>0</v>
      </c>
      <c r="BA96" s="128">
        <f>'02 - Pol. č. 02 - Obnoven...'!F34</f>
        <v>0</v>
      </c>
      <c r="BB96" s="128">
        <f>'02 - Pol. č. 02 - Obnoven...'!F35</f>
        <v>0</v>
      </c>
      <c r="BC96" s="128">
        <f>'02 - Pol. č. 02 - Obnoven...'!F36</f>
        <v>0</v>
      </c>
      <c r="BD96" s="130">
        <f>'02 - Pol. č. 02 - Obnoven...'!F37</f>
        <v>0</v>
      </c>
      <c r="BE96" s="7"/>
      <c r="BT96" s="131" t="s">
        <v>88</v>
      </c>
      <c r="BV96" s="131" t="s">
        <v>82</v>
      </c>
      <c r="BW96" s="131" t="s">
        <v>93</v>
      </c>
      <c r="BX96" s="131" t="s">
        <v>5</v>
      </c>
      <c r="CL96" s="131" t="s">
        <v>1</v>
      </c>
      <c r="CM96" s="131" t="s">
        <v>90</v>
      </c>
    </row>
    <row r="97" s="7" customFormat="1" ht="24.75" customHeight="1">
      <c r="A97" s="119" t="s">
        <v>84</v>
      </c>
      <c r="B97" s="120"/>
      <c r="C97" s="121"/>
      <c r="D97" s="122" t="s">
        <v>94</v>
      </c>
      <c r="E97" s="122"/>
      <c r="F97" s="122"/>
      <c r="G97" s="122"/>
      <c r="H97" s="122"/>
      <c r="I97" s="123"/>
      <c r="J97" s="122" t="s">
        <v>95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Pol. č. 03, 08, 09 -...'!J30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87</v>
      </c>
      <c r="AR97" s="126"/>
      <c r="AS97" s="127">
        <v>0</v>
      </c>
      <c r="AT97" s="128">
        <f>ROUND(SUM(AV97:AW97),2)</f>
        <v>0</v>
      </c>
      <c r="AU97" s="129">
        <f>'03 - Pol. č. 03, 08, 09 -...'!P119</f>
        <v>0</v>
      </c>
      <c r="AV97" s="128">
        <f>'03 - Pol. č. 03, 08, 09 -...'!J33</f>
        <v>0</v>
      </c>
      <c r="AW97" s="128">
        <f>'03 - Pol. č. 03, 08, 09 -...'!J34</f>
        <v>0</v>
      </c>
      <c r="AX97" s="128">
        <f>'03 - Pol. č. 03, 08, 09 -...'!J35</f>
        <v>0</v>
      </c>
      <c r="AY97" s="128">
        <f>'03 - Pol. č. 03, 08, 09 -...'!J36</f>
        <v>0</v>
      </c>
      <c r="AZ97" s="128">
        <f>'03 - Pol. č. 03, 08, 09 -...'!F33</f>
        <v>0</v>
      </c>
      <c r="BA97" s="128">
        <f>'03 - Pol. č. 03, 08, 09 -...'!F34</f>
        <v>0</v>
      </c>
      <c r="BB97" s="128">
        <f>'03 - Pol. č. 03, 08, 09 -...'!F35</f>
        <v>0</v>
      </c>
      <c r="BC97" s="128">
        <f>'03 - Pol. č. 03, 08, 09 -...'!F36</f>
        <v>0</v>
      </c>
      <c r="BD97" s="130">
        <f>'03 - Pol. č. 03, 08, 09 -...'!F37</f>
        <v>0</v>
      </c>
      <c r="BE97" s="7"/>
      <c r="BT97" s="131" t="s">
        <v>88</v>
      </c>
      <c r="BV97" s="131" t="s">
        <v>82</v>
      </c>
      <c r="BW97" s="131" t="s">
        <v>96</v>
      </c>
      <c r="BX97" s="131" t="s">
        <v>5</v>
      </c>
      <c r="CL97" s="131" t="s">
        <v>1</v>
      </c>
      <c r="CM97" s="131" t="s">
        <v>90</v>
      </c>
    </row>
    <row r="98" s="7" customFormat="1" ht="24.75" customHeight="1">
      <c r="A98" s="119" t="s">
        <v>84</v>
      </c>
      <c r="B98" s="120"/>
      <c r="C98" s="121"/>
      <c r="D98" s="122" t="s">
        <v>97</v>
      </c>
      <c r="E98" s="122"/>
      <c r="F98" s="122"/>
      <c r="G98" s="122"/>
      <c r="H98" s="122"/>
      <c r="I98" s="123"/>
      <c r="J98" s="122" t="s">
        <v>98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Pol. č. 05 - Obnoven...'!J30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87</v>
      </c>
      <c r="AR98" s="126"/>
      <c r="AS98" s="127">
        <v>0</v>
      </c>
      <c r="AT98" s="128">
        <f>ROUND(SUM(AV98:AW98),2)</f>
        <v>0</v>
      </c>
      <c r="AU98" s="129">
        <f>'04 - Pol. č. 05 - Obnoven...'!P121</f>
        <v>0</v>
      </c>
      <c r="AV98" s="128">
        <f>'04 - Pol. č. 05 - Obnoven...'!J33</f>
        <v>0</v>
      </c>
      <c r="AW98" s="128">
        <f>'04 - Pol. č. 05 - Obnoven...'!J34</f>
        <v>0</v>
      </c>
      <c r="AX98" s="128">
        <f>'04 - Pol. č. 05 - Obnoven...'!J35</f>
        <v>0</v>
      </c>
      <c r="AY98" s="128">
        <f>'04 - Pol. č. 05 - Obnoven...'!J36</f>
        <v>0</v>
      </c>
      <c r="AZ98" s="128">
        <f>'04 - Pol. č. 05 - Obnoven...'!F33</f>
        <v>0</v>
      </c>
      <c r="BA98" s="128">
        <f>'04 - Pol. č. 05 - Obnoven...'!F34</f>
        <v>0</v>
      </c>
      <c r="BB98" s="128">
        <f>'04 - Pol. č. 05 - Obnoven...'!F35</f>
        <v>0</v>
      </c>
      <c r="BC98" s="128">
        <f>'04 - Pol. č. 05 - Obnoven...'!F36</f>
        <v>0</v>
      </c>
      <c r="BD98" s="130">
        <f>'04 - Pol. č. 05 - Obnoven...'!F37</f>
        <v>0</v>
      </c>
      <c r="BE98" s="7"/>
      <c r="BT98" s="131" t="s">
        <v>88</v>
      </c>
      <c r="BV98" s="131" t="s">
        <v>82</v>
      </c>
      <c r="BW98" s="131" t="s">
        <v>99</v>
      </c>
      <c r="BX98" s="131" t="s">
        <v>5</v>
      </c>
      <c r="CL98" s="131" t="s">
        <v>1</v>
      </c>
      <c r="CM98" s="131" t="s">
        <v>90</v>
      </c>
    </row>
    <row r="99" s="7" customFormat="1" ht="24.75" customHeight="1">
      <c r="A99" s="119" t="s">
        <v>84</v>
      </c>
      <c r="B99" s="120"/>
      <c r="C99" s="121"/>
      <c r="D99" s="122" t="s">
        <v>100</v>
      </c>
      <c r="E99" s="122"/>
      <c r="F99" s="122"/>
      <c r="G99" s="122"/>
      <c r="H99" s="122"/>
      <c r="I99" s="123"/>
      <c r="J99" s="122" t="s">
        <v>101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'06 - Pol. č. 07, 51 - Odv...'!J30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87</v>
      </c>
      <c r="AR99" s="126"/>
      <c r="AS99" s="127">
        <v>0</v>
      </c>
      <c r="AT99" s="128">
        <f>ROUND(SUM(AV99:AW99),2)</f>
        <v>0</v>
      </c>
      <c r="AU99" s="129">
        <f>'06 - Pol. č. 07, 51 - Odv...'!P118</f>
        <v>0</v>
      </c>
      <c r="AV99" s="128">
        <f>'06 - Pol. č. 07, 51 - Odv...'!J33</f>
        <v>0</v>
      </c>
      <c r="AW99" s="128">
        <f>'06 - Pol. č. 07, 51 - Odv...'!J34</f>
        <v>0</v>
      </c>
      <c r="AX99" s="128">
        <f>'06 - Pol. č. 07, 51 - Odv...'!J35</f>
        <v>0</v>
      </c>
      <c r="AY99" s="128">
        <f>'06 - Pol. č. 07, 51 - Odv...'!J36</f>
        <v>0</v>
      </c>
      <c r="AZ99" s="128">
        <f>'06 - Pol. č. 07, 51 - Odv...'!F33</f>
        <v>0</v>
      </c>
      <c r="BA99" s="128">
        <f>'06 - Pol. č. 07, 51 - Odv...'!F34</f>
        <v>0</v>
      </c>
      <c r="BB99" s="128">
        <f>'06 - Pol. č. 07, 51 - Odv...'!F35</f>
        <v>0</v>
      </c>
      <c r="BC99" s="128">
        <f>'06 - Pol. č. 07, 51 - Odv...'!F36</f>
        <v>0</v>
      </c>
      <c r="BD99" s="130">
        <f>'06 - Pol. č. 07, 51 - Odv...'!F37</f>
        <v>0</v>
      </c>
      <c r="BE99" s="7"/>
      <c r="BT99" s="131" t="s">
        <v>88</v>
      </c>
      <c r="BV99" s="131" t="s">
        <v>82</v>
      </c>
      <c r="BW99" s="131" t="s">
        <v>102</v>
      </c>
      <c r="BX99" s="131" t="s">
        <v>5</v>
      </c>
      <c r="CL99" s="131" t="s">
        <v>1</v>
      </c>
      <c r="CM99" s="131" t="s">
        <v>90</v>
      </c>
    </row>
    <row r="100" s="7" customFormat="1" ht="24.75" customHeight="1">
      <c r="A100" s="119" t="s">
        <v>84</v>
      </c>
      <c r="B100" s="120"/>
      <c r="C100" s="121"/>
      <c r="D100" s="122" t="s">
        <v>103</v>
      </c>
      <c r="E100" s="122"/>
      <c r="F100" s="122"/>
      <c r="G100" s="122"/>
      <c r="H100" s="122"/>
      <c r="I100" s="123"/>
      <c r="J100" s="122" t="s">
        <v>104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'08 - Pol. č. 11, 12, 13, 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87</v>
      </c>
      <c r="AR100" s="126"/>
      <c r="AS100" s="127">
        <v>0</v>
      </c>
      <c r="AT100" s="128">
        <f>ROUND(SUM(AV100:AW100),2)</f>
        <v>0</v>
      </c>
      <c r="AU100" s="129">
        <f>'08 - Pol. č. 11, 12, 13, ...'!P119</f>
        <v>0</v>
      </c>
      <c r="AV100" s="128">
        <f>'08 - Pol. č. 11, 12, 13, ...'!J33</f>
        <v>0</v>
      </c>
      <c r="AW100" s="128">
        <f>'08 - Pol. č. 11, 12, 13, ...'!J34</f>
        <v>0</v>
      </c>
      <c r="AX100" s="128">
        <f>'08 - Pol. č. 11, 12, 13, ...'!J35</f>
        <v>0</v>
      </c>
      <c r="AY100" s="128">
        <f>'08 - Pol. č. 11, 12, 13, ...'!J36</f>
        <v>0</v>
      </c>
      <c r="AZ100" s="128">
        <f>'08 - Pol. č. 11, 12, 13, ...'!F33</f>
        <v>0</v>
      </c>
      <c r="BA100" s="128">
        <f>'08 - Pol. č. 11, 12, 13, ...'!F34</f>
        <v>0</v>
      </c>
      <c r="BB100" s="128">
        <f>'08 - Pol. č. 11, 12, 13, ...'!F35</f>
        <v>0</v>
      </c>
      <c r="BC100" s="128">
        <f>'08 - Pol. č. 11, 12, 13, ...'!F36</f>
        <v>0</v>
      </c>
      <c r="BD100" s="130">
        <f>'08 - Pol. č. 11, 12, 13, ...'!F37</f>
        <v>0</v>
      </c>
      <c r="BE100" s="7"/>
      <c r="BT100" s="131" t="s">
        <v>88</v>
      </c>
      <c r="BV100" s="131" t="s">
        <v>82</v>
      </c>
      <c r="BW100" s="131" t="s">
        <v>105</v>
      </c>
      <c r="BX100" s="131" t="s">
        <v>5</v>
      </c>
      <c r="CL100" s="131" t="s">
        <v>1</v>
      </c>
      <c r="CM100" s="131" t="s">
        <v>90</v>
      </c>
    </row>
    <row r="101" s="7" customFormat="1" ht="37.5" customHeight="1">
      <c r="A101" s="119" t="s">
        <v>84</v>
      </c>
      <c r="B101" s="120"/>
      <c r="C101" s="121"/>
      <c r="D101" s="122" t="s">
        <v>106</v>
      </c>
      <c r="E101" s="122"/>
      <c r="F101" s="122"/>
      <c r="G101" s="122"/>
      <c r="H101" s="122"/>
      <c r="I101" s="123"/>
      <c r="J101" s="122" t="s">
        <v>107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'09 - Pol. č. 14, 15, 20, 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87</v>
      </c>
      <c r="AR101" s="126"/>
      <c r="AS101" s="127">
        <v>0</v>
      </c>
      <c r="AT101" s="128">
        <f>ROUND(SUM(AV101:AW101),2)</f>
        <v>0</v>
      </c>
      <c r="AU101" s="129">
        <f>'09 - Pol. č. 14, 15, 20, ...'!P119</f>
        <v>0</v>
      </c>
      <c r="AV101" s="128">
        <f>'09 - Pol. č. 14, 15, 20, ...'!J33</f>
        <v>0</v>
      </c>
      <c r="AW101" s="128">
        <f>'09 - Pol. č. 14, 15, 20, ...'!J34</f>
        <v>0</v>
      </c>
      <c r="AX101" s="128">
        <f>'09 - Pol. č. 14, 15, 20, ...'!J35</f>
        <v>0</v>
      </c>
      <c r="AY101" s="128">
        <f>'09 - Pol. č. 14, 15, 20, ...'!J36</f>
        <v>0</v>
      </c>
      <c r="AZ101" s="128">
        <f>'09 - Pol. č. 14, 15, 20, ...'!F33</f>
        <v>0</v>
      </c>
      <c r="BA101" s="128">
        <f>'09 - Pol. č. 14, 15, 20, ...'!F34</f>
        <v>0</v>
      </c>
      <c r="BB101" s="128">
        <f>'09 - Pol. č. 14, 15, 20, ...'!F35</f>
        <v>0</v>
      </c>
      <c r="BC101" s="128">
        <f>'09 - Pol. č. 14, 15, 20, ...'!F36</f>
        <v>0</v>
      </c>
      <c r="BD101" s="130">
        <f>'09 - Pol. č. 14, 15, 20, ...'!F37</f>
        <v>0</v>
      </c>
      <c r="BE101" s="7"/>
      <c r="BT101" s="131" t="s">
        <v>88</v>
      </c>
      <c r="BV101" s="131" t="s">
        <v>82</v>
      </c>
      <c r="BW101" s="131" t="s">
        <v>108</v>
      </c>
      <c r="BX101" s="131" t="s">
        <v>5</v>
      </c>
      <c r="CL101" s="131" t="s">
        <v>1</v>
      </c>
      <c r="CM101" s="131" t="s">
        <v>90</v>
      </c>
    </row>
    <row r="102" s="7" customFormat="1" ht="24.75" customHeight="1">
      <c r="A102" s="119" t="s">
        <v>84</v>
      </c>
      <c r="B102" s="120"/>
      <c r="C102" s="121"/>
      <c r="D102" s="122" t="s">
        <v>109</v>
      </c>
      <c r="E102" s="122"/>
      <c r="F102" s="122"/>
      <c r="G102" s="122"/>
      <c r="H102" s="122"/>
      <c r="I102" s="123"/>
      <c r="J102" s="122" t="s">
        <v>110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4">
        <f>'10 - Pol. č. 16, 32 - Obn...'!J30</f>
        <v>0</v>
      </c>
      <c r="AH102" s="123"/>
      <c r="AI102" s="123"/>
      <c r="AJ102" s="123"/>
      <c r="AK102" s="123"/>
      <c r="AL102" s="123"/>
      <c r="AM102" s="123"/>
      <c r="AN102" s="124">
        <f>SUM(AG102,AT102)</f>
        <v>0</v>
      </c>
      <c r="AO102" s="123"/>
      <c r="AP102" s="123"/>
      <c r="AQ102" s="125" t="s">
        <v>87</v>
      </c>
      <c r="AR102" s="126"/>
      <c r="AS102" s="127">
        <v>0</v>
      </c>
      <c r="AT102" s="128">
        <f>ROUND(SUM(AV102:AW102),2)</f>
        <v>0</v>
      </c>
      <c r="AU102" s="129">
        <f>'10 - Pol. č. 16, 32 - Obn...'!P118</f>
        <v>0</v>
      </c>
      <c r="AV102" s="128">
        <f>'10 - Pol. č. 16, 32 - Obn...'!J33</f>
        <v>0</v>
      </c>
      <c r="AW102" s="128">
        <f>'10 - Pol. č. 16, 32 - Obn...'!J34</f>
        <v>0</v>
      </c>
      <c r="AX102" s="128">
        <f>'10 - Pol. č. 16, 32 - Obn...'!J35</f>
        <v>0</v>
      </c>
      <c r="AY102" s="128">
        <f>'10 - Pol. č. 16, 32 - Obn...'!J36</f>
        <v>0</v>
      </c>
      <c r="AZ102" s="128">
        <f>'10 - Pol. č. 16, 32 - Obn...'!F33</f>
        <v>0</v>
      </c>
      <c r="BA102" s="128">
        <f>'10 - Pol. č. 16, 32 - Obn...'!F34</f>
        <v>0</v>
      </c>
      <c r="BB102" s="128">
        <f>'10 - Pol. č. 16, 32 - Obn...'!F35</f>
        <v>0</v>
      </c>
      <c r="BC102" s="128">
        <f>'10 - Pol. č. 16, 32 - Obn...'!F36</f>
        <v>0</v>
      </c>
      <c r="BD102" s="130">
        <f>'10 - Pol. č. 16, 32 - Obn...'!F37</f>
        <v>0</v>
      </c>
      <c r="BE102" s="7"/>
      <c r="BT102" s="131" t="s">
        <v>88</v>
      </c>
      <c r="BV102" s="131" t="s">
        <v>82</v>
      </c>
      <c r="BW102" s="131" t="s">
        <v>111</v>
      </c>
      <c r="BX102" s="131" t="s">
        <v>5</v>
      </c>
      <c r="CL102" s="131" t="s">
        <v>1</v>
      </c>
      <c r="CM102" s="131" t="s">
        <v>90</v>
      </c>
    </row>
    <row r="103" s="7" customFormat="1" ht="24.75" customHeight="1">
      <c r="A103" s="119" t="s">
        <v>84</v>
      </c>
      <c r="B103" s="120"/>
      <c r="C103" s="121"/>
      <c r="D103" s="122" t="s">
        <v>112</v>
      </c>
      <c r="E103" s="122"/>
      <c r="F103" s="122"/>
      <c r="G103" s="122"/>
      <c r="H103" s="122"/>
      <c r="I103" s="123"/>
      <c r="J103" s="122" t="s">
        <v>113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4">
        <f>'11 - Pol. č. 19, 44, 64, ...'!J30</f>
        <v>0</v>
      </c>
      <c r="AH103" s="123"/>
      <c r="AI103" s="123"/>
      <c r="AJ103" s="123"/>
      <c r="AK103" s="123"/>
      <c r="AL103" s="123"/>
      <c r="AM103" s="123"/>
      <c r="AN103" s="124">
        <f>SUM(AG103,AT103)</f>
        <v>0</v>
      </c>
      <c r="AO103" s="123"/>
      <c r="AP103" s="123"/>
      <c r="AQ103" s="125" t="s">
        <v>87</v>
      </c>
      <c r="AR103" s="126"/>
      <c r="AS103" s="127">
        <v>0</v>
      </c>
      <c r="AT103" s="128">
        <f>ROUND(SUM(AV103:AW103),2)</f>
        <v>0</v>
      </c>
      <c r="AU103" s="129">
        <f>'11 - Pol. č. 19, 44, 64, ...'!P118</f>
        <v>0</v>
      </c>
      <c r="AV103" s="128">
        <f>'11 - Pol. č. 19, 44, 64, ...'!J33</f>
        <v>0</v>
      </c>
      <c r="AW103" s="128">
        <f>'11 - Pol. č. 19, 44, 64, ...'!J34</f>
        <v>0</v>
      </c>
      <c r="AX103" s="128">
        <f>'11 - Pol. č. 19, 44, 64, ...'!J35</f>
        <v>0</v>
      </c>
      <c r="AY103" s="128">
        <f>'11 - Pol. č. 19, 44, 64, ...'!J36</f>
        <v>0</v>
      </c>
      <c r="AZ103" s="128">
        <f>'11 - Pol. č. 19, 44, 64, ...'!F33</f>
        <v>0</v>
      </c>
      <c r="BA103" s="128">
        <f>'11 - Pol. č. 19, 44, 64, ...'!F34</f>
        <v>0</v>
      </c>
      <c r="BB103" s="128">
        <f>'11 - Pol. č. 19, 44, 64, ...'!F35</f>
        <v>0</v>
      </c>
      <c r="BC103" s="128">
        <f>'11 - Pol. č. 19, 44, 64, ...'!F36</f>
        <v>0</v>
      </c>
      <c r="BD103" s="130">
        <f>'11 - Pol. č. 19, 44, 64, ...'!F37</f>
        <v>0</v>
      </c>
      <c r="BE103" s="7"/>
      <c r="BT103" s="131" t="s">
        <v>88</v>
      </c>
      <c r="BV103" s="131" t="s">
        <v>82</v>
      </c>
      <c r="BW103" s="131" t="s">
        <v>114</v>
      </c>
      <c r="BX103" s="131" t="s">
        <v>5</v>
      </c>
      <c r="CL103" s="131" t="s">
        <v>1</v>
      </c>
      <c r="CM103" s="131" t="s">
        <v>90</v>
      </c>
    </row>
    <row r="104" s="7" customFormat="1" ht="24.75" customHeight="1">
      <c r="A104" s="119" t="s">
        <v>84</v>
      </c>
      <c r="B104" s="120"/>
      <c r="C104" s="121"/>
      <c r="D104" s="122" t="s">
        <v>8</v>
      </c>
      <c r="E104" s="122"/>
      <c r="F104" s="122"/>
      <c r="G104" s="122"/>
      <c r="H104" s="122"/>
      <c r="I104" s="123"/>
      <c r="J104" s="122" t="s">
        <v>115</v>
      </c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4">
        <f>'12 - Pol. č. 28, 29, 31, ...'!J30</f>
        <v>0</v>
      </c>
      <c r="AH104" s="123"/>
      <c r="AI104" s="123"/>
      <c r="AJ104" s="123"/>
      <c r="AK104" s="123"/>
      <c r="AL104" s="123"/>
      <c r="AM104" s="123"/>
      <c r="AN104" s="124">
        <f>SUM(AG104,AT104)</f>
        <v>0</v>
      </c>
      <c r="AO104" s="123"/>
      <c r="AP104" s="123"/>
      <c r="AQ104" s="125" t="s">
        <v>87</v>
      </c>
      <c r="AR104" s="126"/>
      <c r="AS104" s="127">
        <v>0</v>
      </c>
      <c r="AT104" s="128">
        <f>ROUND(SUM(AV104:AW104),2)</f>
        <v>0</v>
      </c>
      <c r="AU104" s="129">
        <f>'12 - Pol. č. 28, 29, 31, ...'!P122</f>
        <v>0</v>
      </c>
      <c r="AV104" s="128">
        <f>'12 - Pol. č. 28, 29, 31, ...'!J33</f>
        <v>0</v>
      </c>
      <c r="AW104" s="128">
        <f>'12 - Pol. č. 28, 29, 31, ...'!J34</f>
        <v>0</v>
      </c>
      <c r="AX104" s="128">
        <f>'12 - Pol. č. 28, 29, 31, ...'!J35</f>
        <v>0</v>
      </c>
      <c r="AY104" s="128">
        <f>'12 - Pol. č. 28, 29, 31, ...'!J36</f>
        <v>0</v>
      </c>
      <c r="AZ104" s="128">
        <f>'12 - Pol. č. 28, 29, 31, ...'!F33</f>
        <v>0</v>
      </c>
      <c r="BA104" s="128">
        <f>'12 - Pol. č. 28, 29, 31, ...'!F34</f>
        <v>0</v>
      </c>
      <c r="BB104" s="128">
        <f>'12 - Pol. č. 28, 29, 31, ...'!F35</f>
        <v>0</v>
      </c>
      <c r="BC104" s="128">
        <f>'12 - Pol. č. 28, 29, 31, ...'!F36</f>
        <v>0</v>
      </c>
      <c r="BD104" s="130">
        <f>'12 - Pol. č. 28, 29, 31, ...'!F37</f>
        <v>0</v>
      </c>
      <c r="BE104" s="7"/>
      <c r="BT104" s="131" t="s">
        <v>88</v>
      </c>
      <c r="BV104" s="131" t="s">
        <v>82</v>
      </c>
      <c r="BW104" s="131" t="s">
        <v>116</v>
      </c>
      <c r="BX104" s="131" t="s">
        <v>5</v>
      </c>
      <c r="CL104" s="131" t="s">
        <v>1</v>
      </c>
      <c r="CM104" s="131" t="s">
        <v>90</v>
      </c>
    </row>
    <row r="105" s="7" customFormat="1" ht="24.75" customHeight="1">
      <c r="A105" s="119" t="s">
        <v>84</v>
      </c>
      <c r="B105" s="120"/>
      <c r="C105" s="121"/>
      <c r="D105" s="122" t="s">
        <v>117</v>
      </c>
      <c r="E105" s="122"/>
      <c r="F105" s="122"/>
      <c r="G105" s="122"/>
      <c r="H105" s="122"/>
      <c r="I105" s="123"/>
      <c r="J105" s="122" t="s">
        <v>118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'13 - Pol. č. 26, 30, 40, ...'!J30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87</v>
      </c>
      <c r="AR105" s="126"/>
      <c r="AS105" s="127">
        <v>0</v>
      </c>
      <c r="AT105" s="128">
        <f>ROUND(SUM(AV105:AW105),2)</f>
        <v>0</v>
      </c>
      <c r="AU105" s="129">
        <f>'13 - Pol. č. 26, 30, 40, ...'!P122</f>
        <v>0</v>
      </c>
      <c r="AV105" s="128">
        <f>'13 - Pol. č. 26, 30, 40, ...'!J33</f>
        <v>0</v>
      </c>
      <c r="AW105" s="128">
        <f>'13 - Pol. č. 26, 30, 40, ...'!J34</f>
        <v>0</v>
      </c>
      <c r="AX105" s="128">
        <f>'13 - Pol. č. 26, 30, 40, ...'!J35</f>
        <v>0</v>
      </c>
      <c r="AY105" s="128">
        <f>'13 - Pol. č. 26, 30, 40, ...'!J36</f>
        <v>0</v>
      </c>
      <c r="AZ105" s="128">
        <f>'13 - Pol. č. 26, 30, 40, ...'!F33</f>
        <v>0</v>
      </c>
      <c r="BA105" s="128">
        <f>'13 - Pol. č. 26, 30, 40, ...'!F34</f>
        <v>0</v>
      </c>
      <c r="BB105" s="128">
        <f>'13 - Pol. č. 26, 30, 40, ...'!F35</f>
        <v>0</v>
      </c>
      <c r="BC105" s="128">
        <f>'13 - Pol. č. 26, 30, 40, ...'!F36</f>
        <v>0</v>
      </c>
      <c r="BD105" s="130">
        <f>'13 - Pol. č. 26, 30, 40, ...'!F37</f>
        <v>0</v>
      </c>
      <c r="BE105" s="7"/>
      <c r="BT105" s="131" t="s">
        <v>88</v>
      </c>
      <c r="BV105" s="131" t="s">
        <v>82</v>
      </c>
      <c r="BW105" s="131" t="s">
        <v>119</v>
      </c>
      <c r="BX105" s="131" t="s">
        <v>5</v>
      </c>
      <c r="CL105" s="131" t="s">
        <v>1</v>
      </c>
      <c r="CM105" s="131" t="s">
        <v>90</v>
      </c>
    </row>
    <row r="106" s="7" customFormat="1" ht="24.75" customHeight="1">
      <c r="A106" s="119" t="s">
        <v>84</v>
      </c>
      <c r="B106" s="120"/>
      <c r="C106" s="121"/>
      <c r="D106" s="122" t="s">
        <v>120</v>
      </c>
      <c r="E106" s="122"/>
      <c r="F106" s="122"/>
      <c r="G106" s="122"/>
      <c r="H106" s="122"/>
      <c r="I106" s="123"/>
      <c r="J106" s="122" t="s">
        <v>121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'14 - Pol. č. 36, 39 - Obn...'!J30</f>
        <v>0</v>
      </c>
      <c r="AH106" s="123"/>
      <c r="AI106" s="123"/>
      <c r="AJ106" s="123"/>
      <c r="AK106" s="123"/>
      <c r="AL106" s="123"/>
      <c r="AM106" s="123"/>
      <c r="AN106" s="124">
        <f>SUM(AG106,AT106)</f>
        <v>0</v>
      </c>
      <c r="AO106" s="123"/>
      <c r="AP106" s="123"/>
      <c r="AQ106" s="125" t="s">
        <v>87</v>
      </c>
      <c r="AR106" s="126"/>
      <c r="AS106" s="127">
        <v>0</v>
      </c>
      <c r="AT106" s="128">
        <f>ROUND(SUM(AV106:AW106),2)</f>
        <v>0</v>
      </c>
      <c r="AU106" s="129">
        <f>'14 - Pol. č. 36, 39 - Obn...'!P119</f>
        <v>0</v>
      </c>
      <c r="AV106" s="128">
        <f>'14 - Pol. č. 36, 39 - Obn...'!J33</f>
        <v>0</v>
      </c>
      <c r="AW106" s="128">
        <f>'14 - Pol. č. 36, 39 - Obn...'!J34</f>
        <v>0</v>
      </c>
      <c r="AX106" s="128">
        <f>'14 - Pol. č. 36, 39 - Obn...'!J35</f>
        <v>0</v>
      </c>
      <c r="AY106" s="128">
        <f>'14 - Pol. č. 36, 39 - Obn...'!J36</f>
        <v>0</v>
      </c>
      <c r="AZ106" s="128">
        <f>'14 - Pol. č. 36, 39 - Obn...'!F33</f>
        <v>0</v>
      </c>
      <c r="BA106" s="128">
        <f>'14 - Pol. č. 36, 39 - Obn...'!F34</f>
        <v>0</v>
      </c>
      <c r="BB106" s="128">
        <f>'14 - Pol. č. 36, 39 - Obn...'!F35</f>
        <v>0</v>
      </c>
      <c r="BC106" s="128">
        <f>'14 - Pol. č. 36, 39 - Obn...'!F36</f>
        <v>0</v>
      </c>
      <c r="BD106" s="130">
        <f>'14 - Pol. č. 36, 39 - Obn...'!F37</f>
        <v>0</v>
      </c>
      <c r="BE106" s="7"/>
      <c r="BT106" s="131" t="s">
        <v>88</v>
      </c>
      <c r="BV106" s="131" t="s">
        <v>82</v>
      </c>
      <c r="BW106" s="131" t="s">
        <v>122</v>
      </c>
      <c r="BX106" s="131" t="s">
        <v>5</v>
      </c>
      <c r="CL106" s="131" t="s">
        <v>1</v>
      </c>
      <c r="CM106" s="131" t="s">
        <v>90</v>
      </c>
    </row>
    <row r="107" s="7" customFormat="1" ht="16.5" customHeight="1">
      <c r="A107" s="119" t="s">
        <v>84</v>
      </c>
      <c r="B107" s="120"/>
      <c r="C107" s="121"/>
      <c r="D107" s="122" t="s">
        <v>123</v>
      </c>
      <c r="E107" s="122"/>
      <c r="F107" s="122"/>
      <c r="G107" s="122"/>
      <c r="H107" s="122"/>
      <c r="I107" s="123"/>
      <c r="J107" s="122" t="s">
        <v>124</v>
      </c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4">
        <f>'20 - Příčné objekty'!J30</f>
        <v>0</v>
      </c>
      <c r="AH107" s="123"/>
      <c r="AI107" s="123"/>
      <c r="AJ107" s="123"/>
      <c r="AK107" s="123"/>
      <c r="AL107" s="123"/>
      <c r="AM107" s="123"/>
      <c r="AN107" s="124">
        <f>SUM(AG107,AT107)</f>
        <v>0</v>
      </c>
      <c r="AO107" s="123"/>
      <c r="AP107" s="123"/>
      <c r="AQ107" s="125" t="s">
        <v>87</v>
      </c>
      <c r="AR107" s="126"/>
      <c r="AS107" s="127">
        <v>0</v>
      </c>
      <c r="AT107" s="128">
        <f>ROUND(SUM(AV107:AW107),2)</f>
        <v>0</v>
      </c>
      <c r="AU107" s="129">
        <f>'20 - Příčné objekty'!P118</f>
        <v>0</v>
      </c>
      <c r="AV107" s="128">
        <f>'20 - Příčné objekty'!J33</f>
        <v>0</v>
      </c>
      <c r="AW107" s="128">
        <f>'20 - Příčné objekty'!J34</f>
        <v>0</v>
      </c>
      <c r="AX107" s="128">
        <f>'20 - Příčné objekty'!J35</f>
        <v>0</v>
      </c>
      <c r="AY107" s="128">
        <f>'20 - Příčné objekty'!J36</f>
        <v>0</v>
      </c>
      <c r="AZ107" s="128">
        <f>'20 - Příčné objekty'!F33</f>
        <v>0</v>
      </c>
      <c r="BA107" s="128">
        <f>'20 - Příčné objekty'!F34</f>
        <v>0</v>
      </c>
      <c r="BB107" s="128">
        <f>'20 - Příčné objekty'!F35</f>
        <v>0</v>
      </c>
      <c r="BC107" s="128">
        <f>'20 - Příčné objekty'!F36</f>
        <v>0</v>
      </c>
      <c r="BD107" s="130">
        <f>'20 - Příčné objekty'!F37</f>
        <v>0</v>
      </c>
      <c r="BE107" s="7"/>
      <c r="BT107" s="131" t="s">
        <v>88</v>
      </c>
      <c r="BV107" s="131" t="s">
        <v>82</v>
      </c>
      <c r="BW107" s="131" t="s">
        <v>125</v>
      </c>
      <c r="BX107" s="131" t="s">
        <v>5</v>
      </c>
      <c r="CL107" s="131" t="s">
        <v>1</v>
      </c>
      <c r="CM107" s="131" t="s">
        <v>90</v>
      </c>
    </row>
    <row r="108" s="7" customFormat="1" ht="16.5" customHeight="1">
      <c r="A108" s="119" t="s">
        <v>84</v>
      </c>
      <c r="B108" s="120"/>
      <c r="C108" s="121"/>
      <c r="D108" s="122" t="s">
        <v>126</v>
      </c>
      <c r="E108" s="122"/>
      <c r="F108" s="122"/>
      <c r="G108" s="122"/>
      <c r="H108" s="122"/>
      <c r="I108" s="123"/>
      <c r="J108" s="122" t="s">
        <v>127</v>
      </c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4">
        <f>'VON - Vedlejší a ostatní ...'!J30</f>
        <v>0</v>
      </c>
      <c r="AH108" s="123"/>
      <c r="AI108" s="123"/>
      <c r="AJ108" s="123"/>
      <c r="AK108" s="123"/>
      <c r="AL108" s="123"/>
      <c r="AM108" s="123"/>
      <c r="AN108" s="124">
        <f>SUM(AG108,AT108)</f>
        <v>0</v>
      </c>
      <c r="AO108" s="123"/>
      <c r="AP108" s="123"/>
      <c r="AQ108" s="125" t="s">
        <v>87</v>
      </c>
      <c r="AR108" s="126"/>
      <c r="AS108" s="132">
        <v>0</v>
      </c>
      <c r="AT108" s="133">
        <f>ROUND(SUM(AV108:AW108),2)</f>
        <v>0</v>
      </c>
      <c r="AU108" s="134">
        <f>'VON - Vedlejší a ostatní ...'!P122</f>
        <v>0</v>
      </c>
      <c r="AV108" s="133">
        <f>'VON - Vedlejší a ostatní ...'!J33</f>
        <v>0</v>
      </c>
      <c r="AW108" s="133">
        <f>'VON - Vedlejší a ostatní ...'!J34</f>
        <v>0</v>
      </c>
      <c r="AX108" s="133">
        <f>'VON - Vedlejší a ostatní ...'!J35</f>
        <v>0</v>
      </c>
      <c r="AY108" s="133">
        <f>'VON - Vedlejší a ostatní ...'!J36</f>
        <v>0</v>
      </c>
      <c r="AZ108" s="133">
        <f>'VON - Vedlejší a ostatní ...'!F33</f>
        <v>0</v>
      </c>
      <c r="BA108" s="133">
        <f>'VON - Vedlejší a ostatní ...'!F34</f>
        <v>0</v>
      </c>
      <c r="BB108" s="133">
        <f>'VON - Vedlejší a ostatní ...'!F35</f>
        <v>0</v>
      </c>
      <c r="BC108" s="133">
        <f>'VON - Vedlejší a ostatní ...'!F36</f>
        <v>0</v>
      </c>
      <c r="BD108" s="135">
        <f>'VON - Vedlejší a ostatní ...'!F37</f>
        <v>0</v>
      </c>
      <c r="BE108" s="7"/>
      <c r="BT108" s="131" t="s">
        <v>88</v>
      </c>
      <c r="BV108" s="131" t="s">
        <v>82</v>
      </c>
      <c r="BW108" s="131" t="s">
        <v>128</v>
      </c>
      <c r="BX108" s="131" t="s">
        <v>5</v>
      </c>
      <c r="CL108" s="131" t="s">
        <v>1</v>
      </c>
      <c r="CM108" s="131" t="s">
        <v>90</v>
      </c>
    </row>
    <row r="109" s="2" customFormat="1" ht="30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4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44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</sheetData>
  <sheetProtection sheet="1" formatColumns="0" formatRows="0" objects="1" scenarios="1" spinCount="100000" saltValue="uapkOM2qfA3rPlH7+z0XdqHOi+E51LufkonIg8u+w7HD1rZoIQ+oqqXtMj5oYqIdOKyLT7XQak0hVLjnebxvdw==" hashValue="B1qnE0P9Hja0kwcml0bSTO4k7arLWt3X66F6i3rdXB62XB5z18DNTifplavsZ6RhPwwG6yncc98OFgGhk+rMZw==" algorithmName="SHA-512" password="CC35"/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1 - Pol. č. 01, 04, 17, ...'!C2" display="/"/>
    <hyperlink ref="A96" location="'02 - Pol. č. 02 - Obnoven...'!C2" display="/"/>
    <hyperlink ref="A97" location="'03 - Pol. č. 03, 08, 09 -...'!C2" display="/"/>
    <hyperlink ref="A98" location="'04 - Pol. č. 05 - Obnoven...'!C2" display="/"/>
    <hyperlink ref="A99" location="'06 - Pol. č. 07, 51 - Odv...'!C2" display="/"/>
    <hyperlink ref="A100" location="'08 - Pol. č. 11, 12, 13, ...'!C2" display="/"/>
    <hyperlink ref="A101" location="'09 - Pol. č. 14, 15, 20, ...'!C2" display="/"/>
    <hyperlink ref="A102" location="'10 - Pol. č. 16, 32 - Obn...'!C2" display="/"/>
    <hyperlink ref="A103" location="'11 - Pol. č. 19, 44, 64, ...'!C2" display="/"/>
    <hyperlink ref="A104" location="'12 - Pol. č. 28, 29, 31, ...'!C2" display="/"/>
    <hyperlink ref="A105" location="'13 - Pol. č. 26, 30, 40, ...'!C2" display="/"/>
    <hyperlink ref="A106" location="'14 - Pol. č. 36, 39 - Obn...'!C2" display="/"/>
    <hyperlink ref="A107" location="'20 - Příčné objekty'!C2" display="/"/>
    <hyperlink ref="A108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ROUND((SUM(BE118:BE177)),  2)</f>
        <v>0</v>
      </c>
      <c r="G33" s="38"/>
      <c r="H33" s="38"/>
      <c r="I33" s="155">
        <v>0.20999999999999999</v>
      </c>
      <c r="J33" s="154">
        <f>ROUND(((SUM(BE118:BE177))*I33),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ROUND((SUM(BF118:BF177)),  2)</f>
        <v>0</v>
      </c>
      <c r="G34" s="38"/>
      <c r="H34" s="38"/>
      <c r="I34" s="155">
        <v>0.12</v>
      </c>
      <c r="J34" s="154">
        <f>ROUND(((SUM(BF118:BF177))*I34),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ROUND((SUM(BG118:BG177)),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ROUND((SUM(BH118:BH177)),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ROUND((SUM(BI118:BI177)),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11 - Pol. č. 19, 44, 64, 65 - Odtěžení nánosů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141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Opava km 33.600 - 39.000, odstranění PŠ 09/2024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130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11 - Pol. č. 19, 44, 64, 65 - Odtěžení nánosů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Opava</v>
      </c>
      <c r="G112" s="40"/>
      <c r="H112" s="40"/>
      <c r="I112" s="32" t="s">
        <v>22</v>
      </c>
      <c r="J112" s="79" t="str">
        <f>IF(J12="","",J12)</f>
        <v>16. 5. 2025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Odry, státní podnik</v>
      </c>
      <c r="G114" s="40"/>
      <c r="H114" s="40"/>
      <c r="I114" s="32" t="s">
        <v>32</v>
      </c>
      <c r="J114" s="36" t="str">
        <f>E21</f>
        <v>Lineplan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37</v>
      </c>
      <c r="J115" s="36" t="str">
        <f>E24</f>
        <v>Ing. Marek Boháč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142</v>
      </c>
      <c r="D117" s="194" t="s">
        <v>65</v>
      </c>
      <c r="E117" s="194" t="s">
        <v>61</v>
      </c>
      <c r="F117" s="194" t="s">
        <v>62</v>
      </c>
      <c r="G117" s="194" t="s">
        <v>143</v>
      </c>
      <c r="H117" s="194" t="s">
        <v>144</v>
      </c>
      <c r="I117" s="194" t="s">
        <v>145</v>
      </c>
      <c r="J117" s="194" t="s">
        <v>134</v>
      </c>
      <c r="K117" s="195" t="s">
        <v>146</v>
      </c>
      <c r="L117" s="196"/>
      <c r="M117" s="100" t="s">
        <v>1</v>
      </c>
      <c r="N117" s="101" t="s">
        <v>44</v>
      </c>
      <c r="O117" s="101" t="s">
        <v>147</v>
      </c>
      <c r="P117" s="101" t="s">
        <v>148</v>
      </c>
      <c r="Q117" s="101" t="s">
        <v>149</v>
      </c>
      <c r="R117" s="101" t="s">
        <v>150</v>
      </c>
      <c r="S117" s="101" t="s">
        <v>151</v>
      </c>
      <c r="T117" s="102" t="s">
        <v>152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153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79</v>
      </c>
      <c r="AU118" s="17" t="s">
        <v>136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79</v>
      </c>
      <c r="E119" s="205" t="s">
        <v>154</v>
      </c>
      <c r="F119" s="205" t="s">
        <v>155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88</v>
      </c>
      <c r="AT119" s="214" t="s">
        <v>79</v>
      </c>
      <c r="AU119" s="214" t="s">
        <v>80</v>
      </c>
      <c r="AY119" s="213" t="s">
        <v>156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79</v>
      </c>
      <c r="E120" s="216" t="s">
        <v>88</v>
      </c>
      <c r="F120" s="216" t="s">
        <v>157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SUM(P121:P177)</f>
        <v>0</v>
      </c>
      <c r="Q120" s="210"/>
      <c r="R120" s="211">
        <f>SUM(R121:R177)</f>
        <v>0</v>
      </c>
      <c r="S120" s="210"/>
      <c r="T120" s="212">
        <f>SUM(T121:T177)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88</v>
      </c>
      <c r="AY120" s="213" t="s">
        <v>156</v>
      </c>
      <c r="BK120" s="215">
        <f>SUM(BK121:BK177)</f>
        <v>0</v>
      </c>
    </row>
    <row r="121" s="2" customFormat="1" ht="33" customHeight="1">
      <c r="A121" s="38"/>
      <c r="B121" s="39"/>
      <c r="C121" s="218" t="s">
        <v>88</v>
      </c>
      <c r="D121" s="218" t="s">
        <v>158</v>
      </c>
      <c r="E121" s="219" t="s">
        <v>594</v>
      </c>
      <c r="F121" s="220" t="s">
        <v>595</v>
      </c>
      <c r="G121" s="221" t="s">
        <v>175</v>
      </c>
      <c r="H121" s="222">
        <v>1279</v>
      </c>
      <c r="I121" s="223"/>
      <c r="J121" s="224">
        <f>ROUND(I121*H121,2)</f>
        <v>0</v>
      </c>
      <c r="K121" s="220" t="s">
        <v>176</v>
      </c>
      <c r="L121" s="44"/>
      <c r="M121" s="225" t="s">
        <v>1</v>
      </c>
      <c r="N121" s="226" t="s">
        <v>45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162</v>
      </c>
      <c r="AT121" s="229" t="s">
        <v>158</v>
      </c>
      <c r="AU121" s="229" t="s">
        <v>90</v>
      </c>
      <c r="AY121" s="17" t="s">
        <v>156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88</v>
      </c>
      <c r="BK121" s="230">
        <f>ROUND(I121*H121,2)</f>
        <v>0</v>
      </c>
      <c r="BL121" s="17" t="s">
        <v>162</v>
      </c>
      <c r="BM121" s="229" t="s">
        <v>596</v>
      </c>
    </row>
    <row r="122" s="2" customFormat="1">
      <c r="A122" s="38"/>
      <c r="B122" s="39"/>
      <c r="C122" s="40"/>
      <c r="D122" s="231" t="s">
        <v>164</v>
      </c>
      <c r="E122" s="40"/>
      <c r="F122" s="232" t="s">
        <v>597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164</v>
      </c>
      <c r="AU122" s="17" t="s">
        <v>90</v>
      </c>
    </row>
    <row r="123" s="13" customFormat="1">
      <c r="A123" s="13"/>
      <c r="B123" s="236"/>
      <c r="C123" s="237"/>
      <c r="D123" s="231" t="s">
        <v>166</v>
      </c>
      <c r="E123" s="238" t="s">
        <v>1</v>
      </c>
      <c r="F123" s="239" t="s">
        <v>577</v>
      </c>
      <c r="G123" s="237"/>
      <c r="H123" s="238" t="s">
        <v>1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166</v>
      </c>
      <c r="AU123" s="245" t="s">
        <v>90</v>
      </c>
      <c r="AV123" s="13" t="s">
        <v>88</v>
      </c>
      <c r="AW123" s="13" t="s">
        <v>36</v>
      </c>
      <c r="AX123" s="13" t="s">
        <v>80</v>
      </c>
      <c r="AY123" s="245" t="s">
        <v>156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598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4" customFormat="1">
      <c r="A125" s="14"/>
      <c r="B125" s="246"/>
      <c r="C125" s="247"/>
      <c r="D125" s="231" t="s">
        <v>166</v>
      </c>
      <c r="E125" s="248" t="s">
        <v>1</v>
      </c>
      <c r="F125" s="249" t="s">
        <v>599</v>
      </c>
      <c r="G125" s="247"/>
      <c r="H125" s="250">
        <v>720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166</v>
      </c>
      <c r="AU125" s="256" t="s">
        <v>90</v>
      </c>
      <c r="AV125" s="14" t="s">
        <v>90</v>
      </c>
      <c r="AW125" s="14" t="s">
        <v>36</v>
      </c>
      <c r="AX125" s="14" t="s">
        <v>80</v>
      </c>
      <c r="AY125" s="256" t="s">
        <v>156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600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4" customFormat="1">
      <c r="A127" s="14"/>
      <c r="B127" s="246"/>
      <c r="C127" s="247"/>
      <c r="D127" s="231" t="s">
        <v>166</v>
      </c>
      <c r="E127" s="248" t="s">
        <v>1</v>
      </c>
      <c r="F127" s="249" t="s">
        <v>8</v>
      </c>
      <c r="G127" s="247"/>
      <c r="H127" s="250">
        <v>12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166</v>
      </c>
      <c r="AU127" s="256" t="s">
        <v>90</v>
      </c>
      <c r="AV127" s="14" t="s">
        <v>90</v>
      </c>
      <c r="AW127" s="14" t="s">
        <v>36</v>
      </c>
      <c r="AX127" s="14" t="s">
        <v>80</v>
      </c>
      <c r="AY127" s="256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601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602</v>
      </c>
      <c r="G129" s="247"/>
      <c r="H129" s="250">
        <v>547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5" customFormat="1">
      <c r="A130" s="15"/>
      <c r="B130" s="257"/>
      <c r="C130" s="258"/>
      <c r="D130" s="231" t="s">
        <v>166</v>
      </c>
      <c r="E130" s="259" t="s">
        <v>1</v>
      </c>
      <c r="F130" s="260" t="s">
        <v>172</v>
      </c>
      <c r="G130" s="258"/>
      <c r="H130" s="261">
        <v>1279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166</v>
      </c>
      <c r="AU130" s="267" t="s">
        <v>90</v>
      </c>
      <c r="AV130" s="15" t="s">
        <v>162</v>
      </c>
      <c r="AW130" s="15" t="s">
        <v>36</v>
      </c>
      <c r="AX130" s="15" t="s">
        <v>88</v>
      </c>
      <c r="AY130" s="267" t="s">
        <v>156</v>
      </c>
    </row>
    <row r="131" s="2" customFormat="1" ht="33" customHeight="1">
      <c r="A131" s="38"/>
      <c r="B131" s="39"/>
      <c r="C131" s="218" t="s">
        <v>90</v>
      </c>
      <c r="D131" s="218" t="s">
        <v>158</v>
      </c>
      <c r="E131" s="219" t="s">
        <v>603</v>
      </c>
      <c r="F131" s="220" t="s">
        <v>604</v>
      </c>
      <c r="G131" s="221" t="s">
        <v>175</v>
      </c>
      <c r="H131" s="222">
        <v>1279</v>
      </c>
      <c r="I131" s="223"/>
      <c r="J131" s="224">
        <f>ROUND(I131*H131,2)</f>
        <v>0</v>
      </c>
      <c r="K131" s="220" t="s">
        <v>176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162</v>
      </c>
      <c r="AT131" s="229" t="s">
        <v>158</v>
      </c>
      <c r="AU131" s="229" t="s">
        <v>90</v>
      </c>
      <c r="AY131" s="17" t="s">
        <v>156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162</v>
      </c>
      <c r="BM131" s="229" t="s">
        <v>605</v>
      </c>
    </row>
    <row r="132" s="2" customFormat="1">
      <c r="A132" s="38"/>
      <c r="B132" s="39"/>
      <c r="C132" s="40"/>
      <c r="D132" s="231" t="s">
        <v>164</v>
      </c>
      <c r="E132" s="40"/>
      <c r="F132" s="232" t="s">
        <v>606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164</v>
      </c>
      <c r="AU132" s="17" t="s">
        <v>90</v>
      </c>
    </row>
    <row r="133" s="2" customFormat="1" ht="33" customHeight="1">
      <c r="A133" s="38"/>
      <c r="B133" s="39"/>
      <c r="C133" s="218" t="s">
        <v>181</v>
      </c>
      <c r="D133" s="218" t="s">
        <v>158</v>
      </c>
      <c r="E133" s="219" t="s">
        <v>607</v>
      </c>
      <c r="F133" s="220" t="s">
        <v>608</v>
      </c>
      <c r="G133" s="221" t="s">
        <v>175</v>
      </c>
      <c r="H133" s="222">
        <v>826.5</v>
      </c>
      <c r="I133" s="223"/>
      <c r="J133" s="224">
        <f>ROUND(I133*H133,2)</f>
        <v>0</v>
      </c>
      <c r="K133" s="220" t="s">
        <v>609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162</v>
      </c>
      <c r="AT133" s="229" t="s">
        <v>158</v>
      </c>
      <c r="AU133" s="229" t="s">
        <v>90</v>
      </c>
      <c r="AY133" s="17" t="s">
        <v>156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162</v>
      </c>
      <c r="BM133" s="229" t="s">
        <v>610</v>
      </c>
    </row>
    <row r="134" s="2" customFormat="1">
      <c r="A134" s="38"/>
      <c r="B134" s="39"/>
      <c r="C134" s="40"/>
      <c r="D134" s="231" t="s">
        <v>164</v>
      </c>
      <c r="E134" s="40"/>
      <c r="F134" s="232" t="s">
        <v>611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164</v>
      </c>
      <c r="AU134" s="17" t="s">
        <v>90</v>
      </c>
    </row>
    <row r="135" s="13" customFormat="1">
      <c r="A135" s="13"/>
      <c r="B135" s="236"/>
      <c r="C135" s="237"/>
      <c r="D135" s="231" t="s">
        <v>166</v>
      </c>
      <c r="E135" s="238" t="s">
        <v>1</v>
      </c>
      <c r="F135" s="239" t="s">
        <v>577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166</v>
      </c>
      <c r="AU135" s="245" t="s">
        <v>90</v>
      </c>
      <c r="AV135" s="13" t="s">
        <v>88</v>
      </c>
      <c r="AW135" s="13" t="s">
        <v>36</v>
      </c>
      <c r="AX135" s="13" t="s">
        <v>80</v>
      </c>
      <c r="AY135" s="245" t="s">
        <v>156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612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613</v>
      </c>
      <c r="G137" s="247"/>
      <c r="H137" s="250">
        <v>390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80</v>
      </c>
      <c r="AY137" s="256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614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615</v>
      </c>
      <c r="G139" s="247"/>
      <c r="H139" s="250">
        <v>436.5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5" customFormat="1">
      <c r="A140" s="15"/>
      <c r="B140" s="257"/>
      <c r="C140" s="258"/>
      <c r="D140" s="231" t="s">
        <v>166</v>
      </c>
      <c r="E140" s="259" t="s">
        <v>1</v>
      </c>
      <c r="F140" s="260" t="s">
        <v>172</v>
      </c>
      <c r="G140" s="258"/>
      <c r="H140" s="261">
        <v>826.5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166</v>
      </c>
      <c r="AU140" s="267" t="s">
        <v>90</v>
      </c>
      <c r="AV140" s="15" t="s">
        <v>162</v>
      </c>
      <c r="AW140" s="15" t="s">
        <v>36</v>
      </c>
      <c r="AX140" s="15" t="s">
        <v>88</v>
      </c>
      <c r="AY140" s="267" t="s">
        <v>156</v>
      </c>
    </row>
    <row r="141" s="2" customFormat="1" ht="24.15" customHeight="1">
      <c r="A141" s="38"/>
      <c r="B141" s="39"/>
      <c r="C141" s="218" t="s">
        <v>207</v>
      </c>
      <c r="D141" s="218" t="s">
        <v>158</v>
      </c>
      <c r="E141" s="219" t="s">
        <v>360</v>
      </c>
      <c r="F141" s="220" t="s">
        <v>361</v>
      </c>
      <c r="G141" s="221" t="s">
        <v>161</v>
      </c>
      <c r="H141" s="222">
        <v>3405</v>
      </c>
      <c r="I141" s="223"/>
      <c r="J141" s="224">
        <f>ROUND(I141*H141,2)</f>
        <v>0</v>
      </c>
      <c r="K141" s="220" t="s">
        <v>609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162</v>
      </c>
      <c r="AT141" s="229" t="s">
        <v>158</v>
      </c>
      <c r="AU141" s="229" t="s">
        <v>90</v>
      </c>
      <c r="AY141" s="17" t="s">
        <v>156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162</v>
      </c>
      <c r="BM141" s="229" t="s">
        <v>616</v>
      </c>
    </row>
    <row r="142" s="2" customFormat="1">
      <c r="A142" s="38"/>
      <c r="B142" s="39"/>
      <c r="C142" s="40"/>
      <c r="D142" s="231" t="s">
        <v>164</v>
      </c>
      <c r="E142" s="40"/>
      <c r="F142" s="232" t="s">
        <v>363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164</v>
      </c>
      <c r="AU142" s="17" t="s">
        <v>90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577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3" customFormat="1">
      <c r="A144" s="13"/>
      <c r="B144" s="236"/>
      <c r="C144" s="237"/>
      <c r="D144" s="231" t="s">
        <v>166</v>
      </c>
      <c r="E144" s="238" t="s">
        <v>1</v>
      </c>
      <c r="F144" s="239" t="s">
        <v>617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90</v>
      </c>
      <c r="AV144" s="13" t="s">
        <v>88</v>
      </c>
      <c r="AW144" s="13" t="s">
        <v>36</v>
      </c>
      <c r="AX144" s="13" t="s">
        <v>80</v>
      </c>
      <c r="AY144" s="245" t="s">
        <v>156</v>
      </c>
    </row>
    <row r="145" s="14" customFormat="1">
      <c r="A145" s="14"/>
      <c r="B145" s="246"/>
      <c r="C145" s="247"/>
      <c r="D145" s="231" t="s">
        <v>166</v>
      </c>
      <c r="E145" s="248" t="s">
        <v>1</v>
      </c>
      <c r="F145" s="249" t="s">
        <v>618</v>
      </c>
      <c r="G145" s="247"/>
      <c r="H145" s="250">
        <v>1950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90</v>
      </c>
      <c r="AV145" s="14" t="s">
        <v>90</v>
      </c>
      <c r="AW145" s="14" t="s">
        <v>36</v>
      </c>
      <c r="AX145" s="14" t="s">
        <v>80</v>
      </c>
      <c r="AY145" s="256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619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620</v>
      </c>
      <c r="G147" s="247"/>
      <c r="H147" s="250">
        <v>1455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5" customFormat="1">
      <c r="A148" s="15"/>
      <c r="B148" s="257"/>
      <c r="C148" s="258"/>
      <c r="D148" s="231" t="s">
        <v>166</v>
      </c>
      <c r="E148" s="259" t="s">
        <v>1</v>
      </c>
      <c r="F148" s="260" t="s">
        <v>172</v>
      </c>
      <c r="G148" s="258"/>
      <c r="H148" s="261">
        <v>3405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166</v>
      </c>
      <c r="AU148" s="267" t="s">
        <v>90</v>
      </c>
      <c r="AV148" s="15" t="s">
        <v>162</v>
      </c>
      <c r="AW148" s="15" t="s">
        <v>36</v>
      </c>
      <c r="AX148" s="15" t="s">
        <v>88</v>
      </c>
      <c r="AY148" s="267" t="s">
        <v>156</v>
      </c>
    </row>
    <row r="149" s="2" customFormat="1" ht="37.8" customHeight="1">
      <c r="A149" s="38"/>
      <c r="B149" s="39"/>
      <c r="C149" s="218" t="s">
        <v>182</v>
      </c>
      <c r="D149" s="218" t="s">
        <v>158</v>
      </c>
      <c r="E149" s="219" t="s">
        <v>257</v>
      </c>
      <c r="F149" s="220" t="s">
        <v>258</v>
      </c>
      <c r="G149" s="221" t="s">
        <v>175</v>
      </c>
      <c r="H149" s="222">
        <v>1715.5</v>
      </c>
      <c r="I149" s="223"/>
      <c r="J149" s="224">
        <f>ROUND(I149*H149,2)</f>
        <v>0</v>
      </c>
      <c r="K149" s="220" t="s">
        <v>176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162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162</v>
      </c>
      <c r="BM149" s="229" t="s">
        <v>621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260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13" customFormat="1">
      <c r="A151" s="13"/>
      <c r="B151" s="236"/>
      <c r="C151" s="237"/>
      <c r="D151" s="231" t="s">
        <v>166</v>
      </c>
      <c r="E151" s="238" t="s">
        <v>1</v>
      </c>
      <c r="F151" s="239" t="s">
        <v>577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166</v>
      </c>
      <c r="AU151" s="245" t="s">
        <v>90</v>
      </c>
      <c r="AV151" s="13" t="s">
        <v>88</v>
      </c>
      <c r="AW151" s="13" t="s">
        <v>36</v>
      </c>
      <c r="AX151" s="13" t="s">
        <v>80</v>
      </c>
      <c r="AY151" s="245" t="s">
        <v>156</v>
      </c>
    </row>
    <row r="152" s="13" customFormat="1">
      <c r="A152" s="13"/>
      <c r="B152" s="236"/>
      <c r="C152" s="237"/>
      <c r="D152" s="231" t="s">
        <v>166</v>
      </c>
      <c r="E152" s="238" t="s">
        <v>1</v>
      </c>
      <c r="F152" s="239" t="s">
        <v>598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90</v>
      </c>
      <c r="AV152" s="13" t="s">
        <v>88</v>
      </c>
      <c r="AW152" s="13" t="s">
        <v>36</v>
      </c>
      <c r="AX152" s="13" t="s">
        <v>80</v>
      </c>
      <c r="AY152" s="245" t="s">
        <v>156</v>
      </c>
    </row>
    <row r="153" s="14" customFormat="1">
      <c r="A153" s="14"/>
      <c r="B153" s="246"/>
      <c r="C153" s="247"/>
      <c r="D153" s="231" t="s">
        <v>166</v>
      </c>
      <c r="E153" s="248" t="s">
        <v>1</v>
      </c>
      <c r="F153" s="249" t="s">
        <v>599</v>
      </c>
      <c r="G153" s="247"/>
      <c r="H153" s="250">
        <v>720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90</v>
      </c>
      <c r="AV153" s="14" t="s">
        <v>90</v>
      </c>
      <c r="AW153" s="14" t="s">
        <v>36</v>
      </c>
      <c r="AX153" s="14" t="s">
        <v>80</v>
      </c>
      <c r="AY153" s="256" t="s">
        <v>156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600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4" customFormat="1">
      <c r="A155" s="14"/>
      <c r="B155" s="246"/>
      <c r="C155" s="247"/>
      <c r="D155" s="231" t="s">
        <v>166</v>
      </c>
      <c r="E155" s="248" t="s">
        <v>1</v>
      </c>
      <c r="F155" s="249" t="s">
        <v>8</v>
      </c>
      <c r="G155" s="247"/>
      <c r="H155" s="250">
        <v>12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90</v>
      </c>
      <c r="AV155" s="14" t="s">
        <v>90</v>
      </c>
      <c r="AW155" s="14" t="s">
        <v>36</v>
      </c>
      <c r="AX155" s="14" t="s">
        <v>80</v>
      </c>
      <c r="AY155" s="256" t="s">
        <v>156</v>
      </c>
    </row>
    <row r="156" s="13" customFormat="1">
      <c r="A156" s="13"/>
      <c r="B156" s="236"/>
      <c r="C156" s="237"/>
      <c r="D156" s="231" t="s">
        <v>166</v>
      </c>
      <c r="E156" s="238" t="s">
        <v>1</v>
      </c>
      <c r="F156" s="239" t="s">
        <v>601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166</v>
      </c>
      <c r="AU156" s="245" t="s">
        <v>90</v>
      </c>
      <c r="AV156" s="13" t="s">
        <v>88</v>
      </c>
      <c r="AW156" s="13" t="s">
        <v>36</v>
      </c>
      <c r="AX156" s="13" t="s">
        <v>80</v>
      </c>
      <c r="AY156" s="245" t="s">
        <v>156</v>
      </c>
    </row>
    <row r="157" s="14" customFormat="1">
      <c r="A157" s="14"/>
      <c r="B157" s="246"/>
      <c r="C157" s="247"/>
      <c r="D157" s="231" t="s">
        <v>166</v>
      </c>
      <c r="E157" s="248" t="s">
        <v>1</v>
      </c>
      <c r="F157" s="249" t="s">
        <v>602</v>
      </c>
      <c r="G157" s="247"/>
      <c r="H157" s="250">
        <v>547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166</v>
      </c>
      <c r="AU157" s="256" t="s">
        <v>90</v>
      </c>
      <c r="AV157" s="14" t="s">
        <v>90</v>
      </c>
      <c r="AW157" s="14" t="s">
        <v>36</v>
      </c>
      <c r="AX157" s="14" t="s">
        <v>80</v>
      </c>
      <c r="AY157" s="256" t="s">
        <v>156</v>
      </c>
    </row>
    <row r="158" s="13" customFormat="1">
      <c r="A158" s="13"/>
      <c r="B158" s="236"/>
      <c r="C158" s="237"/>
      <c r="D158" s="231" t="s">
        <v>166</v>
      </c>
      <c r="E158" s="238" t="s">
        <v>1</v>
      </c>
      <c r="F158" s="239" t="s">
        <v>619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166</v>
      </c>
      <c r="AU158" s="245" t="s">
        <v>90</v>
      </c>
      <c r="AV158" s="13" t="s">
        <v>88</v>
      </c>
      <c r="AW158" s="13" t="s">
        <v>36</v>
      </c>
      <c r="AX158" s="13" t="s">
        <v>80</v>
      </c>
      <c r="AY158" s="245" t="s">
        <v>156</v>
      </c>
    </row>
    <row r="159" s="14" customFormat="1">
      <c r="A159" s="14"/>
      <c r="B159" s="246"/>
      <c r="C159" s="247"/>
      <c r="D159" s="231" t="s">
        <v>166</v>
      </c>
      <c r="E159" s="248" t="s">
        <v>1</v>
      </c>
      <c r="F159" s="249" t="s">
        <v>622</v>
      </c>
      <c r="G159" s="247"/>
      <c r="H159" s="250">
        <v>436.5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166</v>
      </c>
      <c r="AU159" s="256" t="s">
        <v>90</v>
      </c>
      <c r="AV159" s="14" t="s">
        <v>90</v>
      </c>
      <c r="AW159" s="14" t="s">
        <v>36</v>
      </c>
      <c r="AX159" s="14" t="s">
        <v>80</v>
      </c>
      <c r="AY159" s="256" t="s">
        <v>156</v>
      </c>
    </row>
    <row r="160" s="15" customFormat="1">
      <c r="A160" s="15"/>
      <c r="B160" s="257"/>
      <c r="C160" s="258"/>
      <c r="D160" s="231" t="s">
        <v>166</v>
      </c>
      <c r="E160" s="259" t="s">
        <v>1</v>
      </c>
      <c r="F160" s="260" t="s">
        <v>172</v>
      </c>
      <c r="G160" s="258"/>
      <c r="H160" s="261">
        <v>1715.5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166</v>
      </c>
      <c r="AU160" s="267" t="s">
        <v>90</v>
      </c>
      <c r="AV160" s="15" t="s">
        <v>162</v>
      </c>
      <c r="AW160" s="15" t="s">
        <v>36</v>
      </c>
      <c r="AX160" s="15" t="s">
        <v>88</v>
      </c>
      <c r="AY160" s="267" t="s">
        <v>156</v>
      </c>
    </row>
    <row r="161" s="2" customFormat="1" ht="37.8" customHeight="1">
      <c r="A161" s="38"/>
      <c r="B161" s="39"/>
      <c r="C161" s="218" t="s">
        <v>188</v>
      </c>
      <c r="D161" s="218" t="s">
        <v>158</v>
      </c>
      <c r="E161" s="219" t="s">
        <v>623</v>
      </c>
      <c r="F161" s="220" t="s">
        <v>624</v>
      </c>
      <c r="G161" s="221" t="s">
        <v>175</v>
      </c>
      <c r="H161" s="222">
        <v>10293</v>
      </c>
      <c r="I161" s="223"/>
      <c r="J161" s="224">
        <f>ROUND(I161*H161,2)</f>
        <v>0</v>
      </c>
      <c r="K161" s="220" t="s">
        <v>609</v>
      </c>
      <c r="L161" s="44"/>
      <c r="M161" s="225" t="s">
        <v>1</v>
      </c>
      <c r="N161" s="226" t="s">
        <v>45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162</v>
      </c>
      <c r="AT161" s="229" t="s">
        <v>158</v>
      </c>
      <c r="AU161" s="229" t="s">
        <v>90</v>
      </c>
      <c r="AY161" s="17" t="s">
        <v>156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162</v>
      </c>
      <c r="BM161" s="229" t="s">
        <v>625</v>
      </c>
    </row>
    <row r="162" s="2" customFormat="1">
      <c r="A162" s="38"/>
      <c r="B162" s="39"/>
      <c r="C162" s="40"/>
      <c r="D162" s="231" t="s">
        <v>164</v>
      </c>
      <c r="E162" s="40"/>
      <c r="F162" s="232" t="s">
        <v>626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164</v>
      </c>
      <c r="AU162" s="17" t="s">
        <v>90</v>
      </c>
    </row>
    <row r="163" s="2" customFormat="1">
      <c r="A163" s="38"/>
      <c r="B163" s="39"/>
      <c r="C163" s="40"/>
      <c r="D163" s="231" t="s">
        <v>243</v>
      </c>
      <c r="E163" s="40"/>
      <c r="F163" s="278" t="s">
        <v>627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243</v>
      </c>
      <c r="AU163" s="17" t="s">
        <v>90</v>
      </c>
    </row>
    <row r="164" s="14" customFormat="1">
      <c r="A164" s="14"/>
      <c r="B164" s="246"/>
      <c r="C164" s="247"/>
      <c r="D164" s="231" t="s">
        <v>166</v>
      </c>
      <c r="E164" s="247"/>
      <c r="F164" s="249" t="s">
        <v>628</v>
      </c>
      <c r="G164" s="247"/>
      <c r="H164" s="250">
        <v>10293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166</v>
      </c>
      <c r="AU164" s="256" t="s">
        <v>90</v>
      </c>
      <c r="AV164" s="14" t="s">
        <v>90</v>
      </c>
      <c r="AW164" s="14" t="s">
        <v>4</v>
      </c>
      <c r="AX164" s="14" t="s">
        <v>88</v>
      </c>
      <c r="AY164" s="256" t="s">
        <v>156</v>
      </c>
    </row>
    <row r="165" s="2" customFormat="1" ht="33" customHeight="1">
      <c r="A165" s="38"/>
      <c r="B165" s="39"/>
      <c r="C165" s="218" t="s">
        <v>162</v>
      </c>
      <c r="D165" s="218" t="s">
        <v>158</v>
      </c>
      <c r="E165" s="219" t="s">
        <v>228</v>
      </c>
      <c r="F165" s="220" t="s">
        <v>229</v>
      </c>
      <c r="G165" s="221" t="s">
        <v>230</v>
      </c>
      <c r="H165" s="222">
        <v>5558.2200000000003</v>
      </c>
      <c r="I165" s="223"/>
      <c r="J165" s="224">
        <f>ROUND(I165*H165,2)</f>
        <v>0</v>
      </c>
      <c r="K165" s="220" t="s">
        <v>176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162</v>
      </c>
      <c r="AT165" s="229" t="s">
        <v>158</v>
      </c>
      <c r="AU165" s="229" t="s">
        <v>90</v>
      </c>
      <c r="AY165" s="17" t="s">
        <v>156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162</v>
      </c>
      <c r="BM165" s="229" t="s">
        <v>629</v>
      </c>
    </row>
    <row r="166" s="2" customFormat="1">
      <c r="A166" s="38"/>
      <c r="B166" s="39"/>
      <c r="C166" s="40"/>
      <c r="D166" s="231" t="s">
        <v>164</v>
      </c>
      <c r="E166" s="40"/>
      <c r="F166" s="232" t="s">
        <v>232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164</v>
      </c>
      <c r="AU166" s="17" t="s">
        <v>90</v>
      </c>
    </row>
    <row r="167" s="13" customFormat="1">
      <c r="A167" s="13"/>
      <c r="B167" s="236"/>
      <c r="C167" s="237"/>
      <c r="D167" s="231" t="s">
        <v>166</v>
      </c>
      <c r="E167" s="238" t="s">
        <v>1</v>
      </c>
      <c r="F167" s="239" t="s">
        <v>630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166</v>
      </c>
      <c r="AU167" s="245" t="s">
        <v>90</v>
      </c>
      <c r="AV167" s="13" t="s">
        <v>88</v>
      </c>
      <c r="AW167" s="13" t="s">
        <v>36</v>
      </c>
      <c r="AX167" s="13" t="s">
        <v>80</v>
      </c>
      <c r="AY167" s="245" t="s">
        <v>156</v>
      </c>
    </row>
    <row r="168" s="13" customFormat="1">
      <c r="A168" s="13"/>
      <c r="B168" s="236"/>
      <c r="C168" s="237"/>
      <c r="D168" s="231" t="s">
        <v>166</v>
      </c>
      <c r="E168" s="238" t="s">
        <v>1</v>
      </c>
      <c r="F168" s="239" t="s">
        <v>598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166</v>
      </c>
      <c r="AU168" s="245" t="s">
        <v>90</v>
      </c>
      <c r="AV168" s="13" t="s">
        <v>88</v>
      </c>
      <c r="AW168" s="13" t="s">
        <v>36</v>
      </c>
      <c r="AX168" s="13" t="s">
        <v>80</v>
      </c>
      <c r="AY168" s="245" t="s">
        <v>156</v>
      </c>
    </row>
    <row r="169" s="14" customFormat="1">
      <c r="A169" s="14"/>
      <c r="B169" s="246"/>
      <c r="C169" s="247"/>
      <c r="D169" s="231" t="s">
        <v>166</v>
      </c>
      <c r="E169" s="248" t="s">
        <v>1</v>
      </c>
      <c r="F169" s="249" t="s">
        <v>631</v>
      </c>
      <c r="G169" s="247"/>
      <c r="H169" s="250">
        <v>1296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166</v>
      </c>
      <c r="AU169" s="256" t="s">
        <v>90</v>
      </c>
      <c r="AV169" s="14" t="s">
        <v>90</v>
      </c>
      <c r="AW169" s="14" t="s">
        <v>36</v>
      </c>
      <c r="AX169" s="14" t="s">
        <v>80</v>
      </c>
      <c r="AY169" s="256" t="s">
        <v>156</v>
      </c>
    </row>
    <row r="170" s="13" customFormat="1">
      <c r="A170" s="13"/>
      <c r="B170" s="236"/>
      <c r="C170" s="237"/>
      <c r="D170" s="231" t="s">
        <v>166</v>
      </c>
      <c r="E170" s="238" t="s">
        <v>1</v>
      </c>
      <c r="F170" s="239" t="s">
        <v>600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166</v>
      </c>
      <c r="AU170" s="245" t="s">
        <v>90</v>
      </c>
      <c r="AV170" s="13" t="s">
        <v>88</v>
      </c>
      <c r="AW170" s="13" t="s">
        <v>36</v>
      </c>
      <c r="AX170" s="13" t="s">
        <v>80</v>
      </c>
      <c r="AY170" s="245" t="s">
        <v>156</v>
      </c>
    </row>
    <row r="171" s="14" customFormat="1">
      <c r="A171" s="14"/>
      <c r="B171" s="246"/>
      <c r="C171" s="247"/>
      <c r="D171" s="231" t="s">
        <v>166</v>
      </c>
      <c r="E171" s="248" t="s">
        <v>1</v>
      </c>
      <c r="F171" s="249" t="s">
        <v>632</v>
      </c>
      <c r="G171" s="247"/>
      <c r="H171" s="250">
        <v>21.600000000000001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166</v>
      </c>
      <c r="AU171" s="256" t="s">
        <v>90</v>
      </c>
      <c r="AV171" s="14" t="s">
        <v>90</v>
      </c>
      <c r="AW171" s="14" t="s">
        <v>36</v>
      </c>
      <c r="AX171" s="14" t="s">
        <v>80</v>
      </c>
      <c r="AY171" s="256" t="s">
        <v>156</v>
      </c>
    </row>
    <row r="172" s="13" customFormat="1">
      <c r="A172" s="13"/>
      <c r="B172" s="236"/>
      <c r="C172" s="237"/>
      <c r="D172" s="231" t="s">
        <v>166</v>
      </c>
      <c r="E172" s="238" t="s">
        <v>1</v>
      </c>
      <c r="F172" s="239" t="s">
        <v>601</v>
      </c>
      <c r="G172" s="237"/>
      <c r="H172" s="238" t="s">
        <v>1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166</v>
      </c>
      <c r="AU172" s="245" t="s">
        <v>90</v>
      </c>
      <c r="AV172" s="13" t="s">
        <v>88</v>
      </c>
      <c r="AW172" s="13" t="s">
        <v>36</v>
      </c>
      <c r="AX172" s="13" t="s">
        <v>80</v>
      </c>
      <c r="AY172" s="245" t="s">
        <v>156</v>
      </c>
    </row>
    <row r="173" s="14" customFormat="1">
      <c r="A173" s="14"/>
      <c r="B173" s="246"/>
      <c r="C173" s="247"/>
      <c r="D173" s="231" t="s">
        <v>166</v>
      </c>
      <c r="E173" s="248" t="s">
        <v>1</v>
      </c>
      <c r="F173" s="249" t="s">
        <v>633</v>
      </c>
      <c r="G173" s="247"/>
      <c r="H173" s="250">
        <v>984.60000000000002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166</v>
      </c>
      <c r="AU173" s="256" t="s">
        <v>90</v>
      </c>
      <c r="AV173" s="14" t="s">
        <v>90</v>
      </c>
      <c r="AW173" s="14" t="s">
        <v>36</v>
      </c>
      <c r="AX173" s="14" t="s">
        <v>80</v>
      </c>
      <c r="AY173" s="256" t="s">
        <v>156</v>
      </c>
    </row>
    <row r="174" s="13" customFormat="1">
      <c r="A174" s="13"/>
      <c r="B174" s="236"/>
      <c r="C174" s="237"/>
      <c r="D174" s="231" t="s">
        <v>166</v>
      </c>
      <c r="E174" s="238" t="s">
        <v>1</v>
      </c>
      <c r="F174" s="239" t="s">
        <v>619</v>
      </c>
      <c r="G174" s="237"/>
      <c r="H174" s="238" t="s">
        <v>1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166</v>
      </c>
      <c r="AU174" s="245" t="s">
        <v>90</v>
      </c>
      <c r="AV174" s="13" t="s">
        <v>88</v>
      </c>
      <c r="AW174" s="13" t="s">
        <v>36</v>
      </c>
      <c r="AX174" s="13" t="s">
        <v>80</v>
      </c>
      <c r="AY174" s="245" t="s">
        <v>156</v>
      </c>
    </row>
    <row r="175" s="14" customFormat="1">
      <c r="A175" s="14"/>
      <c r="B175" s="246"/>
      <c r="C175" s="247"/>
      <c r="D175" s="231" t="s">
        <v>166</v>
      </c>
      <c r="E175" s="248" t="s">
        <v>1</v>
      </c>
      <c r="F175" s="249" t="s">
        <v>634</v>
      </c>
      <c r="G175" s="247"/>
      <c r="H175" s="250">
        <v>785.70000000000005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166</v>
      </c>
      <c r="AU175" s="256" t="s">
        <v>90</v>
      </c>
      <c r="AV175" s="14" t="s">
        <v>90</v>
      </c>
      <c r="AW175" s="14" t="s">
        <v>36</v>
      </c>
      <c r="AX175" s="14" t="s">
        <v>80</v>
      </c>
      <c r="AY175" s="256" t="s">
        <v>156</v>
      </c>
    </row>
    <row r="176" s="15" customFormat="1">
      <c r="A176" s="15"/>
      <c r="B176" s="257"/>
      <c r="C176" s="258"/>
      <c r="D176" s="231" t="s">
        <v>166</v>
      </c>
      <c r="E176" s="259" t="s">
        <v>1</v>
      </c>
      <c r="F176" s="260" t="s">
        <v>172</v>
      </c>
      <c r="G176" s="258"/>
      <c r="H176" s="261">
        <v>3087.8999999999996</v>
      </c>
      <c r="I176" s="262"/>
      <c r="J176" s="258"/>
      <c r="K176" s="258"/>
      <c r="L176" s="263"/>
      <c r="M176" s="264"/>
      <c r="N176" s="265"/>
      <c r="O176" s="265"/>
      <c r="P176" s="265"/>
      <c r="Q176" s="265"/>
      <c r="R176" s="265"/>
      <c r="S176" s="265"/>
      <c r="T176" s="26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7" t="s">
        <v>166</v>
      </c>
      <c r="AU176" s="267" t="s">
        <v>90</v>
      </c>
      <c r="AV176" s="15" t="s">
        <v>162</v>
      </c>
      <c r="AW176" s="15" t="s">
        <v>36</v>
      </c>
      <c r="AX176" s="15" t="s">
        <v>88</v>
      </c>
      <c r="AY176" s="267" t="s">
        <v>156</v>
      </c>
    </row>
    <row r="177" s="14" customFormat="1">
      <c r="A177" s="14"/>
      <c r="B177" s="246"/>
      <c r="C177" s="247"/>
      <c r="D177" s="231" t="s">
        <v>166</v>
      </c>
      <c r="E177" s="247"/>
      <c r="F177" s="249" t="s">
        <v>635</v>
      </c>
      <c r="G177" s="247"/>
      <c r="H177" s="250">
        <v>5558.2200000000003</v>
      </c>
      <c r="I177" s="251"/>
      <c r="J177" s="247"/>
      <c r="K177" s="247"/>
      <c r="L177" s="252"/>
      <c r="M177" s="283"/>
      <c r="N177" s="284"/>
      <c r="O177" s="284"/>
      <c r="P177" s="284"/>
      <c r="Q177" s="284"/>
      <c r="R177" s="284"/>
      <c r="S177" s="284"/>
      <c r="T177" s="28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166</v>
      </c>
      <c r="AU177" s="256" t="s">
        <v>90</v>
      </c>
      <c r="AV177" s="14" t="s">
        <v>90</v>
      </c>
      <c r="AW177" s="14" t="s">
        <v>4</v>
      </c>
      <c r="AX177" s="14" t="s">
        <v>88</v>
      </c>
      <c r="AY177" s="256" t="s">
        <v>156</v>
      </c>
    </row>
    <row r="178" s="2" customFormat="1" ht="6.96" customHeight="1">
      <c r="A178" s="38"/>
      <c r="B178" s="66"/>
      <c r="C178" s="67"/>
      <c r="D178" s="67"/>
      <c r="E178" s="67"/>
      <c r="F178" s="67"/>
      <c r="G178" s="67"/>
      <c r="H178" s="67"/>
      <c r="I178" s="67"/>
      <c r="J178" s="67"/>
      <c r="K178" s="67"/>
      <c r="L178" s="44"/>
      <c r="M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</sheetData>
  <sheetProtection sheet="1" autoFilter="0" formatColumns="0" formatRows="0" objects="1" scenarios="1" spinCount="100000" saltValue="ecIKijeDpw3Z1RdZ/jy4rOAt3HBiH0tjnkAQqQYH/LfPOpknaWjrIzykgMYyOVwkam/caLdIAdIgpCFpr6pYug==" hashValue="aKKm+b4zViw24l2ZUwJLuHMu3k3IRx3MnEkoUwpZg4x7QtYfnB/CTchRCmPyXwhFqwig8FDCLh2WCwBSe/PPLA==" algorithmName="SHA-512" password="CC35"/>
  <autoFilter ref="C117:K17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636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ROUND((SUM(BE122:BE348)),  2)</f>
        <v>0</v>
      </c>
      <c r="G33" s="38"/>
      <c r="H33" s="38"/>
      <c r="I33" s="155">
        <v>0.20999999999999999</v>
      </c>
      <c r="J33" s="154">
        <f>ROUND(((SUM(BE122:BE348))*I33),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ROUND((SUM(BF122:BF348)),  2)</f>
        <v>0</v>
      </c>
      <c r="G34" s="38"/>
      <c r="H34" s="38"/>
      <c r="I34" s="155">
        <v>0.12</v>
      </c>
      <c r="J34" s="154">
        <f>ROUND(((SUM(BF122:BF348))*I34),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ROUND((SUM(BG122:BG348)),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ROUND((SUM(BH122:BH348)),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ROUND((SUM(BI122:BI348)),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12 - Pol. č. 28, 29, 31, 33, 37, 41, 48, 52, 54, 56 - Opravy patek opevnění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253</v>
      </c>
      <c r="E99" s="188"/>
      <c r="F99" s="188"/>
      <c r="G99" s="188"/>
      <c r="H99" s="188"/>
      <c r="I99" s="188"/>
      <c r="J99" s="189">
        <f>J211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254</v>
      </c>
      <c r="E100" s="188"/>
      <c r="F100" s="188"/>
      <c r="G100" s="188"/>
      <c r="H100" s="188"/>
      <c r="I100" s="188"/>
      <c r="J100" s="189">
        <f>J292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139</v>
      </c>
      <c r="E101" s="188"/>
      <c r="F101" s="188"/>
      <c r="G101" s="188"/>
      <c r="H101" s="188"/>
      <c r="I101" s="188"/>
      <c r="J101" s="189">
        <f>J339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140</v>
      </c>
      <c r="E102" s="188"/>
      <c r="F102" s="188"/>
      <c r="G102" s="188"/>
      <c r="H102" s="188"/>
      <c r="I102" s="188"/>
      <c r="J102" s="189">
        <f>J346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VT Opava km 33.600 - 39.000, odstranění PŠ 09/2024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40"/>
      <c r="D114" s="40"/>
      <c r="E114" s="76" t="str">
        <f>E9</f>
        <v>12 - Pol. č. 28, 29, 31, 33, 37, 41, 48, 52, 54, 56 - Opravy patek opevnění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Opava</v>
      </c>
      <c r="G116" s="40"/>
      <c r="H116" s="40"/>
      <c r="I116" s="32" t="s">
        <v>22</v>
      </c>
      <c r="J116" s="79" t="str">
        <f>IF(J12="","",J12)</f>
        <v>16. 5. 2025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Povodí Odry, státní podnik</v>
      </c>
      <c r="G118" s="40"/>
      <c r="H118" s="40"/>
      <c r="I118" s="32" t="s">
        <v>32</v>
      </c>
      <c r="J118" s="36" t="str">
        <f>E21</f>
        <v>Lineplan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>Ing. Marek Boháč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142</v>
      </c>
      <c r="D121" s="194" t="s">
        <v>65</v>
      </c>
      <c r="E121" s="194" t="s">
        <v>61</v>
      </c>
      <c r="F121" s="194" t="s">
        <v>62</v>
      </c>
      <c r="G121" s="194" t="s">
        <v>143</v>
      </c>
      <c r="H121" s="194" t="s">
        <v>144</v>
      </c>
      <c r="I121" s="194" t="s">
        <v>145</v>
      </c>
      <c r="J121" s="194" t="s">
        <v>134</v>
      </c>
      <c r="K121" s="195" t="s">
        <v>146</v>
      </c>
      <c r="L121" s="196"/>
      <c r="M121" s="100" t="s">
        <v>1</v>
      </c>
      <c r="N121" s="101" t="s">
        <v>44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1636.0111639500001</v>
      </c>
      <c r="S122" s="104"/>
      <c r="T122" s="200">
        <f>T123</f>
        <v>1400.1336000000001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136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154</v>
      </c>
      <c r="F123" s="205" t="s">
        <v>155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P124+P211+P292+P339+P346</f>
        <v>0</v>
      </c>
      <c r="Q123" s="210"/>
      <c r="R123" s="211">
        <f>R124+R211+R292+R339+R346</f>
        <v>1636.0111639500001</v>
      </c>
      <c r="S123" s="210"/>
      <c r="T123" s="212">
        <f>T124+T211+T292+T339+T346</f>
        <v>1400.1336000000001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80</v>
      </c>
      <c r="AY123" s="213" t="s">
        <v>156</v>
      </c>
      <c r="BK123" s="215">
        <f>BK124+BK211+BK292+BK339+BK346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88</v>
      </c>
      <c r="F124" s="216" t="s">
        <v>157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SUM(P125:P210)</f>
        <v>0</v>
      </c>
      <c r="Q124" s="210"/>
      <c r="R124" s="211">
        <f>SUM(R125:R210)</f>
        <v>0</v>
      </c>
      <c r="S124" s="210"/>
      <c r="T124" s="212">
        <f>SUM(T125:T210)</f>
        <v>284.35019999999997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88</v>
      </c>
      <c r="AT124" s="214" t="s">
        <v>79</v>
      </c>
      <c r="AU124" s="214" t="s">
        <v>88</v>
      </c>
      <c r="AY124" s="213" t="s">
        <v>156</v>
      </c>
      <c r="BK124" s="215">
        <f>SUM(BK125:BK210)</f>
        <v>0</v>
      </c>
    </row>
    <row r="125" s="2" customFormat="1" ht="24.15" customHeight="1">
      <c r="A125" s="38"/>
      <c r="B125" s="39"/>
      <c r="C125" s="218" t="s">
        <v>181</v>
      </c>
      <c r="D125" s="218" t="s">
        <v>158</v>
      </c>
      <c r="E125" s="219" t="s">
        <v>637</v>
      </c>
      <c r="F125" s="220" t="s">
        <v>638</v>
      </c>
      <c r="G125" s="221" t="s">
        <v>175</v>
      </c>
      <c r="H125" s="222">
        <v>149.65799999999999</v>
      </c>
      <c r="I125" s="223"/>
      <c r="J125" s="224">
        <f>ROUND(I125*H125,2)</f>
        <v>0</v>
      </c>
      <c r="K125" s="220" t="s">
        <v>176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1.8999999999999999</v>
      </c>
      <c r="T125" s="228">
        <f>S125*H125</f>
        <v>284.35019999999997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162</v>
      </c>
      <c r="AT125" s="229" t="s">
        <v>158</v>
      </c>
      <c r="AU125" s="229" t="s">
        <v>90</v>
      </c>
      <c r="AY125" s="17" t="s">
        <v>156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162</v>
      </c>
      <c r="BM125" s="229" t="s">
        <v>639</v>
      </c>
    </row>
    <row r="126" s="2" customFormat="1">
      <c r="A126" s="38"/>
      <c r="B126" s="39"/>
      <c r="C126" s="40"/>
      <c r="D126" s="231" t="s">
        <v>164</v>
      </c>
      <c r="E126" s="40"/>
      <c r="F126" s="232" t="s">
        <v>640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164</v>
      </c>
      <c r="AU126" s="17" t="s">
        <v>90</v>
      </c>
    </row>
    <row r="127" s="13" customFormat="1">
      <c r="A127" s="13"/>
      <c r="B127" s="236"/>
      <c r="C127" s="237"/>
      <c r="D127" s="231" t="s">
        <v>166</v>
      </c>
      <c r="E127" s="238" t="s">
        <v>1</v>
      </c>
      <c r="F127" s="239" t="s">
        <v>641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166</v>
      </c>
      <c r="AU127" s="245" t="s">
        <v>90</v>
      </c>
      <c r="AV127" s="13" t="s">
        <v>88</v>
      </c>
      <c r="AW127" s="13" t="s">
        <v>36</v>
      </c>
      <c r="AX127" s="13" t="s">
        <v>80</v>
      </c>
      <c r="AY127" s="245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642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643</v>
      </c>
      <c r="G129" s="247"/>
      <c r="H129" s="250">
        <v>14.720000000000001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644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4" customFormat="1">
      <c r="A131" s="14"/>
      <c r="B131" s="246"/>
      <c r="C131" s="247"/>
      <c r="D131" s="231" t="s">
        <v>166</v>
      </c>
      <c r="E131" s="248" t="s">
        <v>1</v>
      </c>
      <c r="F131" s="249" t="s">
        <v>645</v>
      </c>
      <c r="G131" s="247"/>
      <c r="H131" s="250">
        <v>3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166</v>
      </c>
      <c r="AU131" s="256" t="s">
        <v>90</v>
      </c>
      <c r="AV131" s="14" t="s">
        <v>90</v>
      </c>
      <c r="AW131" s="14" t="s">
        <v>36</v>
      </c>
      <c r="AX131" s="14" t="s">
        <v>80</v>
      </c>
      <c r="AY131" s="256" t="s">
        <v>156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646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4" customFormat="1">
      <c r="A133" s="14"/>
      <c r="B133" s="246"/>
      <c r="C133" s="247"/>
      <c r="D133" s="231" t="s">
        <v>166</v>
      </c>
      <c r="E133" s="248" t="s">
        <v>1</v>
      </c>
      <c r="F133" s="249" t="s">
        <v>647</v>
      </c>
      <c r="G133" s="247"/>
      <c r="H133" s="250">
        <v>25.277999999999999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166</v>
      </c>
      <c r="AU133" s="256" t="s">
        <v>90</v>
      </c>
      <c r="AV133" s="14" t="s">
        <v>90</v>
      </c>
      <c r="AW133" s="14" t="s">
        <v>36</v>
      </c>
      <c r="AX133" s="14" t="s">
        <v>80</v>
      </c>
      <c r="AY133" s="256" t="s">
        <v>156</v>
      </c>
    </row>
    <row r="134" s="13" customFormat="1">
      <c r="A134" s="13"/>
      <c r="B134" s="236"/>
      <c r="C134" s="237"/>
      <c r="D134" s="231" t="s">
        <v>166</v>
      </c>
      <c r="E134" s="238" t="s">
        <v>1</v>
      </c>
      <c r="F134" s="239" t="s">
        <v>648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90</v>
      </c>
      <c r="AV134" s="13" t="s">
        <v>88</v>
      </c>
      <c r="AW134" s="13" t="s">
        <v>36</v>
      </c>
      <c r="AX134" s="13" t="s">
        <v>80</v>
      </c>
      <c r="AY134" s="245" t="s">
        <v>156</v>
      </c>
    </row>
    <row r="135" s="14" customFormat="1">
      <c r="A135" s="14"/>
      <c r="B135" s="246"/>
      <c r="C135" s="247"/>
      <c r="D135" s="231" t="s">
        <v>166</v>
      </c>
      <c r="E135" s="248" t="s">
        <v>1</v>
      </c>
      <c r="F135" s="249" t="s">
        <v>649</v>
      </c>
      <c r="G135" s="247"/>
      <c r="H135" s="250">
        <v>9.5999999999999996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90</v>
      </c>
      <c r="AV135" s="14" t="s">
        <v>90</v>
      </c>
      <c r="AW135" s="14" t="s">
        <v>36</v>
      </c>
      <c r="AX135" s="14" t="s">
        <v>80</v>
      </c>
      <c r="AY135" s="256" t="s">
        <v>156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650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651</v>
      </c>
      <c r="G137" s="247"/>
      <c r="H137" s="250">
        <v>6.4000000000000004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80</v>
      </c>
      <c r="AY137" s="256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652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653</v>
      </c>
      <c r="G139" s="247"/>
      <c r="H139" s="250">
        <v>14.560000000000001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654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4" customFormat="1">
      <c r="A141" s="14"/>
      <c r="B141" s="246"/>
      <c r="C141" s="247"/>
      <c r="D141" s="231" t="s">
        <v>166</v>
      </c>
      <c r="E141" s="248" t="s">
        <v>1</v>
      </c>
      <c r="F141" s="249" t="s">
        <v>655</v>
      </c>
      <c r="G141" s="247"/>
      <c r="H141" s="250">
        <v>9.5999999999999996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166</v>
      </c>
      <c r="AU141" s="256" t="s">
        <v>90</v>
      </c>
      <c r="AV141" s="14" t="s">
        <v>90</v>
      </c>
      <c r="AW141" s="14" t="s">
        <v>36</v>
      </c>
      <c r="AX141" s="14" t="s">
        <v>80</v>
      </c>
      <c r="AY141" s="256" t="s">
        <v>156</v>
      </c>
    </row>
    <row r="142" s="13" customFormat="1">
      <c r="A142" s="13"/>
      <c r="B142" s="236"/>
      <c r="C142" s="237"/>
      <c r="D142" s="231" t="s">
        <v>166</v>
      </c>
      <c r="E142" s="238" t="s">
        <v>1</v>
      </c>
      <c r="F142" s="239" t="s">
        <v>656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166</v>
      </c>
      <c r="AU142" s="245" t="s">
        <v>90</v>
      </c>
      <c r="AV142" s="13" t="s">
        <v>88</v>
      </c>
      <c r="AW142" s="13" t="s">
        <v>36</v>
      </c>
      <c r="AX142" s="13" t="s">
        <v>80</v>
      </c>
      <c r="AY142" s="245" t="s">
        <v>156</v>
      </c>
    </row>
    <row r="143" s="14" customFormat="1">
      <c r="A143" s="14"/>
      <c r="B143" s="246"/>
      <c r="C143" s="247"/>
      <c r="D143" s="231" t="s">
        <v>166</v>
      </c>
      <c r="E143" s="248" t="s">
        <v>1</v>
      </c>
      <c r="F143" s="249" t="s">
        <v>657</v>
      </c>
      <c r="G143" s="247"/>
      <c r="H143" s="250">
        <v>32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166</v>
      </c>
      <c r="AU143" s="256" t="s">
        <v>90</v>
      </c>
      <c r="AV143" s="14" t="s">
        <v>90</v>
      </c>
      <c r="AW143" s="14" t="s">
        <v>36</v>
      </c>
      <c r="AX143" s="14" t="s">
        <v>80</v>
      </c>
      <c r="AY143" s="256" t="s">
        <v>156</v>
      </c>
    </row>
    <row r="144" s="13" customFormat="1">
      <c r="A144" s="13"/>
      <c r="B144" s="236"/>
      <c r="C144" s="237"/>
      <c r="D144" s="231" t="s">
        <v>166</v>
      </c>
      <c r="E144" s="238" t="s">
        <v>1</v>
      </c>
      <c r="F144" s="239" t="s">
        <v>658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90</v>
      </c>
      <c r="AV144" s="13" t="s">
        <v>88</v>
      </c>
      <c r="AW144" s="13" t="s">
        <v>36</v>
      </c>
      <c r="AX144" s="13" t="s">
        <v>80</v>
      </c>
      <c r="AY144" s="245" t="s">
        <v>156</v>
      </c>
    </row>
    <row r="145" s="14" customFormat="1">
      <c r="A145" s="14"/>
      <c r="B145" s="246"/>
      <c r="C145" s="247"/>
      <c r="D145" s="231" t="s">
        <v>166</v>
      </c>
      <c r="E145" s="248" t="s">
        <v>1</v>
      </c>
      <c r="F145" s="249" t="s">
        <v>659</v>
      </c>
      <c r="G145" s="247"/>
      <c r="H145" s="250">
        <v>21.699999999999999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90</v>
      </c>
      <c r="AV145" s="14" t="s">
        <v>90</v>
      </c>
      <c r="AW145" s="14" t="s">
        <v>36</v>
      </c>
      <c r="AX145" s="14" t="s">
        <v>80</v>
      </c>
      <c r="AY145" s="256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660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661</v>
      </c>
      <c r="G147" s="247"/>
      <c r="H147" s="250">
        <v>12.800000000000001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5" customFormat="1">
      <c r="A148" s="15"/>
      <c r="B148" s="257"/>
      <c r="C148" s="258"/>
      <c r="D148" s="231" t="s">
        <v>166</v>
      </c>
      <c r="E148" s="259" t="s">
        <v>1</v>
      </c>
      <c r="F148" s="260" t="s">
        <v>172</v>
      </c>
      <c r="G148" s="258"/>
      <c r="H148" s="261">
        <v>149.65799999999999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166</v>
      </c>
      <c r="AU148" s="267" t="s">
        <v>90</v>
      </c>
      <c r="AV148" s="15" t="s">
        <v>162</v>
      </c>
      <c r="AW148" s="15" t="s">
        <v>36</v>
      </c>
      <c r="AX148" s="15" t="s">
        <v>88</v>
      </c>
      <c r="AY148" s="267" t="s">
        <v>156</v>
      </c>
    </row>
    <row r="149" s="2" customFormat="1" ht="33" customHeight="1">
      <c r="A149" s="38"/>
      <c r="B149" s="39"/>
      <c r="C149" s="218" t="s">
        <v>112</v>
      </c>
      <c r="D149" s="218" t="s">
        <v>158</v>
      </c>
      <c r="E149" s="219" t="s">
        <v>662</v>
      </c>
      <c r="F149" s="220" t="s">
        <v>663</v>
      </c>
      <c r="G149" s="221" t="s">
        <v>175</v>
      </c>
      <c r="H149" s="222">
        <v>1220</v>
      </c>
      <c r="I149" s="223"/>
      <c r="J149" s="224">
        <f>ROUND(I149*H149,2)</f>
        <v>0</v>
      </c>
      <c r="K149" s="220" t="s">
        <v>176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162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162</v>
      </c>
      <c r="BM149" s="229" t="s">
        <v>664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665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13" customFormat="1">
      <c r="A151" s="13"/>
      <c r="B151" s="236"/>
      <c r="C151" s="237"/>
      <c r="D151" s="231" t="s">
        <v>166</v>
      </c>
      <c r="E151" s="238" t="s">
        <v>1</v>
      </c>
      <c r="F151" s="239" t="s">
        <v>577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166</v>
      </c>
      <c r="AU151" s="245" t="s">
        <v>90</v>
      </c>
      <c r="AV151" s="13" t="s">
        <v>88</v>
      </c>
      <c r="AW151" s="13" t="s">
        <v>36</v>
      </c>
      <c r="AX151" s="13" t="s">
        <v>80</v>
      </c>
      <c r="AY151" s="245" t="s">
        <v>156</v>
      </c>
    </row>
    <row r="152" s="13" customFormat="1">
      <c r="A152" s="13"/>
      <c r="B152" s="236"/>
      <c r="C152" s="237"/>
      <c r="D152" s="231" t="s">
        <v>166</v>
      </c>
      <c r="E152" s="238" t="s">
        <v>1</v>
      </c>
      <c r="F152" s="239" t="s">
        <v>666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90</v>
      </c>
      <c r="AV152" s="13" t="s">
        <v>88</v>
      </c>
      <c r="AW152" s="13" t="s">
        <v>36</v>
      </c>
      <c r="AX152" s="13" t="s">
        <v>80</v>
      </c>
      <c r="AY152" s="245" t="s">
        <v>156</v>
      </c>
    </row>
    <row r="153" s="14" customFormat="1">
      <c r="A153" s="14"/>
      <c r="B153" s="246"/>
      <c r="C153" s="247"/>
      <c r="D153" s="231" t="s">
        <v>166</v>
      </c>
      <c r="E153" s="248" t="s">
        <v>1</v>
      </c>
      <c r="F153" s="249" t="s">
        <v>667</v>
      </c>
      <c r="G153" s="247"/>
      <c r="H153" s="250">
        <v>175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90</v>
      </c>
      <c r="AV153" s="14" t="s">
        <v>90</v>
      </c>
      <c r="AW153" s="14" t="s">
        <v>36</v>
      </c>
      <c r="AX153" s="14" t="s">
        <v>80</v>
      </c>
      <c r="AY153" s="256" t="s">
        <v>156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668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4" customFormat="1">
      <c r="A155" s="14"/>
      <c r="B155" s="246"/>
      <c r="C155" s="247"/>
      <c r="D155" s="231" t="s">
        <v>166</v>
      </c>
      <c r="E155" s="248" t="s">
        <v>1</v>
      </c>
      <c r="F155" s="249" t="s">
        <v>669</v>
      </c>
      <c r="G155" s="247"/>
      <c r="H155" s="250">
        <v>45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90</v>
      </c>
      <c r="AV155" s="14" t="s">
        <v>90</v>
      </c>
      <c r="AW155" s="14" t="s">
        <v>36</v>
      </c>
      <c r="AX155" s="14" t="s">
        <v>80</v>
      </c>
      <c r="AY155" s="256" t="s">
        <v>156</v>
      </c>
    </row>
    <row r="156" s="13" customFormat="1">
      <c r="A156" s="13"/>
      <c r="B156" s="236"/>
      <c r="C156" s="237"/>
      <c r="D156" s="231" t="s">
        <v>166</v>
      </c>
      <c r="E156" s="238" t="s">
        <v>1</v>
      </c>
      <c r="F156" s="239" t="s">
        <v>668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166</v>
      </c>
      <c r="AU156" s="245" t="s">
        <v>90</v>
      </c>
      <c r="AV156" s="13" t="s">
        <v>88</v>
      </c>
      <c r="AW156" s="13" t="s">
        <v>36</v>
      </c>
      <c r="AX156" s="13" t="s">
        <v>80</v>
      </c>
      <c r="AY156" s="245" t="s">
        <v>156</v>
      </c>
    </row>
    <row r="157" s="14" customFormat="1">
      <c r="A157" s="14"/>
      <c r="B157" s="246"/>
      <c r="C157" s="247"/>
      <c r="D157" s="231" t="s">
        <v>166</v>
      </c>
      <c r="E157" s="248" t="s">
        <v>1</v>
      </c>
      <c r="F157" s="249" t="s">
        <v>543</v>
      </c>
      <c r="G157" s="247"/>
      <c r="H157" s="250">
        <v>50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166</v>
      </c>
      <c r="AU157" s="256" t="s">
        <v>90</v>
      </c>
      <c r="AV157" s="14" t="s">
        <v>90</v>
      </c>
      <c r="AW157" s="14" t="s">
        <v>36</v>
      </c>
      <c r="AX157" s="14" t="s">
        <v>80</v>
      </c>
      <c r="AY157" s="256" t="s">
        <v>156</v>
      </c>
    </row>
    <row r="158" s="13" customFormat="1">
      <c r="A158" s="13"/>
      <c r="B158" s="236"/>
      <c r="C158" s="237"/>
      <c r="D158" s="231" t="s">
        <v>166</v>
      </c>
      <c r="E158" s="238" t="s">
        <v>1</v>
      </c>
      <c r="F158" s="239" t="s">
        <v>646</v>
      </c>
      <c r="G158" s="237"/>
      <c r="H158" s="238" t="s">
        <v>1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166</v>
      </c>
      <c r="AU158" s="245" t="s">
        <v>90</v>
      </c>
      <c r="AV158" s="13" t="s">
        <v>88</v>
      </c>
      <c r="AW158" s="13" t="s">
        <v>36</v>
      </c>
      <c r="AX158" s="13" t="s">
        <v>80</v>
      </c>
      <c r="AY158" s="245" t="s">
        <v>156</v>
      </c>
    </row>
    <row r="159" s="14" customFormat="1">
      <c r="A159" s="14"/>
      <c r="B159" s="246"/>
      <c r="C159" s="247"/>
      <c r="D159" s="231" t="s">
        <v>166</v>
      </c>
      <c r="E159" s="248" t="s">
        <v>1</v>
      </c>
      <c r="F159" s="249" t="s">
        <v>543</v>
      </c>
      <c r="G159" s="247"/>
      <c r="H159" s="250">
        <v>50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166</v>
      </c>
      <c r="AU159" s="256" t="s">
        <v>90</v>
      </c>
      <c r="AV159" s="14" t="s">
        <v>90</v>
      </c>
      <c r="AW159" s="14" t="s">
        <v>36</v>
      </c>
      <c r="AX159" s="14" t="s">
        <v>80</v>
      </c>
      <c r="AY159" s="256" t="s">
        <v>156</v>
      </c>
    </row>
    <row r="160" s="13" customFormat="1">
      <c r="A160" s="13"/>
      <c r="B160" s="236"/>
      <c r="C160" s="237"/>
      <c r="D160" s="231" t="s">
        <v>166</v>
      </c>
      <c r="E160" s="238" t="s">
        <v>1</v>
      </c>
      <c r="F160" s="239" t="s">
        <v>648</v>
      </c>
      <c r="G160" s="237"/>
      <c r="H160" s="238" t="s">
        <v>1</v>
      </c>
      <c r="I160" s="240"/>
      <c r="J160" s="237"/>
      <c r="K160" s="237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166</v>
      </c>
      <c r="AU160" s="245" t="s">
        <v>90</v>
      </c>
      <c r="AV160" s="13" t="s">
        <v>88</v>
      </c>
      <c r="AW160" s="13" t="s">
        <v>36</v>
      </c>
      <c r="AX160" s="13" t="s">
        <v>80</v>
      </c>
      <c r="AY160" s="245" t="s">
        <v>156</v>
      </c>
    </row>
    <row r="161" s="14" customFormat="1">
      <c r="A161" s="14"/>
      <c r="B161" s="246"/>
      <c r="C161" s="247"/>
      <c r="D161" s="231" t="s">
        <v>166</v>
      </c>
      <c r="E161" s="248" t="s">
        <v>1</v>
      </c>
      <c r="F161" s="249" t="s">
        <v>670</v>
      </c>
      <c r="G161" s="247"/>
      <c r="H161" s="250">
        <v>70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166</v>
      </c>
      <c r="AU161" s="256" t="s">
        <v>90</v>
      </c>
      <c r="AV161" s="14" t="s">
        <v>90</v>
      </c>
      <c r="AW161" s="14" t="s">
        <v>36</v>
      </c>
      <c r="AX161" s="14" t="s">
        <v>80</v>
      </c>
      <c r="AY161" s="256" t="s">
        <v>156</v>
      </c>
    </row>
    <row r="162" s="13" customFormat="1">
      <c r="A162" s="13"/>
      <c r="B162" s="236"/>
      <c r="C162" s="237"/>
      <c r="D162" s="231" t="s">
        <v>166</v>
      </c>
      <c r="E162" s="238" t="s">
        <v>1</v>
      </c>
      <c r="F162" s="239" t="s">
        <v>671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166</v>
      </c>
      <c r="AU162" s="245" t="s">
        <v>90</v>
      </c>
      <c r="AV162" s="13" t="s">
        <v>88</v>
      </c>
      <c r="AW162" s="13" t="s">
        <v>36</v>
      </c>
      <c r="AX162" s="13" t="s">
        <v>80</v>
      </c>
      <c r="AY162" s="245" t="s">
        <v>156</v>
      </c>
    </row>
    <row r="163" s="14" customFormat="1">
      <c r="A163" s="14"/>
      <c r="B163" s="246"/>
      <c r="C163" s="247"/>
      <c r="D163" s="231" t="s">
        <v>166</v>
      </c>
      <c r="E163" s="248" t="s">
        <v>1</v>
      </c>
      <c r="F163" s="249" t="s">
        <v>672</v>
      </c>
      <c r="G163" s="247"/>
      <c r="H163" s="250">
        <v>100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166</v>
      </c>
      <c r="AU163" s="256" t="s">
        <v>90</v>
      </c>
      <c r="AV163" s="14" t="s">
        <v>90</v>
      </c>
      <c r="AW163" s="14" t="s">
        <v>36</v>
      </c>
      <c r="AX163" s="14" t="s">
        <v>80</v>
      </c>
      <c r="AY163" s="256" t="s">
        <v>156</v>
      </c>
    </row>
    <row r="164" s="13" customFormat="1">
      <c r="A164" s="13"/>
      <c r="B164" s="236"/>
      <c r="C164" s="237"/>
      <c r="D164" s="231" t="s">
        <v>166</v>
      </c>
      <c r="E164" s="238" t="s">
        <v>1</v>
      </c>
      <c r="F164" s="239" t="s">
        <v>673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166</v>
      </c>
      <c r="AU164" s="245" t="s">
        <v>90</v>
      </c>
      <c r="AV164" s="13" t="s">
        <v>88</v>
      </c>
      <c r="AW164" s="13" t="s">
        <v>36</v>
      </c>
      <c r="AX164" s="13" t="s">
        <v>80</v>
      </c>
      <c r="AY164" s="245" t="s">
        <v>156</v>
      </c>
    </row>
    <row r="165" s="14" customFormat="1">
      <c r="A165" s="14"/>
      <c r="B165" s="246"/>
      <c r="C165" s="247"/>
      <c r="D165" s="231" t="s">
        <v>166</v>
      </c>
      <c r="E165" s="248" t="s">
        <v>1</v>
      </c>
      <c r="F165" s="249" t="s">
        <v>451</v>
      </c>
      <c r="G165" s="247"/>
      <c r="H165" s="250">
        <v>150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166</v>
      </c>
      <c r="AU165" s="256" t="s">
        <v>90</v>
      </c>
      <c r="AV165" s="14" t="s">
        <v>90</v>
      </c>
      <c r="AW165" s="14" t="s">
        <v>36</v>
      </c>
      <c r="AX165" s="14" t="s">
        <v>80</v>
      </c>
      <c r="AY165" s="256" t="s">
        <v>156</v>
      </c>
    </row>
    <row r="166" s="13" customFormat="1">
      <c r="A166" s="13"/>
      <c r="B166" s="236"/>
      <c r="C166" s="237"/>
      <c r="D166" s="231" t="s">
        <v>166</v>
      </c>
      <c r="E166" s="238" t="s">
        <v>1</v>
      </c>
      <c r="F166" s="239" t="s">
        <v>674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166</v>
      </c>
      <c r="AU166" s="245" t="s">
        <v>90</v>
      </c>
      <c r="AV166" s="13" t="s">
        <v>88</v>
      </c>
      <c r="AW166" s="13" t="s">
        <v>36</v>
      </c>
      <c r="AX166" s="13" t="s">
        <v>80</v>
      </c>
      <c r="AY166" s="245" t="s">
        <v>156</v>
      </c>
    </row>
    <row r="167" s="14" customFormat="1">
      <c r="A167" s="14"/>
      <c r="B167" s="246"/>
      <c r="C167" s="247"/>
      <c r="D167" s="231" t="s">
        <v>166</v>
      </c>
      <c r="E167" s="248" t="s">
        <v>1</v>
      </c>
      <c r="F167" s="249" t="s">
        <v>675</v>
      </c>
      <c r="G167" s="247"/>
      <c r="H167" s="250">
        <v>75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166</v>
      </c>
      <c r="AU167" s="256" t="s">
        <v>90</v>
      </c>
      <c r="AV167" s="14" t="s">
        <v>90</v>
      </c>
      <c r="AW167" s="14" t="s">
        <v>36</v>
      </c>
      <c r="AX167" s="14" t="s">
        <v>80</v>
      </c>
      <c r="AY167" s="256" t="s">
        <v>156</v>
      </c>
    </row>
    <row r="168" s="13" customFormat="1">
      <c r="A168" s="13"/>
      <c r="B168" s="236"/>
      <c r="C168" s="237"/>
      <c r="D168" s="231" t="s">
        <v>166</v>
      </c>
      <c r="E168" s="238" t="s">
        <v>1</v>
      </c>
      <c r="F168" s="239" t="s">
        <v>676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166</v>
      </c>
      <c r="AU168" s="245" t="s">
        <v>90</v>
      </c>
      <c r="AV168" s="13" t="s">
        <v>88</v>
      </c>
      <c r="AW168" s="13" t="s">
        <v>36</v>
      </c>
      <c r="AX168" s="13" t="s">
        <v>80</v>
      </c>
      <c r="AY168" s="245" t="s">
        <v>156</v>
      </c>
    </row>
    <row r="169" s="14" customFormat="1">
      <c r="A169" s="14"/>
      <c r="B169" s="246"/>
      <c r="C169" s="247"/>
      <c r="D169" s="231" t="s">
        <v>166</v>
      </c>
      <c r="E169" s="248" t="s">
        <v>1</v>
      </c>
      <c r="F169" s="249" t="s">
        <v>677</v>
      </c>
      <c r="G169" s="247"/>
      <c r="H169" s="250">
        <v>250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166</v>
      </c>
      <c r="AU169" s="256" t="s">
        <v>90</v>
      </c>
      <c r="AV169" s="14" t="s">
        <v>90</v>
      </c>
      <c r="AW169" s="14" t="s">
        <v>36</v>
      </c>
      <c r="AX169" s="14" t="s">
        <v>80</v>
      </c>
      <c r="AY169" s="256" t="s">
        <v>156</v>
      </c>
    </row>
    <row r="170" s="13" customFormat="1">
      <c r="A170" s="13"/>
      <c r="B170" s="236"/>
      <c r="C170" s="237"/>
      <c r="D170" s="231" t="s">
        <v>166</v>
      </c>
      <c r="E170" s="238" t="s">
        <v>1</v>
      </c>
      <c r="F170" s="239" t="s">
        <v>658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166</v>
      </c>
      <c r="AU170" s="245" t="s">
        <v>90</v>
      </c>
      <c r="AV170" s="13" t="s">
        <v>88</v>
      </c>
      <c r="AW170" s="13" t="s">
        <v>36</v>
      </c>
      <c r="AX170" s="13" t="s">
        <v>80</v>
      </c>
      <c r="AY170" s="245" t="s">
        <v>156</v>
      </c>
    </row>
    <row r="171" s="14" customFormat="1">
      <c r="A171" s="14"/>
      <c r="B171" s="246"/>
      <c r="C171" s="247"/>
      <c r="D171" s="231" t="s">
        <v>166</v>
      </c>
      <c r="E171" s="248" t="s">
        <v>1</v>
      </c>
      <c r="F171" s="249" t="s">
        <v>667</v>
      </c>
      <c r="G171" s="247"/>
      <c r="H171" s="250">
        <v>175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166</v>
      </c>
      <c r="AU171" s="256" t="s">
        <v>90</v>
      </c>
      <c r="AV171" s="14" t="s">
        <v>90</v>
      </c>
      <c r="AW171" s="14" t="s">
        <v>36</v>
      </c>
      <c r="AX171" s="14" t="s">
        <v>80</v>
      </c>
      <c r="AY171" s="256" t="s">
        <v>156</v>
      </c>
    </row>
    <row r="172" s="13" customFormat="1">
      <c r="A172" s="13"/>
      <c r="B172" s="236"/>
      <c r="C172" s="237"/>
      <c r="D172" s="231" t="s">
        <v>166</v>
      </c>
      <c r="E172" s="238" t="s">
        <v>1</v>
      </c>
      <c r="F172" s="239" t="s">
        <v>660</v>
      </c>
      <c r="G172" s="237"/>
      <c r="H172" s="238" t="s">
        <v>1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166</v>
      </c>
      <c r="AU172" s="245" t="s">
        <v>90</v>
      </c>
      <c r="AV172" s="13" t="s">
        <v>88</v>
      </c>
      <c r="AW172" s="13" t="s">
        <v>36</v>
      </c>
      <c r="AX172" s="13" t="s">
        <v>80</v>
      </c>
      <c r="AY172" s="245" t="s">
        <v>156</v>
      </c>
    </row>
    <row r="173" s="14" customFormat="1">
      <c r="A173" s="14"/>
      <c r="B173" s="246"/>
      <c r="C173" s="247"/>
      <c r="D173" s="231" t="s">
        <v>166</v>
      </c>
      <c r="E173" s="248" t="s">
        <v>1</v>
      </c>
      <c r="F173" s="249" t="s">
        <v>308</v>
      </c>
      <c r="G173" s="247"/>
      <c r="H173" s="250">
        <v>80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166</v>
      </c>
      <c r="AU173" s="256" t="s">
        <v>90</v>
      </c>
      <c r="AV173" s="14" t="s">
        <v>90</v>
      </c>
      <c r="AW173" s="14" t="s">
        <v>36</v>
      </c>
      <c r="AX173" s="14" t="s">
        <v>80</v>
      </c>
      <c r="AY173" s="256" t="s">
        <v>156</v>
      </c>
    </row>
    <row r="174" s="15" customFormat="1">
      <c r="A174" s="15"/>
      <c r="B174" s="257"/>
      <c r="C174" s="258"/>
      <c r="D174" s="231" t="s">
        <v>166</v>
      </c>
      <c r="E174" s="259" t="s">
        <v>1</v>
      </c>
      <c r="F174" s="260" t="s">
        <v>172</v>
      </c>
      <c r="G174" s="258"/>
      <c r="H174" s="261">
        <v>1220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7" t="s">
        <v>166</v>
      </c>
      <c r="AU174" s="267" t="s">
        <v>90</v>
      </c>
      <c r="AV174" s="15" t="s">
        <v>162</v>
      </c>
      <c r="AW174" s="15" t="s">
        <v>36</v>
      </c>
      <c r="AX174" s="15" t="s">
        <v>88</v>
      </c>
      <c r="AY174" s="267" t="s">
        <v>156</v>
      </c>
    </row>
    <row r="175" s="2" customFormat="1" ht="24.15" customHeight="1">
      <c r="A175" s="38"/>
      <c r="B175" s="39"/>
      <c r="C175" s="218" t="s">
        <v>117</v>
      </c>
      <c r="D175" s="218" t="s">
        <v>158</v>
      </c>
      <c r="E175" s="219" t="s">
        <v>183</v>
      </c>
      <c r="F175" s="220" t="s">
        <v>184</v>
      </c>
      <c r="G175" s="221" t="s">
        <v>175</v>
      </c>
      <c r="H175" s="222">
        <v>528.95299999999997</v>
      </c>
      <c r="I175" s="223"/>
      <c r="J175" s="224">
        <f>ROUND(I175*H175,2)</f>
        <v>0</v>
      </c>
      <c r="K175" s="220" t="s">
        <v>176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162</v>
      </c>
      <c r="AT175" s="229" t="s">
        <v>158</v>
      </c>
      <c r="AU175" s="229" t="s">
        <v>90</v>
      </c>
      <c r="AY175" s="17" t="s">
        <v>156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162</v>
      </c>
      <c r="BM175" s="229" t="s">
        <v>678</v>
      </c>
    </row>
    <row r="176" s="2" customFormat="1">
      <c r="A176" s="38"/>
      <c r="B176" s="39"/>
      <c r="C176" s="40"/>
      <c r="D176" s="231" t="s">
        <v>164</v>
      </c>
      <c r="E176" s="40"/>
      <c r="F176" s="232" t="s">
        <v>186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164</v>
      </c>
      <c r="AU176" s="17" t="s">
        <v>90</v>
      </c>
    </row>
    <row r="177" s="13" customFormat="1">
      <c r="A177" s="13"/>
      <c r="B177" s="236"/>
      <c r="C177" s="237"/>
      <c r="D177" s="231" t="s">
        <v>166</v>
      </c>
      <c r="E177" s="238" t="s">
        <v>1</v>
      </c>
      <c r="F177" s="239" t="s">
        <v>577</v>
      </c>
      <c r="G177" s="237"/>
      <c r="H177" s="238" t="s">
        <v>1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166</v>
      </c>
      <c r="AU177" s="245" t="s">
        <v>90</v>
      </c>
      <c r="AV177" s="13" t="s">
        <v>88</v>
      </c>
      <c r="AW177" s="13" t="s">
        <v>36</v>
      </c>
      <c r="AX177" s="13" t="s">
        <v>80</v>
      </c>
      <c r="AY177" s="245" t="s">
        <v>156</v>
      </c>
    </row>
    <row r="178" s="13" customFormat="1">
      <c r="A178" s="13"/>
      <c r="B178" s="236"/>
      <c r="C178" s="237"/>
      <c r="D178" s="231" t="s">
        <v>166</v>
      </c>
      <c r="E178" s="238" t="s">
        <v>1</v>
      </c>
      <c r="F178" s="239" t="s">
        <v>666</v>
      </c>
      <c r="G178" s="237"/>
      <c r="H178" s="238" t="s">
        <v>1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166</v>
      </c>
      <c r="AU178" s="245" t="s">
        <v>90</v>
      </c>
      <c r="AV178" s="13" t="s">
        <v>88</v>
      </c>
      <c r="AW178" s="13" t="s">
        <v>36</v>
      </c>
      <c r="AX178" s="13" t="s">
        <v>80</v>
      </c>
      <c r="AY178" s="245" t="s">
        <v>156</v>
      </c>
    </row>
    <row r="179" s="14" customFormat="1">
      <c r="A179" s="14"/>
      <c r="B179" s="246"/>
      <c r="C179" s="247"/>
      <c r="D179" s="231" t="s">
        <v>166</v>
      </c>
      <c r="E179" s="248" t="s">
        <v>1</v>
      </c>
      <c r="F179" s="249" t="s">
        <v>679</v>
      </c>
      <c r="G179" s="247"/>
      <c r="H179" s="250">
        <v>78.953000000000003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166</v>
      </c>
      <c r="AU179" s="256" t="s">
        <v>90</v>
      </c>
      <c r="AV179" s="14" t="s">
        <v>90</v>
      </c>
      <c r="AW179" s="14" t="s">
        <v>36</v>
      </c>
      <c r="AX179" s="14" t="s">
        <v>80</v>
      </c>
      <c r="AY179" s="256" t="s">
        <v>156</v>
      </c>
    </row>
    <row r="180" s="13" customFormat="1">
      <c r="A180" s="13"/>
      <c r="B180" s="236"/>
      <c r="C180" s="237"/>
      <c r="D180" s="231" t="s">
        <v>166</v>
      </c>
      <c r="E180" s="238" t="s">
        <v>1</v>
      </c>
      <c r="F180" s="239" t="s">
        <v>668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166</v>
      </c>
      <c r="AU180" s="245" t="s">
        <v>90</v>
      </c>
      <c r="AV180" s="13" t="s">
        <v>88</v>
      </c>
      <c r="AW180" s="13" t="s">
        <v>36</v>
      </c>
      <c r="AX180" s="13" t="s">
        <v>80</v>
      </c>
      <c r="AY180" s="245" t="s">
        <v>156</v>
      </c>
    </row>
    <row r="181" s="14" customFormat="1">
      <c r="A181" s="14"/>
      <c r="B181" s="246"/>
      <c r="C181" s="247"/>
      <c r="D181" s="231" t="s">
        <v>166</v>
      </c>
      <c r="E181" s="248" t="s">
        <v>1</v>
      </c>
      <c r="F181" s="249" t="s">
        <v>680</v>
      </c>
      <c r="G181" s="247"/>
      <c r="H181" s="250">
        <v>27.5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166</v>
      </c>
      <c r="AU181" s="256" t="s">
        <v>90</v>
      </c>
      <c r="AV181" s="14" t="s">
        <v>90</v>
      </c>
      <c r="AW181" s="14" t="s">
        <v>36</v>
      </c>
      <c r="AX181" s="14" t="s">
        <v>80</v>
      </c>
      <c r="AY181" s="256" t="s">
        <v>156</v>
      </c>
    </row>
    <row r="182" s="13" customFormat="1">
      <c r="A182" s="13"/>
      <c r="B182" s="236"/>
      <c r="C182" s="237"/>
      <c r="D182" s="231" t="s">
        <v>166</v>
      </c>
      <c r="E182" s="238" t="s">
        <v>1</v>
      </c>
      <c r="F182" s="239" t="s">
        <v>646</v>
      </c>
      <c r="G182" s="237"/>
      <c r="H182" s="238" t="s">
        <v>1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166</v>
      </c>
      <c r="AU182" s="245" t="s">
        <v>90</v>
      </c>
      <c r="AV182" s="13" t="s">
        <v>88</v>
      </c>
      <c r="AW182" s="13" t="s">
        <v>36</v>
      </c>
      <c r="AX182" s="13" t="s">
        <v>80</v>
      </c>
      <c r="AY182" s="245" t="s">
        <v>156</v>
      </c>
    </row>
    <row r="183" s="14" customFormat="1">
      <c r="A183" s="14"/>
      <c r="B183" s="246"/>
      <c r="C183" s="247"/>
      <c r="D183" s="231" t="s">
        <v>166</v>
      </c>
      <c r="E183" s="248" t="s">
        <v>1</v>
      </c>
      <c r="F183" s="249" t="s">
        <v>681</v>
      </c>
      <c r="G183" s="247"/>
      <c r="H183" s="250">
        <v>17.5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166</v>
      </c>
      <c r="AU183" s="256" t="s">
        <v>90</v>
      </c>
      <c r="AV183" s="14" t="s">
        <v>90</v>
      </c>
      <c r="AW183" s="14" t="s">
        <v>36</v>
      </c>
      <c r="AX183" s="14" t="s">
        <v>80</v>
      </c>
      <c r="AY183" s="256" t="s">
        <v>156</v>
      </c>
    </row>
    <row r="184" s="13" customFormat="1">
      <c r="A184" s="13"/>
      <c r="B184" s="236"/>
      <c r="C184" s="237"/>
      <c r="D184" s="231" t="s">
        <v>166</v>
      </c>
      <c r="E184" s="238" t="s">
        <v>1</v>
      </c>
      <c r="F184" s="239" t="s">
        <v>648</v>
      </c>
      <c r="G184" s="237"/>
      <c r="H184" s="238" t="s">
        <v>1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166</v>
      </c>
      <c r="AU184" s="245" t="s">
        <v>90</v>
      </c>
      <c r="AV184" s="13" t="s">
        <v>88</v>
      </c>
      <c r="AW184" s="13" t="s">
        <v>36</v>
      </c>
      <c r="AX184" s="13" t="s">
        <v>80</v>
      </c>
      <c r="AY184" s="245" t="s">
        <v>156</v>
      </c>
    </row>
    <row r="185" s="14" customFormat="1">
      <c r="A185" s="14"/>
      <c r="B185" s="246"/>
      <c r="C185" s="247"/>
      <c r="D185" s="231" t="s">
        <v>166</v>
      </c>
      <c r="E185" s="248" t="s">
        <v>1</v>
      </c>
      <c r="F185" s="249" t="s">
        <v>682</v>
      </c>
      <c r="G185" s="247"/>
      <c r="H185" s="250">
        <v>40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166</v>
      </c>
      <c r="AU185" s="256" t="s">
        <v>90</v>
      </c>
      <c r="AV185" s="14" t="s">
        <v>90</v>
      </c>
      <c r="AW185" s="14" t="s">
        <v>36</v>
      </c>
      <c r="AX185" s="14" t="s">
        <v>80</v>
      </c>
      <c r="AY185" s="256" t="s">
        <v>156</v>
      </c>
    </row>
    <row r="186" s="13" customFormat="1">
      <c r="A186" s="13"/>
      <c r="B186" s="236"/>
      <c r="C186" s="237"/>
      <c r="D186" s="231" t="s">
        <v>166</v>
      </c>
      <c r="E186" s="238" t="s">
        <v>1</v>
      </c>
      <c r="F186" s="239" t="s">
        <v>671</v>
      </c>
      <c r="G186" s="237"/>
      <c r="H186" s="238" t="s">
        <v>1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166</v>
      </c>
      <c r="AU186" s="245" t="s">
        <v>90</v>
      </c>
      <c r="AV186" s="13" t="s">
        <v>88</v>
      </c>
      <c r="AW186" s="13" t="s">
        <v>36</v>
      </c>
      <c r="AX186" s="13" t="s">
        <v>80</v>
      </c>
      <c r="AY186" s="245" t="s">
        <v>156</v>
      </c>
    </row>
    <row r="187" s="14" customFormat="1">
      <c r="A187" s="14"/>
      <c r="B187" s="246"/>
      <c r="C187" s="247"/>
      <c r="D187" s="231" t="s">
        <v>166</v>
      </c>
      <c r="E187" s="248" t="s">
        <v>1</v>
      </c>
      <c r="F187" s="249" t="s">
        <v>683</v>
      </c>
      <c r="G187" s="247"/>
      <c r="H187" s="250">
        <v>60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166</v>
      </c>
      <c r="AU187" s="256" t="s">
        <v>90</v>
      </c>
      <c r="AV187" s="14" t="s">
        <v>90</v>
      </c>
      <c r="AW187" s="14" t="s">
        <v>36</v>
      </c>
      <c r="AX187" s="14" t="s">
        <v>80</v>
      </c>
      <c r="AY187" s="256" t="s">
        <v>156</v>
      </c>
    </row>
    <row r="188" s="13" customFormat="1">
      <c r="A188" s="13"/>
      <c r="B188" s="236"/>
      <c r="C188" s="237"/>
      <c r="D188" s="231" t="s">
        <v>166</v>
      </c>
      <c r="E188" s="238" t="s">
        <v>1</v>
      </c>
      <c r="F188" s="239" t="s">
        <v>674</v>
      </c>
      <c r="G188" s="237"/>
      <c r="H188" s="238" t="s">
        <v>1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166</v>
      </c>
      <c r="AU188" s="245" t="s">
        <v>90</v>
      </c>
      <c r="AV188" s="13" t="s">
        <v>88</v>
      </c>
      <c r="AW188" s="13" t="s">
        <v>36</v>
      </c>
      <c r="AX188" s="13" t="s">
        <v>80</v>
      </c>
      <c r="AY188" s="245" t="s">
        <v>156</v>
      </c>
    </row>
    <row r="189" s="14" customFormat="1">
      <c r="A189" s="14"/>
      <c r="B189" s="246"/>
      <c r="C189" s="247"/>
      <c r="D189" s="231" t="s">
        <v>166</v>
      </c>
      <c r="E189" s="248" t="s">
        <v>1</v>
      </c>
      <c r="F189" s="249" t="s">
        <v>683</v>
      </c>
      <c r="G189" s="247"/>
      <c r="H189" s="250">
        <v>60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166</v>
      </c>
      <c r="AU189" s="256" t="s">
        <v>90</v>
      </c>
      <c r="AV189" s="14" t="s">
        <v>90</v>
      </c>
      <c r="AW189" s="14" t="s">
        <v>36</v>
      </c>
      <c r="AX189" s="14" t="s">
        <v>80</v>
      </c>
      <c r="AY189" s="256" t="s">
        <v>156</v>
      </c>
    </row>
    <row r="190" s="13" customFormat="1">
      <c r="A190" s="13"/>
      <c r="B190" s="236"/>
      <c r="C190" s="237"/>
      <c r="D190" s="231" t="s">
        <v>166</v>
      </c>
      <c r="E190" s="238" t="s">
        <v>1</v>
      </c>
      <c r="F190" s="239" t="s">
        <v>676</v>
      </c>
      <c r="G190" s="237"/>
      <c r="H190" s="238" t="s">
        <v>1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166</v>
      </c>
      <c r="AU190" s="245" t="s">
        <v>90</v>
      </c>
      <c r="AV190" s="13" t="s">
        <v>88</v>
      </c>
      <c r="AW190" s="13" t="s">
        <v>36</v>
      </c>
      <c r="AX190" s="13" t="s">
        <v>80</v>
      </c>
      <c r="AY190" s="245" t="s">
        <v>156</v>
      </c>
    </row>
    <row r="191" s="14" customFormat="1">
      <c r="A191" s="14"/>
      <c r="B191" s="246"/>
      <c r="C191" s="247"/>
      <c r="D191" s="231" t="s">
        <v>166</v>
      </c>
      <c r="E191" s="248" t="s">
        <v>1</v>
      </c>
      <c r="F191" s="249" t="s">
        <v>684</v>
      </c>
      <c r="G191" s="247"/>
      <c r="H191" s="250">
        <v>140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166</v>
      </c>
      <c r="AU191" s="256" t="s">
        <v>90</v>
      </c>
      <c r="AV191" s="14" t="s">
        <v>90</v>
      </c>
      <c r="AW191" s="14" t="s">
        <v>36</v>
      </c>
      <c r="AX191" s="14" t="s">
        <v>80</v>
      </c>
      <c r="AY191" s="256" t="s">
        <v>156</v>
      </c>
    </row>
    <row r="192" s="13" customFormat="1">
      <c r="A192" s="13"/>
      <c r="B192" s="236"/>
      <c r="C192" s="237"/>
      <c r="D192" s="231" t="s">
        <v>166</v>
      </c>
      <c r="E192" s="238" t="s">
        <v>1</v>
      </c>
      <c r="F192" s="239" t="s">
        <v>658</v>
      </c>
      <c r="G192" s="237"/>
      <c r="H192" s="238" t="s">
        <v>1</v>
      </c>
      <c r="I192" s="240"/>
      <c r="J192" s="237"/>
      <c r="K192" s="237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166</v>
      </c>
      <c r="AU192" s="245" t="s">
        <v>90</v>
      </c>
      <c r="AV192" s="13" t="s">
        <v>88</v>
      </c>
      <c r="AW192" s="13" t="s">
        <v>36</v>
      </c>
      <c r="AX192" s="13" t="s">
        <v>80</v>
      </c>
      <c r="AY192" s="245" t="s">
        <v>156</v>
      </c>
    </row>
    <row r="193" s="14" customFormat="1">
      <c r="A193" s="14"/>
      <c r="B193" s="246"/>
      <c r="C193" s="247"/>
      <c r="D193" s="231" t="s">
        <v>166</v>
      </c>
      <c r="E193" s="248" t="s">
        <v>1</v>
      </c>
      <c r="F193" s="249" t="s">
        <v>685</v>
      </c>
      <c r="G193" s="247"/>
      <c r="H193" s="250">
        <v>105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166</v>
      </c>
      <c r="AU193" s="256" t="s">
        <v>90</v>
      </c>
      <c r="AV193" s="14" t="s">
        <v>90</v>
      </c>
      <c r="AW193" s="14" t="s">
        <v>36</v>
      </c>
      <c r="AX193" s="14" t="s">
        <v>80</v>
      </c>
      <c r="AY193" s="256" t="s">
        <v>156</v>
      </c>
    </row>
    <row r="194" s="15" customFormat="1">
      <c r="A194" s="15"/>
      <c r="B194" s="257"/>
      <c r="C194" s="258"/>
      <c r="D194" s="231" t="s">
        <v>166</v>
      </c>
      <c r="E194" s="259" t="s">
        <v>1</v>
      </c>
      <c r="F194" s="260" t="s">
        <v>172</v>
      </c>
      <c r="G194" s="258"/>
      <c r="H194" s="261">
        <v>528.95299999999997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7" t="s">
        <v>166</v>
      </c>
      <c r="AU194" s="267" t="s">
        <v>90</v>
      </c>
      <c r="AV194" s="15" t="s">
        <v>162</v>
      </c>
      <c r="AW194" s="15" t="s">
        <v>36</v>
      </c>
      <c r="AX194" s="15" t="s">
        <v>88</v>
      </c>
      <c r="AY194" s="267" t="s">
        <v>156</v>
      </c>
    </row>
    <row r="195" s="2" customFormat="1" ht="37.8" customHeight="1">
      <c r="A195" s="38"/>
      <c r="B195" s="39"/>
      <c r="C195" s="218" t="s">
        <v>364</v>
      </c>
      <c r="D195" s="218" t="s">
        <v>158</v>
      </c>
      <c r="E195" s="219" t="s">
        <v>257</v>
      </c>
      <c r="F195" s="220" t="s">
        <v>258</v>
      </c>
      <c r="G195" s="221" t="s">
        <v>175</v>
      </c>
      <c r="H195" s="222">
        <v>691.04700000000003</v>
      </c>
      <c r="I195" s="223"/>
      <c r="J195" s="224">
        <f>ROUND(I195*H195,2)</f>
        <v>0</v>
      </c>
      <c r="K195" s="220" t="s">
        <v>176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162</v>
      </c>
      <c r="AT195" s="229" t="s">
        <v>158</v>
      </c>
      <c r="AU195" s="229" t="s">
        <v>90</v>
      </c>
      <c r="AY195" s="17" t="s">
        <v>156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162</v>
      </c>
      <c r="BM195" s="229" t="s">
        <v>686</v>
      </c>
    </row>
    <row r="196" s="2" customFormat="1">
      <c r="A196" s="38"/>
      <c r="B196" s="39"/>
      <c r="C196" s="40"/>
      <c r="D196" s="231" t="s">
        <v>164</v>
      </c>
      <c r="E196" s="40"/>
      <c r="F196" s="232" t="s">
        <v>260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164</v>
      </c>
      <c r="AU196" s="17" t="s">
        <v>90</v>
      </c>
    </row>
    <row r="197" s="13" customFormat="1">
      <c r="A197" s="13"/>
      <c r="B197" s="236"/>
      <c r="C197" s="237"/>
      <c r="D197" s="231" t="s">
        <v>166</v>
      </c>
      <c r="E197" s="238" t="s">
        <v>1</v>
      </c>
      <c r="F197" s="239" t="s">
        <v>687</v>
      </c>
      <c r="G197" s="237"/>
      <c r="H197" s="238" t="s">
        <v>1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166</v>
      </c>
      <c r="AU197" s="245" t="s">
        <v>90</v>
      </c>
      <c r="AV197" s="13" t="s">
        <v>88</v>
      </c>
      <c r="AW197" s="13" t="s">
        <v>36</v>
      </c>
      <c r="AX197" s="13" t="s">
        <v>80</v>
      </c>
      <c r="AY197" s="245" t="s">
        <v>156</v>
      </c>
    </row>
    <row r="198" s="14" customFormat="1">
      <c r="A198" s="14"/>
      <c r="B198" s="246"/>
      <c r="C198" s="247"/>
      <c r="D198" s="231" t="s">
        <v>166</v>
      </c>
      <c r="E198" s="248" t="s">
        <v>1</v>
      </c>
      <c r="F198" s="249" t="s">
        <v>688</v>
      </c>
      <c r="G198" s="247"/>
      <c r="H198" s="250">
        <v>691.04700000000003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166</v>
      </c>
      <c r="AU198" s="256" t="s">
        <v>90</v>
      </c>
      <c r="AV198" s="14" t="s">
        <v>90</v>
      </c>
      <c r="AW198" s="14" t="s">
        <v>36</v>
      </c>
      <c r="AX198" s="14" t="s">
        <v>88</v>
      </c>
      <c r="AY198" s="256" t="s">
        <v>156</v>
      </c>
    </row>
    <row r="199" s="2" customFormat="1" ht="37.8" customHeight="1">
      <c r="A199" s="38"/>
      <c r="B199" s="39"/>
      <c r="C199" s="218" t="s">
        <v>336</v>
      </c>
      <c r="D199" s="218" t="s">
        <v>158</v>
      </c>
      <c r="E199" s="219" t="s">
        <v>262</v>
      </c>
      <c r="F199" s="220" t="s">
        <v>263</v>
      </c>
      <c r="G199" s="221" t="s">
        <v>175</v>
      </c>
      <c r="H199" s="222">
        <v>4146.2820000000002</v>
      </c>
      <c r="I199" s="223"/>
      <c r="J199" s="224">
        <f>ROUND(I199*H199,2)</f>
        <v>0</v>
      </c>
      <c r="K199" s="220" t="s">
        <v>176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162</v>
      </c>
      <c r="AT199" s="229" t="s">
        <v>158</v>
      </c>
      <c r="AU199" s="229" t="s">
        <v>90</v>
      </c>
      <c r="AY199" s="17" t="s">
        <v>156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162</v>
      </c>
      <c r="BM199" s="229" t="s">
        <v>689</v>
      </c>
    </row>
    <row r="200" s="2" customFormat="1">
      <c r="A200" s="38"/>
      <c r="B200" s="39"/>
      <c r="C200" s="40"/>
      <c r="D200" s="231" t="s">
        <v>164</v>
      </c>
      <c r="E200" s="40"/>
      <c r="F200" s="232" t="s">
        <v>265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164</v>
      </c>
      <c r="AU200" s="17" t="s">
        <v>90</v>
      </c>
    </row>
    <row r="201" s="2" customFormat="1">
      <c r="A201" s="38"/>
      <c r="B201" s="39"/>
      <c r="C201" s="40"/>
      <c r="D201" s="231" t="s">
        <v>243</v>
      </c>
      <c r="E201" s="40"/>
      <c r="F201" s="278" t="s">
        <v>266</v>
      </c>
      <c r="G201" s="40"/>
      <c r="H201" s="40"/>
      <c r="I201" s="233"/>
      <c r="J201" s="40"/>
      <c r="K201" s="40"/>
      <c r="L201" s="44"/>
      <c r="M201" s="234"/>
      <c r="N201" s="235"/>
      <c r="O201" s="91"/>
      <c r="P201" s="91"/>
      <c r="Q201" s="91"/>
      <c r="R201" s="91"/>
      <c r="S201" s="91"/>
      <c r="T201" s="92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243</v>
      </c>
      <c r="AU201" s="17" t="s">
        <v>90</v>
      </c>
    </row>
    <row r="202" s="14" customFormat="1">
      <c r="A202" s="14"/>
      <c r="B202" s="246"/>
      <c r="C202" s="247"/>
      <c r="D202" s="231" t="s">
        <v>166</v>
      </c>
      <c r="E202" s="247"/>
      <c r="F202" s="249" t="s">
        <v>690</v>
      </c>
      <c r="G202" s="247"/>
      <c r="H202" s="250">
        <v>4146.2820000000002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166</v>
      </c>
      <c r="AU202" s="256" t="s">
        <v>90</v>
      </c>
      <c r="AV202" s="14" t="s">
        <v>90</v>
      </c>
      <c r="AW202" s="14" t="s">
        <v>4</v>
      </c>
      <c r="AX202" s="14" t="s">
        <v>88</v>
      </c>
      <c r="AY202" s="256" t="s">
        <v>156</v>
      </c>
    </row>
    <row r="203" s="2" customFormat="1" ht="33" customHeight="1">
      <c r="A203" s="38"/>
      <c r="B203" s="39"/>
      <c r="C203" s="218" t="s">
        <v>123</v>
      </c>
      <c r="D203" s="218" t="s">
        <v>158</v>
      </c>
      <c r="E203" s="219" t="s">
        <v>228</v>
      </c>
      <c r="F203" s="220" t="s">
        <v>229</v>
      </c>
      <c r="G203" s="221" t="s">
        <v>230</v>
      </c>
      <c r="H203" s="222">
        <v>2644.0189999999998</v>
      </c>
      <c r="I203" s="223"/>
      <c r="J203" s="224">
        <f>ROUND(I203*H203,2)</f>
        <v>0</v>
      </c>
      <c r="K203" s="220" t="s">
        <v>176</v>
      </c>
      <c r="L203" s="44"/>
      <c r="M203" s="225" t="s">
        <v>1</v>
      </c>
      <c r="N203" s="226" t="s">
        <v>45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162</v>
      </c>
      <c r="AT203" s="229" t="s">
        <v>158</v>
      </c>
      <c r="AU203" s="229" t="s">
        <v>90</v>
      </c>
      <c r="AY203" s="17" t="s">
        <v>156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162</v>
      </c>
      <c r="BM203" s="229" t="s">
        <v>691</v>
      </c>
    </row>
    <row r="204" s="2" customFormat="1">
      <c r="A204" s="38"/>
      <c r="B204" s="39"/>
      <c r="C204" s="40"/>
      <c r="D204" s="231" t="s">
        <v>164</v>
      </c>
      <c r="E204" s="40"/>
      <c r="F204" s="232" t="s">
        <v>232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164</v>
      </c>
      <c r="AU204" s="17" t="s">
        <v>90</v>
      </c>
    </row>
    <row r="205" s="13" customFormat="1">
      <c r="A205" s="13"/>
      <c r="B205" s="236"/>
      <c r="C205" s="237"/>
      <c r="D205" s="231" t="s">
        <v>166</v>
      </c>
      <c r="E205" s="238" t="s">
        <v>1</v>
      </c>
      <c r="F205" s="239" t="s">
        <v>692</v>
      </c>
      <c r="G205" s="237"/>
      <c r="H205" s="238" t="s">
        <v>1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166</v>
      </c>
      <c r="AU205" s="245" t="s">
        <v>90</v>
      </c>
      <c r="AV205" s="13" t="s">
        <v>88</v>
      </c>
      <c r="AW205" s="13" t="s">
        <v>36</v>
      </c>
      <c r="AX205" s="13" t="s">
        <v>80</v>
      </c>
      <c r="AY205" s="245" t="s">
        <v>156</v>
      </c>
    </row>
    <row r="206" s="13" customFormat="1">
      <c r="A206" s="13"/>
      <c r="B206" s="236"/>
      <c r="C206" s="237"/>
      <c r="D206" s="231" t="s">
        <v>166</v>
      </c>
      <c r="E206" s="238" t="s">
        <v>1</v>
      </c>
      <c r="F206" s="239" t="s">
        <v>693</v>
      </c>
      <c r="G206" s="237"/>
      <c r="H206" s="238" t="s">
        <v>1</v>
      </c>
      <c r="I206" s="240"/>
      <c r="J206" s="237"/>
      <c r="K206" s="237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166</v>
      </c>
      <c r="AU206" s="245" t="s">
        <v>90</v>
      </c>
      <c r="AV206" s="13" t="s">
        <v>88</v>
      </c>
      <c r="AW206" s="13" t="s">
        <v>36</v>
      </c>
      <c r="AX206" s="13" t="s">
        <v>80</v>
      </c>
      <c r="AY206" s="245" t="s">
        <v>156</v>
      </c>
    </row>
    <row r="207" s="14" customFormat="1">
      <c r="A207" s="14"/>
      <c r="B207" s="246"/>
      <c r="C207" s="247"/>
      <c r="D207" s="231" t="s">
        <v>166</v>
      </c>
      <c r="E207" s="248" t="s">
        <v>1</v>
      </c>
      <c r="F207" s="249" t="s">
        <v>694</v>
      </c>
      <c r="G207" s="247"/>
      <c r="H207" s="250">
        <v>1243.885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166</v>
      </c>
      <c r="AU207" s="256" t="s">
        <v>90</v>
      </c>
      <c r="AV207" s="14" t="s">
        <v>90</v>
      </c>
      <c r="AW207" s="14" t="s">
        <v>36</v>
      </c>
      <c r="AX207" s="14" t="s">
        <v>80</v>
      </c>
      <c r="AY207" s="256" t="s">
        <v>156</v>
      </c>
    </row>
    <row r="208" s="13" customFormat="1">
      <c r="A208" s="13"/>
      <c r="B208" s="236"/>
      <c r="C208" s="237"/>
      <c r="D208" s="231" t="s">
        <v>166</v>
      </c>
      <c r="E208" s="238" t="s">
        <v>1</v>
      </c>
      <c r="F208" s="239" t="s">
        <v>695</v>
      </c>
      <c r="G208" s="237"/>
      <c r="H208" s="238" t="s">
        <v>1</v>
      </c>
      <c r="I208" s="240"/>
      <c r="J208" s="237"/>
      <c r="K208" s="237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166</v>
      </c>
      <c r="AU208" s="245" t="s">
        <v>90</v>
      </c>
      <c r="AV208" s="13" t="s">
        <v>88</v>
      </c>
      <c r="AW208" s="13" t="s">
        <v>36</v>
      </c>
      <c r="AX208" s="13" t="s">
        <v>80</v>
      </c>
      <c r="AY208" s="245" t="s">
        <v>156</v>
      </c>
    </row>
    <row r="209" s="14" customFormat="1">
      <c r="A209" s="14"/>
      <c r="B209" s="246"/>
      <c r="C209" s="247"/>
      <c r="D209" s="231" t="s">
        <v>166</v>
      </c>
      <c r="E209" s="248" t="s">
        <v>1</v>
      </c>
      <c r="F209" s="249" t="s">
        <v>696</v>
      </c>
      <c r="G209" s="247"/>
      <c r="H209" s="250">
        <v>1400.134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166</v>
      </c>
      <c r="AU209" s="256" t="s">
        <v>90</v>
      </c>
      <c r="AV209" s="14" t="s">
        <v>90</v>
      </c>
      <c r="AW209" s="14" t="s">
        <v>36</v>
      </c>
      <c r="AX209" s="14" t="s">
        <v>80</v>
      </c>
      <c r="AY209" s="256" t="s">
        <v>156</v>
      </c>
    </row>
    <row r="210" s="15" customFormat="1">
      <c r="A210" s="15"/>
      <c r="B210" s="257"/>
      <c r="C210" s="258"/>
      <c r="D210" s="231" t="s">
        <v>166</v>
      </c>
      <c r="E210" s="259" t="s">
        <v>1</v>
      </c>
      <c r="F210" s="260" t="s">
        <v>172</v>
      </c>
      <c r="G210" s="258"/>
      <c r="H210" s="261">
        <v>2644.0190000000002</v>
      </c>
      <c r="I210" s="262"/>
      <c r="J210" s="258"/>
      <c r="K210" s="258"/>
      <c r="L210" s="263"/>
      <c r="M210" s="264"/>
      <c r="N210" s="265"/>
      <c r="O210" s="265"/>
      <c r="P210" s="265"/>
      <c r="Q210" s="265"/>
      <c r="R210" s="265"/>
      <c r="S210" s="265"/>
      <c r="T210" s="26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7" t="s">
        <v>166</v>
      </c>
      <c r="AU210" s="267" t="s">
        <v>90</v>
      </c>
      <c r="AV210" s="15" t="s">
        <v>162</v>
      </c>
      <c r="AW210" s="15" t="s">
        <v>36</v>
      </c>
      <c r="AX210" s="15" t="s">
        <v>88</v>
      </c>
      <c r="AY210" s="267" t="s">
        <v>156</v>
      </c>
    </row>
    <row r="211" s="12" customFormat="1" ht="22.8" customHeight="1">
      <c r="A211" s="12"/>
      <c r="B211" s="202"/>
      <c r="C211" s="203"/>
      <c r="D211" s="204" t="s">
        <v>79</v>
      </c>
      <c r="E211" s="216" t="s">
        <v>162</v>
      </c>
      <c r="F211" s="216" t="s">
        <v>271</v>
      </c>
      <c r="G211" s="203"/>
      <c r="H211" s="203"/>
      <c r="I211" s="206"/>
      <c r="J211" s="217">
        <f>BK211</f>
        <v>0</v>
      </c>
      <c r="K211" s="203"/>
      <c r="L211" s="208"/>
      <c r="M211" s="209"/>
      <c r="N211" s="210"/>
      <c r="O211" s="210"/>
      <c r="P211" s="211">
        <f>SUM(P212:P291)</f>
        <v>0</v>
      </c>
      <c r="Q211" s="210"/>
      <c r="R211" s="211">
        <f>SUM(R212:R291)</f>
        <v>1636.0111639500001</v>
      </c>
      <c r="S211" s="210"/>
      <c r="T211" s="212">
        <f>SUM(T212:T291)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88</v>
      </c>
      <c r="AT211" s="214" t="s">
        <v>79</v>
      </c>
      <c r="AU211" s="214" t="s">
        <v>88</v>
      </c>
      <c r="AY211" s="213" t="s">
        <v>156</v>
      </c>
      <c r="BK211" s="215">
        <f>SUM(BK212:BK291)</f>
        <v>0</v>
      </c>
    </row>
    <row r="212" s="2" customFormat="1" ht="24.15" customHeight="1">
      <c r="A212" s="38"/>
      <c r="B212" s="39"/>
      <c r="C212" s="218" t="s">
        <v>327</v>
      </c>
      <c r="D212" s="218" t="s">
        <v>158</v>
      </c>
      <c r="E212" s="219" t="s">
        <v>697</v>
      </c>
      <c r="F212" s="220" t="s">
        <v>698</v>
      </c>
      <c r="G212" s="221" t="s">
        <v>175</v>
      </c>
      <c r="H212" s="222">
        <v>55.799999999999997</v>
      </c>
      <c r="I212" s="223"/>
      <c r="J212" s="224">
        <f>ROUND(I212*H212,2)</f>
        <v>0</v>
      </c>
      <c r="K212" s="220" t="s">
        <v>176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2.7893699999999999</v>
      </c>
      <c r="R212" s="227">
        <f>Q212*H212</f>
        <v>155.64684599999998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162</v>
      </c>
      <c r="AT212" s="229" t="s">
        <v>158</v>
      </c>
      <c r="AU212" s="229" t="s">
        <v>90</v>
      </c>
      <c r="AY212" s="17" t="s">
        <v>156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162</v>
      </c>
      <c r="BM212" s="229" t="s">
        <v>699</v>
      </c>
    </row>
    <row r="213" s="2" customFormat="1">
      <c r="A213" s="38"/>
      <c r="B213" s="39"/>
      <c r="C213" s="40"/>
      <c r="D213" s="231" t="s">
        <v>164</v>
      </c>
      <c r="E213" s="40"/>
      <c r="F213" s="232" t="s">
        <v>700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164</v>
      </c>
      <c r="AU213" s="17" t="s">
        <v>90</v>
      </c>
    </row>
    <row r="214" s="13" customFormat="1">
      <c r="A214" s="13"/>
      <c r="B214" s="236"/>
      <c r="C214" s="237"/>
      <c r="D214" s="231" t="s">
        <v>166</v>
      </c>
      <c r="E214" s="238" t="s">
        <v>1</v>
      </c>
      <c r="F214" s="239" t="s">
        <v>577</v>
      </c>
      <c r="G214" s="237"/>
      <c r="H214" s="238" t="s">
        <v>1</v>
      </c>
      <c r="I214" s="240"/>
      <c r="J214" s="237"/>
      <c r="K214" s="237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166</v>
      </c>
      <c r="AU214" s="245" t="s">
        <v>90</v>
      </c>
      <c r="AV214" s="13" t="s">
        <v>88</v>
      </c>
      <c r="AW214" s="13" t="s">
        <v>36</v>
      </c>
      <c r="AX214" s="13" t="s">
        <v>80</v>
      </c>
      <c r="AY214" s="245" t="s">
        <v>156</v>
      </c>
    </row>
    <row r="215" s="13" customFormat="1">
      <c r="A215" s="13"/>
      <c r="B215" s="236"/>
      <c r="C215" s="237"/>
      <c r="D215" s="231" t="s">
        <v>166</v>
      </c>
      <c r="E215" s="238" t="s">
        <v>1</v>
      </c>
      <c r="F215" s="239" t="s">
        <v>701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166</v>
      </c>
      <c r="AU215" s="245" t="s">
        <v>90</v>
      </c>
      <c r="AV215" s="13" t="s">
        <v>88</v>
      </c>
      <c r="AW215" s="13" t="s">
        <v>36</v>
      </c>
      <c r="AX215" s="13" t="s">
        <v>80</v>
      </c>
      <c r="AY215" s="245" t="s">
        <v>156</v>
      </c>
    </row>
    <row r="216" s="14" customFormat="1">
      <c r="A216" s="14"/>
      <c r="B216" s="246"/>
      <c r="C216" s="247"/>
      <c r="D216" s="231" t="s">
        <v>166</v>
      </c>
      <c r="E216" s="248" t="s">
        <v>1</v>
      </c>
      <c r="F216" s="249" t="s">
        <v>702</v>
      </c>
      <c r="G216" s="247"/>
      <c r="H216" s="250">
        <v>38.299999999999997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166</v>
      </c>
      <c r="AU216" s="256" t="s">
        <v>90</v>
      </c>
      <c r="AV216" s="14" t="s">
        <v>90</v>
      </c>
      <c r="AW216" s="14" t="s">
        <v>36</v>
      </c>
      <c r="AX216" s="14" t="s">
        <v>80</v>
      </c>
      <c r="AY216" s="256" t="s">
        <v>156</v>
      </c>
    </row>
    <row r="217" s="13" customFormat="1">
      <c r="A217" s="13"/>
      <c r="B217" s="236"/>
      <c r="C217" s="237"/>
      <c r="D217" s="231" t="s">
        <v>166</v>
      </c>
      <c r="E217" s="238" t="s">
        <v>1</v>
      </c>
      <c r="F217" s="239" t="s">
        <v>674</v>
      </c>
      <c r="G217" s="237"/>
      <c r="H217" s="238" t="s">
        <v>1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166</v>
      </c>
      <c r="AU217" s="245" t="s">
        <v>90</v>
      </c>
      <c r="AV217" s="13" t="s">
        <v>88</v>
      </c>
      <c r="AW217" s="13" t="s">
        <v>36</v>
      </c>
      <c r="AX217" s="13" t="s">
        <v>80</v>
      </c>
      <c r="AY217" s="245" t="s">
        <v>156</v>
      </c>
    </row>
    <row r="218" s="14" customFormat="1">
      <c r="A218" s="14"/>
      <c r="B218" s="246"/>
      <c r="C218" s="247"/>
      <c r="D218" s="231" t="s">
        <v>166</v>
      </c>
      <c r="E218" s="248" t="s">
        <v>1</v>
      </c>
      <c r="F218" s="249" t="s">
        <v>703</v>
      </c>
      <c r="G218" s="247"/>
      <c r="H218" s="250">
        <v>17.5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166</v>
      </c>
      <c r="AU218" s="256" t="s">
        <v>90</v>
      </c>
      <c r="AV218" s="14" t="s">
        <v>90</v>
      </c>
      <c r="AW218" s="14" t="s">
        <v>36</v>
      </c>
      <c r="AX218" s="14" t="s">
        <v>80</v>
      </c>
      <c r="AY218" s="256" t="s">
        <v>156</v>
      </c>
    </row>
    <row r="219" s="15" customFormat="1">
      <c r="A219" s="15"/>
      <c r="B219" s="257"/>
      <c r="C219" s="258"/>
      <c r="D219" s="231" t="s">
        <v>166</v>
      </c>
      <c r="E219" s="259" t="s">
        <v>1</v>
      </c>
      <c r="F219" s="260" t="s">
        <v>172</v>
      </c>
      <c r="G219" s="258"/>
      <c r="H219" s="261">
        <v>55.799999999999997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166</v>
      </c>
      <c r="AU219" s="267" t="s">
        <v>90</v>
      </c>
      <c r="AV219" s="15" t="s">
        <v>162</v>
      </c>
      <c r="AW219" s="15" t="s">
        <v>36</v>
      </c>
      <c r="AX219" s="15" t="s">
        <v>88</v>
      </c>
      <c r="AY219" s="267" t="s">
        <v>156</v>
      </c>
    </row>
    <row r="220" s="2" customFormat="1" ht="24.15" customHeight="1">
      <c r="A220" s="38"/>
      <c r="B220" s="39"/>
      <c r="C220" s="218" t="s">
        <v>8</v>
      </c>
      <c r="D220" s="218" t="s">
        <v>158</v>
      </c>
      <c r="E220" s="219" t="s">
        <v>704</v>
      </c>
      <c r="F220" s="220" t="s">
        <v>705</v>
      </c>
      <c r="G220" s="221" t="s">
        <v>175</v>
      </c>
      <c r="H220" s="222">
        <v>348.64800000000002</v>
      </c>
      <c r="I220" s="223"/>
      <c r="J220" s="224">
        <f>ROUND(I220*H220,2)</f>
        <v>0</v>
      </c>
      <c r="K220" s="220" t="s">
        <v>176</v>
      </c>
      <c r="L220" s="44"/>
      <c r="M220" s="225" t="s">
        <v>1</v>
      </c>
      <c r="N220" s="226" t="s">
        <v>45</v>
      </c>
      <c r="O220" s="91"/>
      <c r="P220" s="227">
        <f>O220*H220</f>
        <v>0</v>
      </c>
      <c r="Q220" s="227">
        <v>2.1080000000000001</v>
      </c>
      <c r="R220" s="227">
        <f>Q220*H220</f>
        <v>734.94998400000009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162</v>
      </c>
      <c r="AT220" s="229" t="s">
        <v>158</v>
      </c>
      <c r="AU220" s="229" t="s">
        <v>90</v>
      </c>
      <c r="AY220" s="17" t="s">
        <v>156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88</v>
      </c>
      <c r="BK220" s="230">
        <f>ROUND(I220*H220,2)</f>
        <v>0</v>
      </c>
      <c r="BL220" s="17" t="s">
        <v>162</v>
      </c>
      <c r="BM220" s="229" t="s">
        <v>706</v>
      </c>
    </row>
    <row r="221" s="2" customFormat="1">
      <c r="A221" s="38"/>
      <c r="B221" s="39"/>
      <c r="C221" s="40"/>
      <c r="D221" s="231" t="s">
        <v>164</v>
      </c>
      <c r="E221" s="40"/>
      <c r="F221" s="232" t="s">
        <v>707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164</v>
      </c>
      <c r="AU221" s="17" t="s">
        <v>90</v>
      </c>
    </row>
    <row r="222" s="13" customFormat="1">
      <c r="A222" s="13"/>
      <c r="B222" s="236"/>
      <c r="C222" s="237"/>
      <c r="D222" s="231" t="s">
        <v>166</v>
      </c>
      <c r="E222" s="238" t="s">
        <v>1</v>
      </c>
      <c r="F222" s="239" t="s">
        <v>577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166</v>
      </c>
      <c r="AU222" s="245" t="s">
        <v>90</v>
      </c>
      <c r="AV222" s="13" t="s">
        <v>88</v>
      </c>
      <c r="AW222" s="13" t="s">
        <v>36</v>
      </c>
      <c r="AX222" s="13" t="s">
        <v>80</v>
      </c>
      <c r="AY222" s="245" t="s">
        <v>156</v>
      </c>
    </row>
    <row r="223" s="13" customFormat="1">
      <c r="A223" s="13"/>
      <c r="B223" s="236"/>
      <c r="C223" s="237"/>
      <c r="D223" s="231" t="s">
        <v>166</v>
      </c>
      <c r="E223" s="238" t="s">
        <v>1</v>
      </c>
      <c r="F223" s="239" t="s">
        <v>666</v>
      </c>
      <c r="G223" s="237"/>
      <c r="H223" s="238" t="s">
        <v>1</v>
      </c>
      <c r="I223" s="240"/>
      <c r="J223" s="237"/>
      <c r="K223" s="237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166</v>
      </c>
      <c r="AU223" s="245" t="s">
        <v>90</v>
      </c>
      <c r="AV223" s="13" t="s">
        <v>88</v>
      </c>
      <c r="AW223" s="13" t="s">
        <v>36</v>
      </c>
      <c r="AX223" s="13" t="s">
        <v>80</v>
      </c>
      <c r="AY223" s="245" t="s">
        <v>156</v>
      </c>
    </row>
    <row r="224" s="14" customFormat="1">
      <c r="A224" s="14"/>
      <c r="B224" s="246"/>
      <c r="C224" s="247"/>
      <c r="D224" s="231" t="s">
        <v>166</v>
      </c>
      <c r="E224" s="248" t="s">
        <v>1</v>
      </c>
      <c r="F224" s="249" t="s">
        <v>708</v>
      </c>
      <c r="G224" s="247"/>
      <c r="H224" s="250">
        <v>41.097999999999999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6" t="s">
        <v>166</v>
      </c>
      <c r="AU224" s="256" t="s">
        <v>90</v>
      </c>
      <c r="AV224" s="14" t="s">
        <v>90</v>
      </c>
      <c r="AW224" s="14" t="s">
        <v>36</v>
      </c>
      <c r="AX224" s="14" t="s">
        <v>80</v>
      </c>
      <c r="AY224" s="256" t="s">
        <v>156</v>
      </c>
    </row>
    <row r="225" s="13" customFormat="1">
      <c r="A225" s="13"/>
      <c r="B225" s="236"/>
      <c r="C225" s="237"/>
      <c r="D225" s="231" t="s">
        <v>166</v>
      </c>
      <c r="E225" s="238" t="s">
        <v>1</v>
      </c>
      <c r="F225" s="239" t="s">
        <v>668</v>
      </c>
      <c r="G225" s="237"/>
      <c r="H225" s="238" t="s">
        <v>1</v>
      </c>
      <c r="I225" s="240"/>
      <c r="J225" s="237"/>
      <c r="K225" s="237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166</v>
      </c>
      <c r="AU225" s="245" t="s">
        <v>90</v>
      </c>
      <c r="AV225" s="13" t="s">
        <v>88</v>
      </c>
      <c r="AW225" s="13" t="s">
        <v>36</v>
      </c>
      <c r="AX225" s="13" t="s">
        <v>80</v>
      </c>
      <c r="AY225" s="245" t="s">
        <v>156</v>
      </c>
    </row>
    <row r="226" s="14" customFormat="1">
      <c r="A226" s="14"/>
      <c r="B226" s="246"/>
      <c r="C226" s="247"/>
      <c r="D226" s="231" t="s">
        <v>166</v>
      </c>
      <c r="E226" s="248" t="s">
        <v>1</v>
      </c>
      <c r="F226" s="249" t="s">
        <v>709</v>
      </c>
      <c r="G226" s="247"/>
      <c r="H226" s="250">
        <v>14.300000000000001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166</v>
      </c>
      <c r="AU226" s="256" t="s">
        <v>90</v>
      </c>
      <c r="AV226" s="14" t="s">
        <v>90</v>
      </c>
      <c r="AW226" s="14" t="s">
        <v>36</v>
      </c>
      <c r="AX226" s="14" t="s">
        <v>80</v>
      </c>
      <c r="AY226" s="256" t="s">
        <v>156</v>
      </c>
    </row>
    <row r="227" s="13" customFormat="1">
      <c r="A227" s="13"/>
      <c r="B227" s="236"/>
      <c r="C227" s="237"/>
      <c r="D227" s="231" t="s">
        <v>166</v>
      </c>
      <c r="E227" s="238" t="s">
        <v>1</v>
      </c>
      <c r="F227" s="239" t="s">
        <v>646</v>
      </c>
      <c r="G227" s="237"/>
      <c r="H227" s="238" t="s">
        <v>1</v>
      </c>
      <c r="I227" s="240"/>
      <c r="J227" s="237"/>
      <c r="K227" s="237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166</v>
      </c>
      <c r="AU227" s="245" t="s">
        <v>90</v>
      </c>
      <c r="AV227" s="13" t="s">
        <v>88</v>
      </c>
      <c r="AW227" s="13" t="s">
        <v>36</v>
      </c>
      <c r="AX227" s="13" t="s">
        <v>80</v>
      </c>
      <c r="AY227" s="245" t="s">
        <v>156</v>
      </c>
    </row>
    <row r="228" s="14" customFormat="1">
      <c r="A228" s="14"/>
      <c r="B228" s="246"/>
      <c r="C228" s="247"/>
      <c r="D228" s="231" t="s">
        <v>166</v>
      </c>
      <c r="E228" s="248" t="s">
        <v>1</v>
      </c>
      <c r="F228" s="249" t="s">
        <v>710</v>
      </c>
      <c r="G228" s="247"/>
      <c r="H228" s="250">
        <v>15</v>
      </c>
      <c r="I228" s="251"/>
      <c r="J228" s="247"/>
      <c r="K228" s="247"/>
      <c r="L228" s="252"/>
      <c r="M228" s="253"/>
      <c r="N228" s="254"/>
      <c r="O228" s="254"/>
      <c r="P228" s="254"/>
      <c r="Q228" s="254"/>
      <c r="R228" s="254"/>
      <c r="S228" s="254"/>
      <c r="T228" s="25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6" t="s">
        <v>166</v>
      </c>
      <c r="AU228" s="256" t="s">
        <v>90</v>
      </c>
      <c r="AV228" s="14" t="s">
        <v>90</v>
      </c>
      <c r="AW228" s="14" t="s">
        <v>36</v>
      </c>
      <c r="AX228" s="14" t="s">
        <v>80</v>
      </c>
      <c r="AY228" s="256" t="s">
        <v>156</v>
      </c>
    </row>
    <row r="229" s="13" customFormat="1">
      <c r="A229" s="13"/>
      <c r="B229" s="236"/>
      <c r="C229" s="237"/>
      <c r="D229" s="231" t="s">
        <v>166</v>
      </c>
      <c r="E229" s="238" t="s">
        <v>1</v>
      </c>
      <c r="F229" s="239" t="s">
        <v>648</v>
      </c>
      <c r="G229" s="237"/>
      <c r="H229" s="238" t="s">
        <v>1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166</v>
      </c>
      <c r="AU229" s="245" t="s">
        <v>90</v>
      </c>
      <c r="AV229" s="13" t="s">
        <v>88</v>
      </c>
      <c r="AW229" s="13" t="s">
        <v>36</v>
      </c>
      <c r="AX229" s="13" t="s">
        <v>80</v>
      </c>
      <c r="AY229" s="245" t="s">
        <v>156</v>
      </c>
    </row>
    <row r="230" s="14" customFormat="1">
      <c r="A230" s="14"/>
      <c r="B230" s="246"/>
      <c r="C230" s="247"/>
      <c r="D230" s="231" t="s">
        <v>166</v>
      </c>
      <c r="E230" s="248" t="s">
        <v>1</v>
      </c>
      <c r="F230" s="249" t="s">
        <v>711</v>
      </c>
      <c r="G230" s="247"/>
      <c r="H230" s="250">
        <v>22.5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166</v>
      </c>
      <c r="AU230" s="256" t="s">
        <v>90</v>
      </c>
      <c r="AV230" s="14" t="s">
        <v>90</v>
      </c>
      <c r="AW230" s="14" t="s">
        <v>36</v>
      </c>
      <c r="AX230" s="14" t="s">
        <v>80</v>
      </c>
      <c r="AY230" s="256" t="s">
        <v>156</v>
      </c>
    </row>
    <row r="231" s="13" customFormat="1">
      <c r="A231" s="13"/>
      <c r="B231" s="236"/>
      <c r="C231" s="237"/>
      <c r="D231" s="231" t="s">
        <v>166</v>
      </c>
      <c r="E231" s="238" t="s">
        <v>1</v>
      </c>
      <c r="F231" s="239" t="s">
        <v>671</v>
      </c>
      <c r="G231" s="237"/>
      <c r="H231" s="238" t="s">
        <v>1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166</v>
      </c>
      <c r="AU231" s="245" t="s">
        <v>90</v>
      </c>
      <c r="AV231" s="13" t="s">
        <v>88</v>
      </c>
      <c r="AW231" s="13" t="s">
        <v>36</v>
      </c>
      <c r="AX231" s="13" t="s">
        <v>80</v>
      </c>
      <c r="AY231" s="245" t="s">
        <v>156</v>
      </c>
    </row>
    <row r="232" s="14" customFormat="1">
      <c r="A232" s="14"/>
      <c r="B232" s="246"/>
      <c r="C232" s="247"/>
      <c r="D232" s="231" t="s">
        <v>166</v>
      </c>
      <c r="E232" s="248" t="s">
        <v>1</v>
      </c>
      <c r="F232" s="249" t="s">
        <v>712</v>
      </c>
      <c r="G232" s="247"/>
      <c r="H232" s="250">
        <v>30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166</v>
      </c>
      <c r="AU232" s="256" t="s">
        <v>90</v>
      </c>
      <c r="AV232" s="14" t="s">
        <v>90</v>
      </c>
      <c r="AW232" s="14" t="s">
        <v>36</v>
      </c>
      <c r="AX232" s="14" t="s">
        <v>80</v>
      </c>
      <c r="AY232" s="256" t="s">
        <v>156</v>
      </c>
    </row>
    <row r="233" s="13" customFormat="1">
      <c r="A233" s="13"/>
      <c r="B233" s="236"/>
      <c r="C233" s="237"/>
      <c r="D233" s="231" t="s">
        <v>166</v>
      </c>
      <c r="E233" s="238" t="s">
        <v>1</v>
      </c>
      <c r="F233" s="239" t="s">
        <v>673</v>
      </c>
      <c r="G233" s="237"/>
      <c r="H233" s="238" t="s">
        <v>1</v>
      </c>
      <c r="I233" s="240"/>
      <c r="J233" s="237"/>
      <c r="K233" s="237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166</v>
      </c>
      <c r="AU233" s="245" t="s">
        <v>90</v>
      </c>
      <c r="AV233" s="13" t="s">
        <v>88</v>
      </c>
      <c r="AW233" s="13" t="s">
        <v>36</v>
      </c>
      <c r="AX233" s="13" t="s">
        <v>80</v>
      </c>
      <c r="AY233" s="245" t="s">
        <v>156</v>
      </c>
    </row>
    <row r="234" s="14" customFormat="1">
      <c r="A234" s="14"/>
      <c r="B234" s="246"/>
      <c r="C234" s="247"/>
      <c r="D234" s="231" t="s">
        <v>166</v>
      </c>
      <c r="E234" s="248" t="s">
        <v>1</v>
      </c>
      <c r="F234" s="249" t="s">
        <v>713</v>
      </c>
      <c r="G234" s="247"/>
      <c r="H234" s="250">
        <v>68.25</v>
      </c>
      <c r="I234" s="251"/>
      <c r="J234" s="247"/>
      <c r="K234" s="247"/>
      <c r="L234" s="252"/>
      <c r="M234" s="253"/>
      <c r="N234" s="254"/>
      <c r="O234" s="254"/>
      <c r="P234" s="254"/>
      <c r="Q234" s="254"/>
      <c r="R234" s="254"/>
      <c r="S234" s="254"/>
      <c r="T234" s="25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6" t="s">
        <v>166</v>
      </c>
      <c r="AU234" s="256" t="s">
        <v>90</v>
      </c>
      <c r="AV234" s="14" t="s">
        <v>90</v>
      </c>
      <c r="AW234" s="14" t="s">
        <v>36</v>
      </c>
      <c r="AX234" s="14" t="s">
        <v>80</v>
      </c>
      <c r="AY234" s="256" t="s">
        <v>156</v>
      </c>
    </row>
    <row r="235" s="13" customFormat="1">
      <c r="A235" s="13"/>
      <c r="B235" s="236"/>
      <c r="C235" s="237"/>
      <c r="D235" s="231" t="s">
        <v>166</v>
      </c>
      <c r="E235" s="238" t="s">
        <v>1</v>
      </c>
      <c r="F235" s="239" t="s">
        <v>676</v>
      </c>
      <c r="G235" s="237"/>
      <c r="H235" s="238" t="s">
        <v>1</v>
      </c>
      <c r="I235" s="240"/>
      <c r="J235" s="237"/>
      <c r="K235" s="237"/>
      <c r="L235" s="241"/>
      <c r="M235" s="242"/>
      <c r="N235" s="243"/>
      <c r="O235" s="243"/>
      <c r="P235" s="243"/>
      <c r="Q235" s="243"/>
      <c r="R235" s="243"/>
      <c r="S235" s="243"/>
      <c r="T235" s="24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5" t="s">
        <v>166</v>
      </c>
      <c r="AU235" s="245" t="s">
        <v>90</v>
      </c>
      <c r="AV235" s="13" t="s">
        <v>88</v>
      </c>
      <c r="AW235" s="13" t="s">
        <v>36</v>
      </c>
      <c r="AX235" s="13" t="s">
        <v>80</v>
      </c>
      <c r="AY235" s="245" t="s">
        <v>156</v>
      </c>
    </row>
    <row r="236" s="14" customFormat="1">
      <c r="A236" s="14"/>
      <c r="B236" s="246"/>
      <c r="C236" s="247"/>
      <c r="D236" s="231" t="s">
        <v>166</v>
      </c>
      <c r="E236" s="248" t="s">
        <v>1</v>
      </c>
      <c r="F236" s="249" t="s">
        <v>714</v>
      </c>
      <c r="G236" s="247"/>
      <c r="H236" s="250">
        <v>75</v>
      </c>
      <c r="I236" s="251"/>
      <c r="J236" s="247"/>
      <c r="K236" s="247"/>
      <c r="L236" s="252"/>
      <c r="M236" s="253"/>
      <c r="N236" s="254"/>
      <c r="O236" s="254"/>
      <c r="P236" s="254"/>
      <c r="Q236" s="254"/>
      <c r="R236" s="254"/>
      <c r="S236" s="254"/>
      <c r="T236" s="25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6" t="s">
        <v>166</v>
      </c>
      <c r="AU236" s="256" t="s">
        <v>90</v>
      </c>
      <c r="AV236" s="14" t="s">
        <v>90</v>
      </c>
      <c r="AW236" s="14" t="s">
        <v>36</v>
      </c>
      <c r="AX236" s="14" t="s">
        <v>80</v>
      </c>
      <c r="AY236" s="256" t="s">
        <v>156</v>
      </c>
    </row>
    <row r="237" s="13" customFormat="1">
      <c r="A237" s="13"/>
      <c r="B237" s="236"/>
      <c r="C237" s="237"/>
      <c r="D237" s="231" t="s">
        <v>166</v>
      </c>
      <c r="E237" s="238" t="s">
        <v>1</v>
      </c>
      <c r="F237" s="239" t="s">
        <v>658</v>
      </c>
      <c r="G237" s="237"/>
      <c r="H237" s="238" t="s">
        <v>1</v>
      </c>
      <c r="I237" s="240"/>
      <c r="J237" s="237"/>
      <c r="K237" s="237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166</v>
      </c>
      <c r="AU237" s="245" t="s">
        <v>90</v>
      </c>
      <c r="AV237" s="13" t="s">
        <v>88</v>
      </c>
      <c r="AW237" s="13" t="s">
        <v>36</v>
      </c>
      <c r="AX237" s="13" t="s">
        <v>80</v>
      </c>
      <c r="AY237" s="245" t="s">
        <v>156</v>
      </c>
    </row>
    <row r="238" s="14" customFormat="1">
      <c r="A238" s="14"/>
      <c r="B238" s="246"/>
      <c r="C238" s="247"/>
      <c r="D238" s="231" t="s">
        <v>166</v>
      </c>
      <c r="E238" s="248" t="s">
        <v>1</v>
      </c>
      <c r="F238" s="249" t="s">
        <v>715</v>
      </c>
      <c r="G238" s="247"/>
      <c r="H238" s="250">
        <v>52.5</v>
      </c>
      <c r="I238" s="251"/>
      <c r="J238" s="247"/>
      <c r="K238" s="247"/>
      <c r="L238" s="252"/>
      <c r="M238" s="253"/>
      <c r="N238" s="254"/>
      <c r="O238" s="254"/>
      <c r="P238" s="254"/>
      <c r="Q238" s="254"/>
      <c r="R238" s="254"/>
      <c r="S238" s="254"/>
      <c r="T238" s="25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6" t="s">
        <v>166</v>
      </c>
      <c r="AU238" s="256" t="s">
        <v>90</v>
      </c>
      <c r="AV238" s="14" t="s">
        <v>90</v>
      </c>
      <c r="AW238" s="14" t="s">
        <v>36</v>
      </c>
      <c r="AX238" s="14" t="s">
        <v>80</v>
      </c>
      <c r="AY238" s="256" t="s">
        <v>156</v>
      </c>
    </row>
    <row r="239" s="13" customFormat="1">
      <c r="A239" s="13"/>
      <c r="B239" s="236"/>
      <c r="C239" s="237"/>
      <c r="D239" s="231" t="s">
        <v>166</v>
      </c>
      <c r="E239" s="238" t="s">
        <v>1</v>
      </c>
      <c r="F239" s="239" t="s">
        <v>660</v>
      </c>
      <c r="G239" s="237"/>
      <c r="H239" s="238" t="s">
        <v>1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166</v>
      </c>
      <c r="AU239" s="245" t="s">
        <v>90</v>
      </c>
      <c r="AV239" s="13" t="s">
        <v>88</v>
      </c>
      <c r="AW239" s="13" t="s">
        <v>36</v>
      </c>
      <c r="AX239" s="13" t="s">
        <v>80</v>
      </c>
      <c r="AY239" s="245" t="s">
        <v>156</v>
      </c>
    </row>
    <row r="240" s="14" customFormat="1">
      <c r="A240" s="14"/>
      <c r="B240" s="246"/>
      <c r="C240" s="247"/>
      <c r="D240" s="231" t="s">
        <v>166</v>
      </c>
      <c r="E240" s="248" t="s">
        <v>1</v>
      </c>
      <c r="F240" s="249" t="s">
        <v>716</v>
      </c>
      <c r="G240" s="247"/>
      <c r="H240" s="250">
        <v>30</v>
      </c>
      <c r="I240" s="251"/>
      <c r="J240" s="247"/>
      <c r="K240" s="247"/>
      <c r="L240" s="252"/>
      <c r="M240" s="253"/>
      <c r="N240" s="254"/>
      <c r="O240" s="254"/>
      <c r="P240" s="254"/>
      <c r="Q240" s="254"/>
      <c r="R240" s="254"/>
      <c r="S240" s="254"/>
      <c r="T240" s="25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6" t="s">
        <v>166</v>
      </c>
      <c r="AU240" s="256" t="s">
        <v>90</v>
      </c>
      <c r="AV240" s="14" t="s">
        <v>90</v>
      </c>
      <c r="AW240" s="14" t="s">
        <v>36</v>
      </c>
      <c r="AX240" s="14" t="s">
        <v>80</v>
      </c>
      <c r="AY240" s="256" t="s">
        <v>156</v>
      </c>
    </row>
    <row r="241" s="15" customFormat="1">
      <c r="A241" s="15"/>
      <c r="B241" s="257"/>
      <c r="C241" s="258"/>
      <c r="D241" s="231" t="s">
        <v>166</v>
      </c>
      <c r="E241" s="259" t="s">
        <v>1</v>
      </c>
      <c r="F241" s="260" t="s">
        <v>172</v>
      </c>
      <c r="G241" s="258"/>
      <c r="H241" s="261">
        <v>348.64800000000002</v>
      </c>
      <c r="I241" s="262"/>
      <c r="J241" s="258"/>
      <c r="K241" s="258"/>
      <c r="L241" s="263"/>
      <c r="M241" s="264"/>
      <c r="N241" s="265"/>
      <c r="O241" s="265"/>
      <c r="P241" s="265"/>
      <c r="Q241" s="265"/>
      <c r="R241" s="265"/>
      <c r="S241" s="265"/>
      <c r="T241" s="26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7" t="s">
        <v>166</v>
      </c>
      <c r="AU241" s="267" t="s">
        <v>90</v>
      </c>
      <c r="AV241" s="15" t="s">
        <v>162</v>
      </c>
      <c r="AW241" s="15" t="s">
        <v>36</v>
      </c>
      <c r="AX241" s="15" t="s">
        <v>88</v>
      </c>
      <c r="AY241" s="267" t="s">
        <v>156</v>
      </c>
    </row>
    <row r="242" s="2" customFormat="1" ht="24.15" customHeight="1">
      <c r="A242" s="38"/>
      <c r="B242" s="39"/>
      <c r="C242" s="218" t="s">
        <v>221</v>
      </c>
      <c r="D242" s="218" t="s">
        <v>158</v>
      </c>
      <c r="E242" s="219" t="s">
        <v>279</v>
      </c>
      <c r="F242" s="220" t="s">
        <v>280</v>
      </c>
      <c r="G242" s="221" t="s">
        <v>161</v>
      </c>
      <c r="H242" s="222">
        <v>1002.885</v>
      </c>
      <c r="I242" s="223"/>
      <c r="J242" s="224">
        <f>ROUND(I242*H242,2)</f>
        <v>0</v>
      </c>
      <c r="K242" s="220" t="s">
        <v>176</v>
      </c>
      <c r="L242" s="44"/>
      <c r="M242" s="225" t="s">
        <v>1</v>
      </c>
      <c r="N242" s="226" t="s">
        <v>45</v>
      </c>
      <c r="O242" s="91"/>
      <c r="P242" s="227">
        <f>O242*H242</f>
        <v>0</v>
      </c>
      <c r="Q242" s="227">
        <v>0.74326999999999999</v>
      </c>
      <c r="R242" s="227">
        <f>Q242*H242</f>
        <v>745.41433395000001</v>
      </c>
      <c r="S242" s="227">
        <v>0</v>
      </c>
      <c r="T242" s="228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9" t="s">
        <v>162</v>
      </c>
      <c r="AT242" s="229" t="s">
        <v>158</v>
      </c>
      <c r="AU242" s="229" t="s">
        <v>90</v>
      </c>
      <c r="AY242" s="17" t="s">
        <v>156</v>
      </c>
      <c r="BE242" s="230">
        <f>IF(N242="základní",J242,0)</f>
        <v>0</v>
      </c>
      <c r="BF242" s="230">
        <f>IF(N242="snížená",J242,0)</f>
        <v>0</v>
      </c>
      <c r="BG242" s="230">
        <f>IF(N242="zákl. přenesená",J242,0)</f>
        <v>0</v>
      </c>
      <c r="BH242" s="230">
        <f>IF(N242="sníž. přenesená",J242,0)</f>
        <v>0</v>
      </c>
      <c r="BI242" s="230">
        <f>IF(N242="nulová",J242,0)</f>
        <v>0</v>
      </c>
      <c r="BJ242" s="17" t="s">
        <v>88</v>
      </c>
      <c r="BK242" s="230">
        <f>ROUND(I242*H242,2)</f>
        <v>0</v>
      </c>
      <c r="BL242" s="17" t="s">
        <v>162</v>
      </c>
      <c r="BM242" s="229" t="s">
        <v>717</v>
      </c>
    </row>
    <row r="243" s="2" customFormat="1">
      <c r="A243" s="38"/>
      <c r="B243" s="39"/>
      <c r="C243" s="40"/>
      <c r="D243" s="231" t="s">
        <v>164</v>
      </c>
      <c r="E243" s="40"/>
      <c r="F243" s="232" t="s">
        <v>282</v>
      </c>
      <c r="G243" s="40"/>
      <c r="H243" s="40"/>
      <c r="I243" s="233"/>
      <c r="J243" s="40"/>
      <c r="K243" s="40"/>
      <c r="L243" s="44"/>
      <c r="M243" s="234"/>
      <c r="N243" s="235"/>
      <c r="O243" s="91"/>
      <c r="P243" s="91"/>
      <c r="Q243" s="91"/>
      <c r="R243" s="91"/>
      <c r="S243" s="91"/>
      <c r="T243" s="92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164</v>
      </c>
      <c r="AU243" s="17" t="s">
        <v>90</v>
      </c>
    </row>
    <row r="244" s="13" customFormat="1">
      <c r="A244" s="13"/>
      <c r="B244" s="236"/>
      <c r="C244" s="237"/>
      <c r="D244" s="231" t="s">
        <v>166</v>
      </c>
      <c r="E244" s="238" t="s">
        <v>1</v>
      </c>
      <c r="F244" s="239" t="s">
        <v>577</v>
      </c>
      <c r="G244" s="237"/>
      <c r="H244" s="238" t="s">
        <v>1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166</v>
      </c>
      <c r="AU244" s="245" t="s">
        <v>90</v>
      </c>
      <c r="AV244" s="13" t="s">
        <v>88</v>
      </c>
      <c r="AW244" s="13" t="s">
        <v>36</v>
      </c>
      <c r="AX244" s="13" t="s">
        <v>80</v>
      </c>
      <c r="AY244" s="245" t="s">
        <v>156</v>
      </c>
    </row>
    <row r="245" s="13" customFormat="1">
      <c r="A245" s="13"/>
      <c r="B245" s="236"/>
      <c r="C245" s="237"/>
      <c r="D245" s="231" t="s">
        <v>166</v>
      </c>
      <c r="E245" s="238" t="s">
        <v>1</v>
      </c>
      <c r="F245" s="239" t="s">
        <v>666</v>
      </c>
      <c r="G245" s="237"/>
      <c r="H245" s="238" t="s">
        <v>1</v>
      </c>
      <c r="I245" s="240"/>
      <c r="J245" s="237"/>
      <c r="K245" s="237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166</v>
      </c>
      <c r="AU245" s="245" t="s">
        <v>90</v>
      </c>
      <c r="AV245" s="13" t="s">
        <v>88</v>
      </c>
      <c r="AW245" s="13" t="s">
        <v>36</v>
      </c>
      <c r="AX245" s="13" t="s">
        <v>80</v>
      </c>
      <c r="AY245" s="245" t="s">
        <v>156</v>
      </c>
    </row>
    <row r="246" s="14" customFormat="1">
      <c r="A246" s="14"/>
      <c r="B246" s="246"/>
      <c r="C246" s="247"/>
      <c r="D246" s="231" t="s">
        <v>166</v>
      </c>
      <c r="E246" s="248" t="s">
        <v>1</v>
      </c>
      <c r="F246" s="249" t="s">
        <v>718</v>
      </c>
      <c r="G246" s="247"/>
      <c r="H246" s="250">
        <v>147.19999999999999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166</v>
      </c>
      <c r="AU246" s="256" t="s">
        <v>90</v>
      </c>
      <c r="AV246" s="14" t="s">
        <v>90</v>
      </c>
      <c r="AW246" s="14" t="s">
        <v>36</v>
      </c>
      <c r="AX246" s="14" t="s">
        <v>80</v>
      </c>
      <c r="AY246" s="256" t="s">
        <v>156</v>
      </c>
    </row>
    <row r="247" s="13" customFormat="1">
      <c r="A247" s="13"/>
      <c r="B247" s="236"/>
      <c r="C247" s="237"/>
      <c r="D247" s="231" t="s">
        <v>166</v>
      </c>
      <c r="E247" s="238" t="s">
        <v>1</v>
      </c>
      <c r="F247" s="239" t="s">
        <v>668</v>
      </c>
      <c r="G247" s="237"/>
      <c r="H247" s="238" t="s">
        <v>1</v>
      </c>
      <c r="I247" s="240"/>
      <c r="J247" s="237"/>
      <c r="K247" s="237"/>
      <c r="L247" s="241"/>
      <c r="M247" s="242"/>
      <c r="N247" s="243"/>
      <c r="O247" s="243"/>
      <c r="P247" s="243"/>
      <c r="Q247" s="243"/>
      <c r="R247" s="243"/>
      <c r="S247" s="243"/>
      <c r="T247" s="24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5" t="s">
        <v>166</v>
      </c>
      <c r="AU247" s="245" t="s">
        <v>90</v>
      </c>
      <c r="AV247" s="13" t="s">
        <v>88</v>
      </c>
      <c r="AW247" s="13" t="s">
        <v>36</v>
      </c>
      <c r="AX247" s="13" t="s">
        <v>80</v>
      </c>
      <c r="AY247" s="245" t="s">
        <v>156</v>
      </c>
    </row>
    <row r="248" s="14" customFormat="1">
      <c r="A248" s="14"/>
      <c r="B248" s="246"/>
      <c r="C248" s="247"/>
      <c r="D248" s="231" t="s">
        <v>166</v>
      </c>
      <c r="E248" s="248" t="s">
        <v>1</v>
      </c>
      <c r="F248" s="249" t="s">
        <v>719</v>
      </c>
      <c r="G248" s="247"/>
      <c r="H248" s="250">
        <v>32</v>
      </c>
      <c r="I248" s="251"/>
      <c r="J248" s="247"/>
      <c r="K248" s="247"/>
      <c r="L248" s="252"/>
      <c r="M248" s="253"/>
      <c r="N248" s="254"/>
      <c r="O248" s="254"/>
      <c r="P248" s="254"/>
      <c r="Q248" s="254"/>
      <c r="R248" s="254"/>
      <c r="S248" s="254"/>
      <c r="T248" s="25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6" t="s">
        <v>166</v>
      </c>
      <c r="AU248" s="256" t="s">
        <v>90</v>
      </c>
      <c r="AV248" s="14" t="s">
        <v>90</v>
      </c>
      <c r="AW248" s="14" t="s">
        <v>36</v>
      </c>
      <c r="AX248" s="14" t="s">
        <v>80</v>
      </c>
      <c r="AY248" s="256" t="s">
        <v>156</v>
      </c>
    </row>
    <row r="249" s="13" customFormat="1">
      <c r="A249" s="13"/>
      <c r="B249" s="236"/>
      <c r="C249" s="237"/>
      <c r="D249" s="231" t="s">
        <v>166</v>
      </c>
      <c r="E249" s="238" t="s">
        <v>1</v>
      </c>
      <c r="F249" s="239" t="s">
        <v>646</v>
      </c>
      <c r="G249" s="237"/>
      <c r="H249" s="238" t="s">
        <v>1</v>
      </c>
      <c r="I249" s="240"/>
      <c r="J249" s="237"/>
      <c r="K249" s="237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166</v>
      </c>
      <c r="AU249" s="245" t="s">
        <v>90</v>
      </c>
      <c r="AV249" s="13" t="s">
        <v>88</v>
      </c>
      <c r="AW249" s="13" t="s">
        <v>36</v>
      </c>
      <c r="AX249" s="13" t="s">
        <v>80</v>
      </c>
      <c r="AY249" s="245" t="s">
        <v>156</v>
      </c>
    </row>
    <row r="250" s="14" customFormat="1">
      <c r="A250" s="14"/>
      <c r="B250" s="246"/>
      <c r="C250" s="247"/>
      <c r="D250" s="231" t="s">
        <v>166</v>
      </c>
      <c r="E250" s="248" t="s">
        <v>1</v>
      </c>
      <c r="F250" s="249" t="s">
        <v>720</v>
      </c>
      <c r="G250" s="247"/>
      <c r="H250" s="250">
        <v>189.58500000000001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166</v>
      </c>
      <c r="AU250" s="256" t="s">
        <v>90</v>
      </c>
      <c r="AV250" s="14" t="s">
        <v>90</v>
      </c>
      <c r="AW250" s="14" t="s">
        <v>36</v>
      </c>
      <c r="AX250" s="14" t="s">
        <v>80</v>
      </c>
      <c r="AY250" s="256" t="s">
        <v>156</v>
      </c>
    </row>
    <row r="251" s="13" customFormat="1">
      <c r="A251" s="13"/>
      <c r="B251" s="236"/>
      <c r="C251" s="237"/>
      <c r="D251" s="231" t="s">
        <v>166</v>
      </c>
      <c r="E251" s="238" t="s">
        <v>1</v>
      </c>
      <c r="F251" s="239" t="s">
        <v>648</v>
      </c>
      <c r="G251" s="237"/>
      <c r="H251" s="238" t="s">
        <v>1</v>
      </c>
      <c r="I251" s="240"/>
      <c r="J251" s="237"/>
      <c r="K251" s="237"/>
      <c r="L251" s="241"/>
      <c r="M251" s="242"/>
      <c r="N251" s="243"/>
      <c r="O251" s="243"/>
      <c r="P251" s="243"/>
      <c r="Q251" s="243"/>
      <c r="R251" s="243"/>
      <c r="S251" s="243"/>
      <c r="T251" s="24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5" t="s">
        <v>166</v>
      </c>
      <c r="AU251" s="245" t="s">
        <v>90</v>
      </c>
      <c r="AV251" s="13" t="s">
        <v>88</v>
      </c>
      <c r="AW251" s="13" t="s">
        <v>36</v>
      </c>
      <c r="AX251" s="13" t="s">
        <v>80</v>
      </c>
      <c r="AY251" s="245" t="s">
        <v>156</v>
      </c>
    </row>
    <row r="252" s="14" customFormat="1">
      <c r="A252" s="14"/>
      <c r="B252" s="246"/>
      <c r="C252" s="247"/>
      <c r="D252" s="231" t="s">
        <v>166</v>
      </c>
      <c r="E252" s="248" t="s">
        <v>1</v>
      </c>
      <c r="F252" s="249" t="s">
        <v>721</v>
      </c>
      <c r="G252" s="247"/>
      <c r="H252" s="250">
        <v>48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166</v>
      </c>
      <c r="AU252" s="256" t="s">
        <v>90</v>
      </c>
      <c r="AV252" s="14" t="s">
        <v>90</v>
      </c>
      <c r="AW252" s="14" t="s">
        <v>36</v>
      </c>
      <c r="AX252" s="14" t="s">
        <v>80</v>
      </c>
      <c r="AY252" s="256" t="s">
        <v>156</v>
      </c>
    </row>
    <row r="253" s="13" customFormat="1">
      <c r="A253" s="13"/>
      <c r="B253" s="236"/>
      <c r="C253" s="237"/>
      <c r="D253" s="231" t="s">
        <v>166</v>
      </c>
      <c r="E253" s="238" t="s">
        <v>1</v>
      </c>
      <c r="F253" s="239" t="s">
        <v>671</v>
      </c>
      <c r="G253" s="237"/>
      <c r="H253" s="238" t="s">
        <v>1</v>
      </c>
      <c r="I253" s="240"/>
      <c r="J253" s="237"/>
      <c r="K253" s="237"/>
      <c r="L253" s="241"/>
      <c r="M253" s="242"/>
      <c r="N253" s="243"/>
      <c r="O253" s="243"/>
      <c r="P253" s="243"/>
      <c r="Q253" s="243"/>
      <c r="R253" s="243"/>
      <c r="S253" s="243"/>
      <c r="T253" s="24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5" t="s">
        <v>166</v>
      </c>
      <c r="AU253" s="245" t="s">
        <v>90</v>
      </c>
      <c r="AV253" s="13" t="s">
        <v>88</v>
      </c>
      <c r="AW253" s="13" t="s">
        <v>36</v>
      </c>
      <c r="AX253" s="13" t="s">
        <v>80</v>
      </c>
      <c r="AY253" s="245" t="s">
        <v>156</v>
      </c>
    </row>
    <row r="254" s="14" customFormat="1">
      <c r="A254" s="14"/>
      <c r="B254" s="246"/>
      <c r="C254" s="247"/>
      <c r="D254" s="231" t="s">
        <v>166</v>
      </c>
      <c r="E254" s="248" t="s">
        <v>1</v>
      </c>
      <c r="F254" s="249" t="s">
        <v>722</v>
      </c>
      <c r="G254" s="247"/>
      <c r="H254" s="250">
        <v>60</v>
      </c>
      <c r="I254" s="251"/>
      <c r="J254" s="247"/>
      <c r="K254" s="247"/>
      <c r="L254" s="252"/>
      <c r="M254" s="253"/>
      <c r="N254" s="254"/>
      <c r="O254" s="254"/>
      <c r="P254" s="254"/>
      <c r="Q254" s="254"/>
      <c r="R254" s="254"/>
      <c r="S254" s="254"/>
      <c r="T254" s="25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6" t="s">
        <v>166</v>
      </c>
      <c r="AU254" s="256" t="s">
        <v>90</v>
      </c>
      <c r="AV254" s="14" t="s">
        <v>90</v>
      </c>
      <c r="AW254" s="14" t="s">
        <v>36</v>
      </c>
      <c r="AX254" s="14" t="s">
        <v>80</v>
      </c>
      <c r="AY254" s="256" t="s">
        <v>156</v>
      </c>
    </row>
    <row r="255" s="13" customFormat="1">
      <c r="A255" s="13"/>
      <c r="B255" s="236"/>
      <c r="C255" s="237"/>
      <c r="D255" s="231" t="s">
        <v>166</v>
      </c>
      <c r="E255" s="238" t="s">
        <v>1</v>
      </c>
      <c r="F255" s="239" t="s">
        <v>673</v>
      </c>
      <c r="G255" s="237"/>
      <c r="H255" s="238" t="s">
        <v>1</v>
      </c>
      <c r="I255" s="240"/>
      <c r="J255" s="237"/>
      <c r="K255" s="237"/>
      <c r="L255" s="241"/>
      <c r="M255" s="242"/>
      <c r="N255" s="243"/>
      <c r="O255" s="243"/>
      <c r="P255" s="243"/>
      <c r="Q255" s="243"/>
      <c r="R255" s="243"/>
      <c r="S255" s="243"/>
      <c r="T255" s="24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5" t="s">
        <v>166</v>
      </c>
      <c r="AU255" s="245" t="s">
        <v>90</v>
      </c>
      <c r="AV255" s="13" t="s">
        <v>88</v>
      </c>
      <c r="AW255" s="13" t="s">
        <v>36</v>
      </c>
      <c r="AX255" s="13" t="s">
        <v>80</v>
      </c>
      <c r="AY255" s="245" t="s">
        <v>156</v>
      </c>
    </row>
    <row r="256" s="14" customFormat="1">
      <c r="A256" s="14"/>
      <c r="B256" s="246"/>
      <c r="C256" s="247"/>
      <c r="D256" s="231" t="s">
        <v>166</v>
      </c>
      <c r="E256" s="248" t="s">
        <v>1</v>
      </c>
      <c r="F256" s="249" t="s">
        <v>723</v>
      </c>
      <c r="G256" s="247"/>
      <c r="H256" s="250">
        <v>145.59999999999999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6" t="s">
        <v>166</v>
      </c>
      <c r="AU256" s="256" t="s">
        <v>90</v>
      </c>
      <c r="AV256" s="14" t="s">
        <v>90</v>
      </c>
      <c r="AW256" s="14" t="s">
        <v>36</v>
      </c>
      <c r="AX256" s="14" t="s">
        <v>80</v>
      </c>
      <c r="AY256" s="256" t="s">
        <v>156</v>
      </c>
    </row>
    <row r="257" s="13" customFormat="1">
      <c r="A257" s="13"/>
      <c r="B257" s="236"/>
      <c r="C257" s="237"/>
      <c r="D257" s="231" t="s">
        <v>166</v>
      </c>
      <c r="E257" s="238" t="s">
        <v>1</v>
      </c>
      <c r="F257" s="239" t="s">
        <v>724</v>
      </c>
      <c r="G257" s="237"/>
      <c r="H257" s="238" t="s">
        <v>1</v>
      </c>
      <c r="I257" s="240"/>
      <c r="J257" s="237"/>
      <c r="K257" s="237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166</v>
      </c>
      <c r="AU257" s="245" t="s">
        <v>90</v>
      </c>
      <c r="AV257" s="13" t="s">
        <v>88</v>
      </c>
      <c r="AW257" s="13" t="s">
        <v>36</v>
      </c>
      <c r="AX257" s="13" t="s">
        <v>80</v>
      </c>
      <c r="AY257" s="245" t="s">
        <v>156</v>
      </c>
    </row>
    <row r="258" s="14" customFormat="1">
      <c r="A258" s="14"/>
      <c r="B258" s="246"/>
      <c r="C258" s="247"/>
      <c r="D258" s="231" t="s">
        <v>166</v>
      </c>
      <c r="E258" s="248" t="s">
        <v>1</v>
      </c>
      <c r="F258" s="249" t="s">
        <v>725</v>
      </c>
      <c r="G258" s="247"/>
      <c r="H258" s="250">
        <v>48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6" t="s">
        <v>166</v>
      </c>
      <c r="AU258" s="256" t="s">
        <v>90</v>
      </c>
      <c r="AV258" s="14" t="s">
        <v>90</v>
      </c>
      <c r="AW258" s="14" t="s">
        <v>36</v>
      </c>
      <c r="AX258" s="14" t="s">
        <v>80</v>
      </c>
      <c r="AY258" s="256" t="s">
        <v>156</v>
      </c>
    </row>
    <row r="259" s="13" customFormat="1">
      <c r="A259" s="13"/>
      <c r="B259" s="236"/>
      <c r="C259" s="237"/>
      <c r="D259" s="231" t="s">
        <v>166</v>
      </c>
      <c r="E259" s="238" t="s">
        <v>1</v>
      </c>
      <c r="F259" s="239" t="s">
        <v>676</v>
      </c>
      <c r="G259" s="237"/>
      <c r="H259" s="238" t="s">
        <v>1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166</v>
      </c>
      <c r="AU259" s="245" t="s">
        <v>90</v>
      </c>
      <c r="AV259" s="13" t="s">
        <v>88</v>
      </c>
      <c r="AW259" s="13" t="s">
        <v>36</v>
      </c>
      <c r="AX259" s="13" t="s">
        <v>80</v>
      </c>
      <c r="AY259" s="245" t="s">
        <v>156</v>
      </c>
    </row>
    <row r="260" s="14" customFormat="1">
      <c r="A260" s="14"/>
      <c r="B260" s="246"/>
      <c r="C260" s="247"/>
      <c r="D260" s="231" t="s">
        <v>166</v>
      </c>
      <c r="E260" s="248" t="s">
        <v>1</v>
      </c>
      <c r="F260" s="249" t="s">
        <v>726</v>
      </c>
      <c r="G260" s="247"/>
      <c r="H260" s="250">
        <v>160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166</v>
      </c>
      <c r="AU260" s="256" t="s">
        <v>90</v>
      </c>
      <c r="AV260" s="14" t="s">
        <v>90</v>
      </c>
      <c r="AW260" s="14" t="s">
        <v>36</v>
      </c>
      <c r="AX260" s="14" t="s">
        <v>80</v>
      </c>
      <c r="AY260" s="256" t="s">
        <v>156</v>
      </c>
    </row>
    <row r="261" s="13" customFormat="1">
      <c r="A261" s="13"/>
      <c r="B261" s="236"/>
      <c r="C261" s="237"/>
      <c r="D261" s="231" t="s">
        <v>166</v>
      </c>
      <c r="E261" s="238" t="s">
        <v>1</v>
      </c>
      <c r="F261" s="239" t="s">
        <v>658</v>
      </c>
      <c r="G261" s="237"/>
      <c r="H261" s="238" t="s">
        <v>1</v>
      </c>
      <c r="I261" s="240"/>
      <c r="J261" s="237"/>
      <c r="K261" s="237"/>
      <c r="L261" s="241"/>
      <c r="M261" s="242"/>
      <c r="N261" s="243"/>
      <c r="O261" s="243"/>
      <c r="P261" s="243"/>
      <c r="Q261" s="243"/>
      <c r="R261" s="243"/>
      <c r="S261" s="243"/>
      <c r="T261" s="24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5" t="s">
        <v>166</v>
      </c>
      <c r="AU261" s="245" t="s">
        <v>90</v>
      </c>
      <c r="AV261" s="13" t="s">
        <v>88</v>
      </c>
      <c r="AW261" s="13" t="s">
        <v>36</v>
      </c>
      <c r="AX261" s="13" t="s">
        <v>80</v>
      </c>
      <c r="AY261" s="245" t="s">
        <v>156</v>
      </c>
    </row>
    <row r="262" s="14" customFormat="1">
      <c r="A262" s="14"/>
      <c r="B262" s="246"/>
      <c r="C262" s="247"/>
      <c r="D262" s="231" t="s">
        <v>166</v>
      </c>
      <c r="E262" s="248" t="s">
        <v>1</v>
      </c>
      <c r="F262" s="249" t="s">
        <v>727</v>
      </c>
      <c r="G262" s="247"/>
      <c r="H262" s="250">
        <v>108.5</v>
      </c>
      <c r="I262" s="251"/>
      <c r="J262" s="247"/>
      <c r="K262" s="247"/>
      <c r="L262" s="252"/>
      <c r="M262" s="253"/>
      <c r="N262" s="254"/>
      <c r="O262" s="254"/>
      <c r="P262" s="254"/>
      <c r="Q262" s="254"/>
      <c r="R262" s="254"/>
      <c r="S262" s="254"/>
      <c r="T262" s="25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6" t="s">
        <v>166</v>
      </c>
      <c r="AU262" s="256" t="s">
        <v>90</v>
      </c>
      <c r="AV262" s="14" t="s">
        <v>90</v>
      </c>
      <c r="AW262" s="14" t="s">
        <v>36</v>
      </c>
      <c r="AX262" s="14" t="s">
        <v>80</v>
      </c>
      <c r="AY262" s="256" t="s">
        <v>156</v>
      </c>
    </row>
    <row r="263" s="13" customFormat="1">
      <c r="A263" s="13"/>
      <c r="B263" s="236"/>
      <c r="C263" s="237"/>
      <c r="D263" s="231" t="s">
        <v>166</v>
      </c>
      <c r="E263" s="238" t="s">
        <v>1</v>
      </c>
      <c r="F263" s="239" t="s">
        <v>660</v>
      </c>
      <c r="G263" s="237"/>
      <c r="H263" s="238" t="s">
        <v>1</v>
      </c>
      <c r="I263" s="240"/>
      <c r="J263" s="237"/>
      <c r="K263" s="237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166</v>
      </c>
      <c r="AU263" s="245" t="s">
        <v>90</v>
      </c>
      <c r="AV263" s="13" t="s">
        <v>88</v>
      </c>
      <c r="AW263" s="13" t="s">
        <v>36</v>
      </c>
      <c r="AX263" s="13" t="s">
        <v>80</v>
      </c>
      <c r="AY263" s="245" t="s">
        <v>156</v>
      </c>
    </row>
    <row r="264" s="14" customFormat="1">
      <c r="A264" s="14"/>
      <c r="B264" s="246"/>
      <c r="C264" s="247"/>
      <c r="D264" s="231" t="s">
        <v>166</v>
      </c>
      <c r="E264" s="248" t="s">
        <v>1</v>
      </c>
      <c r="F264" s="249" t="s">
        <v>728</v>
      </c>
      <c r="G264" s="247"/>
      <c r="H264" s="250">
        <v>64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6" t="s">
        <v>166</v>
      </c>
      <c r="AU264" s="256" t="s">
        <v>90</v>
      </c>
      <c r="AV264" s="14" t="s">
        <v>90</v>
      </c>
      <c r="AW264" s="14" t="s">
        <v>36</v>
      </c>
      <c r="AX264" s="14" t="s">
        <v>80</v>
      </c>
      <c r="AY264" s="256" t="s">
        <v>156</v>
      </c>
    </row>
    <row r="265" s="15" customFormat="1">
      <c r="A265" s="15"/>
      <c r="B265" s="257"/>
      <c r="C265" s="258"/>
      <c r="D265" s="231" t="s">
        <v>166</v>
      </c>
      <c r="E265" s="259" t="s">
        <v>1</v>
      </c>
      <c r="F265" s="260" t="s">
        <v>172</v>
      </c>
      <c r="G265" s="258"/>
      <c r="H265" s="261">
        <v>1002.885</v>
      </c>
      <c r="I265" s="262"/>
      <c r="J265" s="258"/>
      <c r="K265" s="258"/>
      <c r="L265" s="263"/>
      <c r="M265" s="264"/>
      <c r="N265" s="265"/>
      <c r="O265" s="265"/>
      <c r="P265" s="265"/>
      <c r="Q265" s="265"/>
      <c r="R265" s="265"/>
      <c r="S265" s="265"/>
      <c r="T265" s="26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7" t="s">
        <v>166</v>
      </c>
      <c r="AU265" s="267" t="s">
        <v>90</v>
      </c>
      <c r="AV265" s="15" t="s">
        <v>162</v>
      </c>
      <c r="AW265" s="15" t="s">
        <v>36</v>
      </c>
      <c r="AX265" s="15" t="s">
        <v>88</v>
      </c>
      <c r="AY265" s="267" t="s">
        <v>156</v>
      </c>
    </row>
    <row r="266" s="2" customFormat="1" ht="24.15" customHeight="1">
      <c r="A266" s="38"/>
      <c r="B266" s="39"/>
      <c r="C266" s="218" t="s">
        <v>109</v>
      </c>
      <c r="D266" s="218" t="s">
        <v>158</v>
      </c>
      <c r="E266" s="219" t="s">
        <v>729</v>
      </c>
      <c r="F266" s="220" t="s">
        <v>730</v>
      </c>
      <c r="G266" s="221" t="s">
        <v>161</v>
      </c>
      <c r="H266" s="222">
        <v>1032.885</v>
      </c>
      <c r="I266" s="223"/>
      <c r="J266" s="224">
        <f>ROUND(I266*H266,2)</f>
        <v>0</v>
      </c>
      <c r="K266" s="220" t="s">
        <v>176</v>
      </c>
      <c r="L266" s="44"/>
      <c r="M266" s="225" t="s">
        <v>1</v>
      </c>
      <c r="N266" s="226" t="s">
        <v>45</v>
      </c>
      <c r="O266" s="91"/>
      <c r="P266" s="227">
        <f>O266*H266</f>
        <v>0</v>
      </c>
      <c r="Q266" s="227">
        <v>0</v>
      </c>
      <c r="R266" s="227">
        <f>Q266*H266</f>
        <v>0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162</v>
      </c>
      <c r="AT266" s="229" t="s">
        <v>158</v>
      </c>
      <c r="AU266" s="229" t="s">
        <v>90</v>
      </c>
      <c r="AY266" s="17" t="s">
        <v>156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88</v>
      </c>
      <c r="BK266" s="230">
        <f>ROUND(I266*H266,2)</f>
        <v>0</v>
      </c>
      <c r="BL266" s="17" t="s">
        <v>162</v>
      </c>
      <c r="BM266" s="229" t="s">
        <v>731</v>
      </c>
    </row>
    <row r="267" s="2" customFormat="1">
      <c r="A267" s="38"/>
      <c r="B267" s="39"/>
      <c r="C267" s="40"/>
      <c r="D267" s="231" t="s">
        <v>164</v>
      </c>
      <c r="E267" s="40"/>
      <c r="F267" s="232" t="s">
        <v>732</v>
      </c>
      <c r="G267" s="40"/>
      <c r="H267" s="40"/>
      <c r="I267" s="233"/>
      <c r="J267" s="40"/>
      <c r="K267" s="40"/>
      <c r="L267" s="44"/>
      <c r="M267" s="234"/>
      <c r="N267" s="235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164</v>
      </c>
      <c r="AU267" s="17" t="s">
        <v>90</v>
      </c>
    </row>
    <row r="268" s="13" customFormat="1">
      <c r="A268" s="13"/>
      <c r="B268" s="236"/>
      <c r="C268" s="237"/>
      <c r="D268" s="231" t="s">
        <v>166</v>
      </c>
      <c r="E268" s="238" t="s">
        <v>1</v>
      </c>
      <c r="F268" s="239" t="s">
        <v>577</v>
      </c>
      <c r="G268" s="237"/>
      <c r="H268" s="238" t="s">
        <v>1</v>
      </c>
      <c r="I268" s="240"/>
      <c r="J268" s="237"/>
      <c r="K268" s="237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166</v>
      </c>
      <c r="AU268" s="245" t="s">
        <v>90</v>
      </c>
      <c r="AV268" s="13" t="s">
        <v>88</v>
      </c>
      <c r="AW268" s="13" t="s">
        <v>36</v>
      </c>
      <c r="AX268" s="13" t="s">
        <v>80</v>
      </c>
      <c r="AY268" s="245" t="s">
        <v>156</v>
      </c>
    </row>
    <row r="269" s="13" customFormat="1">
      <c r="A269" s="13"/>
      <c r="B269" s="236"/>
      <c r="C269" s="237"/>
      <c r="D269" s="231" t="s">
        <v>166</v>
      </c>
      <c r="E269" s="238" t="s">
        <v>1</v>
      </c>
      <c r="F269" s="239" t="s">
        <v>666</v>
      </c>
      <c r="G269" s="237"/>
      <c r="H269" s="238" t="s">
        <v>1</v>
      </c>
      <c r="I269" s="240"/>
      <c r="J269" s="237"/>
      <c r="K269" s="237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166</v>
      </c>
      <c r="AU269" s="245" t="s">
        <v>90</v>
      </c>
      <c r="AV269" s="13" t="s">
        <v>88</v>
      </c>
      <c r="AW269" s="13" t="s">
        <v>36</v>
      </c>
      <c r="AX269" s="13" t="s">
        <v>80</v>
      </c>
      <c r="AY269" s="245" t="s">
        <v>156</v>
      </c>
    </row>
    <row r="270" s="14" customFormat="1">
      <c r="A270" s="14"/>
      <c r="B270" s="246"/>
      <c r="C270" s="247"/>
      <c r="D270" s="231" t="s">
        <v>166</v>
      </c>
      <c r="E270" s="248" t="s">
        <v>1</v>
      </c>
      <c r="F270" s="249" t="s">
        <v>718</v>
      </c>
      <c r="G270" s="247"/>
      <c r="H270" s="250">
        <v>147.19999999999999</v>
      </c>
      <c r="I270" s="251"/>
      <c r="J270" s="247"/>
      <c r="K270" s="247"/>
      <c r="L270" s="252"/>
      <c r="M270" s="253"/>
      <c r="N270" s="254"/>
      <c r="O270" s="254"/>
      <c r="P270" s="254"/>
      <c r="Q270" s="254"/>
      <c r="R270" s="254"/>
      <c r="S270" s="254"/>
      <c r="T270" s="25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6" t="s">
        <v>166</v>
      </c>
      <c r="AU270" s="256" t="s">
        <v>90</v>
      </c>
      <c r="AV270" s="14" t="s">
        <v>90</v>
      </c>
      <c r="AW270" s="14" t="s">
        <v>36</v>
      </c>
      <c r="AX270" s="14" t="s">
        <v>80</v>
      </c>
      <c r="AY270" s="256" t="s">
        <v>156</v>
      </c>
    </row>
    <row r="271" s="13" customFormat="1">
      <c r="A271" s="13"/>
      <c r="B271" s="236"/>
      <c r="C271" s="237"/>
      <c r="D271" s="231" t="s">
        <v>166</v>
      </c>
      <c r="E271" s="238" t="s">
        <v>1</v>
      </c>
      <c r="F271" s="239" t="s">
        <v>668</v>
      </c>
      <c r="G271" s="237"/>
      <c r="H271" s="238" t="s">
        <v>1</v>
      </c>
      <c r="I271" s="240"/>
      <c r="J271" s="237"/>
      <c r="K271" s="237"/>
      <c r="L271" s="241"/>
      <c r="M271" s="242"/>
      <c r="N271" s="243"/>
      <c r="O271" s="243"/>
      <c r="P271" s="243"/>
      <c r="Q271" s="243"/>
      <c r="R271" s="243"/>
      <c r="S271" s="243"/>
      <c r="T271" s="24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5" t="s">
        <v>166</v>
      </c>
      <c r="AU271" s="245" t="s">
        <v>90</v>
      </c>
      <c r="AV271" s="13" t="s">
        <v>88</v>
      </c>
      <c r="AW271" s="13" t="s">
        <v>36</v>
      </c>
      <c r="AX271" s="13" t="s">
        <v>80</v>
      </c>
      <c r="AY271" s="245" t="s">
        <v>156</v>
      </c>
    </row>
    <row r="272" s="14" customFormat="1">
      <c r="A272" s="14"/>
      <c r="B272" s="246"/>
      <c r="C272" s="247"/>
      <c r="D272" s="231" t="s">
        <v>166</v>
      </c>
      <c r="E272" s="248" t="s">
        <v>1</v>
      </c>
      <c r="F272" s="249" t="s">
        <v>719</v>
      </c>
      <c r="G272" s="247"/>
      <c r="H272" s="250">
        <v>32</v>
      </c>
      <c r="I272" s="251"/>
      <c r="J272" s="247"/>
      <c r="K272" s="247"/>
      <c r="L272" s="252"/>
      <c r="M272" s="253"/>
      <c r="N272" s="254"/>
      <c r="O272" s="254"/>
      <c r="P272" s="254"/>
      <c r="Q272" s="254"/>
      <c r="R272" s="254"/>
      <c r="S272" s="254"/>
      <c r="T272" s="25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6" t="s">
        <v>166</v>
      </c>
      <c r="AU272" s="256" t="s">
        <v>90</v>
      </c>
      <c r="AV272" s="14" t="s">
        <v>90</v>
      </c>
      <c r="AW272" s="14" t="s">
        <v>36</v>
      </c>
      <c r="AX272" s="14" t="s">
        <v>80</v>
      </c>
      <c r="AY272" s="256" t="s">
        <v>156</v>
      </c>
    </row>
    <row r="273" s="13" customFormat="1">
      <c r="A273" s="13"/>
      <c r="B273" s="236"/>
      <c r="C273" s="237"/>
      <c r="D273" s="231" t="s">
        <v>166</v>
      </c>
      <c r="E273" s="238" t="s">
        <v>1</v>
      </c>
      <c r="F273" s="239" t="s">
        <v>646</v>
      </c>
      <c r="G273" s="237"/>
      <c r="H273" s="238" t="s">
        <v>1</v>
      </c>
      <c r="I273" s="240"/>
      <c r="J273" s="237"/>
      <c r="K273" s="237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166</v>
      </c>
      <c r="AU273" s="245" t="s">
        <v>90</v>
      </c>
      <c r="AV273" s="13" t="s">
        <v>88</v>
      </c>
      <c r="AW273" s="13" t="s">
        <v>36</v>
      </c>
      <c r="AX273" s="13" t="s">
        <v>80</v>
      </c>
      <c r="AY273" s="245" t="s">
        <v>156</v>
      </c>
    </row>
    <row r="274" s="14" customFormat="1">
      <c r="A274" s="14"/>
      <c r="B274" s="246"/>
      <c r="C274" s="247"/>
      <c r="D274" s="231" t="s">
        <v>166</v>
      </c>
      <c r="E274" s="248" t="s">
        <v>1</v>
      </c>
      <c r="F274" s="249" t="s">
        <v>720</v>
      </c>
      <c r="G274" s="247"/>
      <c r="H274" s="250">
        <v>189.58500000000001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6" t="s">
        <v>166</v>
      </c>
      <c r="AU274" s="256" t="s">
        <v>90</v>
      </c>
      <c r="AV274" s="14" t="s">
        <v>90</v>
      </c>
      <c r="AW274" s="14" t="s">
        <v>36</v>
      </c>
      <c r="AX274" s="14" t="s">
        <v>80</v>
      </c>
      <c r="AY274" s="256" t="s">
        <v>156</v>
      </c>
    </row>
    <row r="275" s="13" customFormat="1">
      <c r="A275" s="13"/>
      <c r="B275" s="236"/>
      <c r="C275" s="237"/>
      <c r="D275" s="231" t="s">
        <v>166</v>
      </c>
      <c r="E275" s="238" t="s">
        <v>1</v>
      </c>
      <c r="F275" s="239" t="s">
        <v>648</v>
      </c>
      <c r="G275" s="237"/>
      <c r="H275" s="238" t="s">
        <v>1</v>
      </c>
      <c r="I275" s="240"/>
      <c r="J275" s="237"/>
      <c r="K275" s="237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166</v>
      </c>
      <c r="AU275" s="245" t="s">
        <v>90</v>
      </c>
      <c r="AV275" s="13" t="s">
        <v>88</v>
      </c>
      <c r="AW275" s="13" t="s">
        <v>36</v>
      </c>
      <c r="AX275" s="13" t="s">
        <v>80</v>
      </c>
      <c r="AY275" s="245" t="s">
        <v>156</v>
      </c>
    </row>
    <row r="276" s="14" customFormat="1">
      <c r="A276" s="14"/>
      <c r="B276" s="246"/>
      <c r="C276" s="247"/>
      <c r="D276" s="231" t="s">
        <v>166</v>
      </c>
      <c r="E276" s="248" t="s">
        <v>1</v>
      </c>
      <c r="F276" s="249" t="s">
        <v>721</v>
      </c>
      <c r="G276" s="247"/>
      <c r="H276" s="250">
        <v>48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6" t="s">
        <v>166</v>
      </c>
      <c r="AU276" s="256" t="s">
        <v>90</v>
      </c>
      <c r="AV276" s="14" t="s">
        <v>90</v>
      </c>
      <c r="AW276" s="14" t="s">
        <v>36</v>
      </c>
      <c r="AX276" s="14" t="s">
        <v>80</v>
      </c>
      <c r="AY276" s="256" t="s">
        <v>156</v>
      </c>
    </row>
    <row r="277" s="13" customFormat="1">
      <c r="A277" s="13"/>
      <c r="B277" s="236"/>
      <c r="C277" s="237"/>
      <c r="D277" s="231" t="s">
        <v>166</v>
      </c>
      <c r="E277" s="238" t="s">
        <v>1</v>
      </c>
      <c r="F277" s="239" t="s">
        <v>671</v>
      </c>
      <c r="G277" s="237"/>
      <c r="H277" s="238" t="s">
        <v>1</v>
      </c>
      <c r="I277" s="240"/>
      <c r="J277" s="237"/>
      <c r="K277" s="237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166</v>
      </c>
      <c r="AU277" s="245" t="s">
        <v>90</v>
      </c>
      <c r="AV277" s="13" t="s">
        <v>88</v>
      </c>
      <c r="AW277" s="13" t="s">
        <v>36</v>
      </c>
      <c r="AX277" s="13" t="s">
        <v>80</v>
      </c>
      <c r="AY277" s="245" t="s">
        <v>156</v>
      </c>
    </row>
    <row r="278" s="14" customFormat="1">
      <c r="A278" s="14"/>
      <c r="B278" s="246"/>
      <c r="C278" s="247"/>
      <c r="D278" s="231" t="s">
        <v>166</v>
      </c>
      <c r="E278" s="248" t="s">
        <v>1</v>
      </c>
      <c r="F278" s="249" t="s">
        <v>722</v>
      </c>
      <c r="G278" s="247"/>
      <c r="H278" s="250">
        <v>60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6" t="s">
        <v>166</v>
      </c>
      <c r="AU278" s="256" t="s">
        <v>90</v>
      </c>
      <c r="AV278" s="14" t="s">
        <v>90</v>
      </c>
      <c r="AW278" s="14" t="s">
        <v>36</v>
      </c>
      <c r="AX278" s="14" t="s">
        <v>80</v>
      </c>
      <c r="AY278" s="256" t="s">
        <v>156</v>
      </c>
    </row>
    <row r="279" s="13" customFormat="1">
      <c r="A279" s="13"/>
      <c r="B279" s="236"/>
      <c r="C279" s="237"/>
      <c r="D279" s="231" t="s">
        <v>166</v>
      </c>
      <c r="E279" s="238" t="s">
        <v>1</v>
      </c>
      <c r="F279" s="239" t="s">
        <v>733</v>
      </c>
      <c r="G279" s="237"/>
      <c r="H279" s="238" t="s">
        <v>1</v>
      </c>
      <c r="I279" s="240"/>
      <c r="J279" s="237"/>
      <c r="K279" s="237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166</v>
      </c>
      <c r="AU279" s="245" t="s">
        <v>90</v>
      </c>
      <c r="AV279" s="13" t="s">
        <v>88</v>
      </c>
      <c r="AW279" s="13" t="s">
        <v>36</v>
      </c>
      <c r="AX279" s="13" t="s">
        <v>80</v>
      </c>
      <c r="AY279" s="245" t="s">
        <v>156</v>
      </c>
    </row>
    <row r="280" s="14" customFormat="1">
      <c r="A280" s="14"/>
      <c r="B280" s="246"/>
      <c r="C280" s="247"/>
      <c r="D280" s="231" t="s">
        <v>166</v>
      </c>
      <c r="E280" s="248" t="s">
        <v>1</v>
      </c>
      <c r="F280" s="249" t="s">
        <v>199</v>
      </c>
      <c r="G280" s="247"/>
      <c r="H280" s="250">
        <v>30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166</v>
      </c>
      <c r="AU280" s="256" t="s">
        <v>90</v>
      </c>
      <c r="AV280" s="14" t="s">
        <v>90</v>
      </c>
      <c r="AW280" s="14" t="s">
        <v>36</v>
      </c>
      <c r="AX280" s="14" t="s">
        <v>80</v>
      </c>
      <c r="AY280" s="256" t="s">
        <v>156</v>
      </c>
    </row>
    <row r="281" s="13" customFormat="1">
      <c r="A281" s="13"/>
      <c r="B281" s="236"/>
      <c r="C281" s="237"/>
      <c r="D281" s="231" t="s">
        <v>166</v>
      </c>
      <c r="E281" s="238" t="s">
        <v>1</v>
      </c>
      <c r="F281" s="239" t="s">
        <v>673</v>
      </c>
      <c r="G281" s="237"/>
      <c r="H281" s="238" t="s">
        <v>1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166</v>
      </c>
      <c r="AU281" s="245" t="s">
        <v>90</v>
      </c>
      <c r="AV281" s="13" t="s">
        <v>88</v>
      </c>
      <c r="AW281" s="13" t="s">
        <v>36</v>
      </c>
      <c r="AX281" s="13" t="s">
        <v>80</v>
      </c>
      <c r="AY281" s="245" t="s">
        <v>156</v>
      </c>
    </row>
    <row r="282" s="14" customFormat="1">
      <c r="A282" s="14"/>
      <c r="B282" s="246"/>
      <c r="C282" s="247"/>
      <c r="D282" s="231" t="s">
        <v>166</v>
      </c>
      <c r="E282" s="248" t="s">
        <v>1</v>
      </c>
      <c r="F282" s="249" t="s">
        <v>723</v>
      </c>
      <c r="G282" s="247"/>
      <c r="H282" s="250">
        <v>145.59999999999999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166</v>
      </c>
      <c r="AU282" s="256" t="s">
        <v>90</v>
      </c>
      <c r="AV282" s="14" t="s">
        <v>90</v>
      </c>
      <c r="AW282" s="14" t="s">
        <v>36</v>
      </c>
      <c r="AX282" s="14" t="s">
        <v>80</v>
      </c>
      <c r="AY282" s="256" t="s">
        <v>156</v>
      </c>
    </row>
    <row r="283" s="13" customFormat="1">
      <c r="A283" s="13"/>
      <c r="B283" s="236"/>
      <c r="C283" s="237"/>
      <c r="D283" s="231" t="s">
        <v>166</v>
      </c>
      <c r="E283" s="238" t="s">
        <v>1</v>
      </c>
      <c r="F283" s="239" t="s">
        <v>724</v>
      </c>
      <c r="G283" s="237"/>
      <c r="H283" s="238" t="s">
        <v>1</v>
      </c>
      <c r="I283" s="240"/>
      <c r="J283" s="237"/>
      <c r="K283" s="237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166</v>
      </c>
      <c r="AU283" s="245" t="s">
        <v>90</v>
      </c>
      <c r="AV283" s="13" t="s">
        <v>88</v>
      </c>
      <c r="AW283" s="13" t="s">
        <v>36</v>
      </c>
      <c r="AX283" s="13" t="s">
        <v>80</v>
      </c>
      <c r="AY283" s="245" t="s">
        <v>156</v>
      </c>
    </row>
    <row r="284" s="14" customFormat="1">
      <c r="A284" s="14"/>
      <c r="B284" s="246"/>
      <c r="C284" s="247"/>
      <c r="D284" s="231" t="s">
        <v>166</v>
      </c>
      <c r="E284" s="248" t="s">
        <v>1</v>
      </c>
      <c r="F284" s="249" t="s">
        <v>725</v>
      </c>
      <c r="G284" s="247"/>
      <c r="H284" s="250">
        <v>48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6" t="s">
        <v>166</v>
      </c>
      <c r="AU284" s="256" t="s">
        <v>90</v>
      </c>
      <c r="AV284" s="14" t="s">
        <v>90</v>
      </c>
      <c r="AW284" s="14" t="s">
        <v>36</v>
      </c>
      <c r="AX284" s="14" t="s">
        <v>80</v>
      </c>
      <c r="AY284" s="256" t="s">
        <v>156</v>
      </c>
    </row>
    <row r="285" s="13" customFormat="1">
      <c r="A285" s="13"/>
      <c r="B285" s="236"/>
      <c r="C285" s="237"/>
      <c r="D285" s="231" t="s">
        <v>166</v>
      </c>
      <c r="E285" s="238" t="s">
        <v>1</v>
      </c>
      <c r="F285" s="239" t="s">
        <v>676</v>
      </c>
      <c r="G285" s="237"/>
      <c r="H285" s="238" t="s">
        <v>1</v>
      </c>
      <c r="I285" s="240"/>
      <c r="J285" s="237"/>
      <c r="K285" s="237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166</v>
      </c>
      <c r="AU285" s="245" t="s">
        <v>90</v>
      </c>
      <c r="AV285" s="13" t="s">
        <v>88</v>
      </c>
      <c r="AW285" s="13" t="s">
        <v>36</v>
      </c>
      <c r="AX285" s="13" t="s">
        <v>80</v>
      </c>
      <c r="AY285" s="245" t="s">
        <v>156</v>
      </c>
    </row>
    <row r="286" s="14" customFormat="1">
      <c r="A286" s="14"/>
      <c r="B286" s="246"/>
      <c r="C286" s="247"/>
      <c r="D286" s="231" t="s">
        <v>166</v>
      </c>
      <c r="E286" s="248" t="s">
        <v>1</v>
      </c>
      <c r="F286" s="249" t="s">
        <v>726</v>
      </c>
      <c r="G286" s="247"/>
      <c r="H286" s="250">
        <v>160</v>
      </c>
      <c r="I286" s="251"/>
      <c r="J286" s="247"/>
      <c r="K286" s="247"/>
      <c r="L286" s="252"/>
      <c r="M286" s="253"/>
      <c r="N286" s="254"/>
      <c r="O286" s="254"/>
      <c r="P286" s="254"/>
      <c r="Q286" s="254"/>
      <c r="R286" s="254"/>
      <c r="S286" s="254"/>
      <c r="T286" s="25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6" t="s">
        <v>166</v>
      </c>
      <c r="AU286" s="256" t="s">
        <v>90</v>
      </c>
      <c r="AV286" s="14" t="s">
        <v>90</v>
      </c>
      <c r="AW286" s="14" t="s">
        <v>36</v>
      </c>
      <c r="AX286" s="14" t="s">
        <v>80</v>
      </c>
      <c r="AY286" s="256" t="s">
        <v>156</v>
      </c>
    </row>
    <row r="287" s="13" customFormat="1">
      <c r="A287" s="13"/>
      <c r="B287" s="236"/>
      <c r="C287" s="237"/>
      <c r="D287" s="231" t="s">
        <v>166</v>
      </c>
      <c r="E287" s="238" t="s">
        <v>1</v>
      </c>
      <c r="F287" s="239" t="s">
        <v>658</v>
      </c>
      <c r="G287" s="237"/>
      <c r="H287" s="238" t="s">
        <v>1</v>
      </c>
      <c r="I287" s="240"/>
      <c r="J287" s="237"/>
      <c r="K287" s="237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166</v>
      </c>
      <c r="AU287" s="245" t="s">
        <v>90</v>
      </c>
      <c r="AV287" s="13" t="s">
        <v>88</v>
      </c>
      <c r="AW287" s="13" t="s">
        <v>36</v>
      </c>
      <c r="AX287" s="13" t="s">
        <v>80</v>
      </c>
      <c r="AY287" s="245" t="s">
        <v>156</v>
      </c>
    </row>
    <row r="288" s="14" customFormat="1">
      <c r="A288" s="14"/>
      <c r="B288" s="246"/>
      <c r="C288" s="247"/>
      <c r="D288" s="231" t="s">
        <v>166</v>
      </c>
      <c r="E288" s="248" t="s">
        <v>1</v>
      </c>
      <c r="F288" s="249" t="s">
        <v>727</v>
      </c>
      <c r="G288" s="247"/>
      <c r="H288" s="250">
        <v>108.5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166</v>
      </c>
      <c r="AU288" s="256" t="s">
        <v>90</v>
      </c>
      <c r="AV288" s="14" t="s">
        <v>90</v>
      </c>
      <c r="AW288" s="14" t="s">
        <v>36</v>
      </c>
      <c r="AX288" s="14" t="s">
        <v>80</v>
      </c>
      <c r="AY288" s="256" t="s">
        <v>156</v>
      </c>
    </row>
    <row r="289" s="13" customFormat="1">
      <c r="A289" s="13"/>
      <c r="B289" s="236"/>
      <c r="C289" s="237"/>
      <c r="D289" s="231" t="s">
        <v>166</v>
      </c>
      <c r="E289" s="238" t="s">
        <v>1</v>
      </c>
      <c r="F289" s="239" t="s">
        <v>660</v>
      </c>
      <c r="G289" s="237"/>
      <c r="H289" s="238" t="s">
        <v>1</v>
      </c>
      <c r="I289" s="240"/>
      <c r="J289" s="237"/>
      <c r="K289" s="237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166</v>
      </c>
      <c r="AU289" s="245" t="s">
        <v>90</v>
      </c>
      <c r="AV289" s="13" t="s">
        <v>88</v>
      </c>
      <c r="AW289" s="13" t="s">
        <v>36</v>
      </c>
      <c r="AX289" s="13" t="s">
        <v>80</v>
      </c>
      <c r="AY289" s="245" t="s">
        <v>156</v>
      </c>
    </row>
    <row r="290" s="14" customFormat="1">
      <c r="A290" s="14"/>
      <c r="B290" s="246"/>
      <c r="C290" s="247"/>
      <c r="D290" s="231" t="s">
        <v>166</v>
      </c>
      <c r="E290" s="248" t="s">
        <v>1</v>
      </c>
      <c r="F290" s="249" t="s">
        <v>728</v>
      </c>
      <c r="G290" s="247"/>
      <c r="H290" s="250">
        <v>64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6" t="s">
        <v>166</v>
      </c>
      <c r="AU290" s="256" t="s">
        <v>90</v>
      </c>
      <c r="AV290" s="14" t="s">
        <v>90</v>
      </c>
      <c r="AW290" s="14" t="s">
        <v>36</v>
      </c>
      <c r="AX290" s="14" t="s">
        <v>80</v>
      </c>
      <c r="AY290" s="256" t="s">
        <v>156</v>
      </c>
    </row>
    <row r="291" s="15" customFormat="1">
      <c r="A291" s="15"/>
      <c r="B291" s="257"/>
      <c r="C291" s="258"/>
      <c r="D291" s="231" t="s">
        <v>166</v>
      </c>
      <c r="E291" s="259" t="s">
        <v>1</v>
      </c>
      <c r="F291" s="260" t="s">
        <v>172</v>
      </c>
      <c r="G291" s="258"/>
      <c r="H291" s="261">
        <v>1032.885</v>
      </c>
      <c r="I291" s="262"/>
      <c r="J291" s="258"/>
      <c r="K291" s="258"/>
      <c r="L291" s="263"/>
      <c r="M291" s="264"/>
      <c r="N291" s="265"/>
      <c r="O291" s="265"/>
      <c r="P291" s="265"/>
      <c r="Q291" s="265"/>
      <c r="R291" s="265"/>
      <c r="S291" s="265"/>
      <c r="T291" s="26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67" t="s">
        <v>166</v>
      </c>
      <c r="AU291" s="267" t="s">
        <v>90</v>
      </c>
      <c r="AV291" s="15" t="s">
        <v>162</v>
      </c>
      <c r="AW291" s="15" t="s">
        <v>36</v>
      </c>
      <c r="AX291" s="15" t="s">
        <v>88</v>
      </c>
      <c r="AY291" s="267" t="s">
        <v>156</v>
      </c>
    </row>
    <row r="292" s="12" customFormat="1" ht="22.8" customHeight="1">
      <c r="A292" s="12"/>
      <c r="B292" s="202"/>
      <c r="C292" s="203"/>
      <c r="D292" s="204" t="s">
        <v>79</v>
      </c>
      <c r="E292" s="216" t="s">
        <v>221</v>
      </c>
      <c r="F292" s="216" t="s">
        <v>284</v>
      </c>
      <c r="G292" s="203"/>
      <c r="H292" s="203"/>
      <c r="I292" s="206"/>
      <c r="J292" s="217">
        <f>BK292</f>
        <v>0</v>
      </c>
      <c r="K292" s="203"/>
      <c r="L292" s="208"/>
      <c r="M292" s="209"/>
      <c r="N292" s="210"/>
      <c r="O292" s="210"/>
      <c r="P292" s="211">
        <f>SUM(P293:P338)</f>
        <v>0</v>
      </c>
      <c r="Q292" s="210"/>
      <c r="R292" s="211">
        <f>SUM(R293:R338)</f>
        <v>0</v>
      </c>
      <c r="S292" s="210"/>
      <c r="T292" s="212">
        <f>SUM(T293:T338)</f>
        <v>1115.7834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3" t="s">
        <v>88</v>
      </c>
      <c r="AT292" s="214" t="s">
        <v>79</v>
      </c>
      <c r="AU292" s="214" t="s">
        <v>88</v>
      </c>
      <c r="AY292" s="213" t="s">
        <v>156</v>
      </c>
      <c r="BK292" s="215">
        <f>SUM(BK293:BK338)</f>
        <v>0</v>
      </c>
    </row>
    <row r="293" s="2" customFormat="1" ht="24.15" customHeight="1">
      <c r="A293" s="38"/>
      <c r="B293" s="39"/>
      <c r="C293" s="218" t="s">
        <v>215</v>
      </c>
      <c r="D293" s="218" t="s">
        <v>158</v>
      </c>
      <c r="E293" s="219" t="s">
        <v>734</v>
      </c>
      <c r="F293" s="220" t="s">
        <v>735</v>
      </c>
      <c r="G293" s="221" t="s">
        <v>175</v>
      </c>
      <c r="H293" s="222">
        <v>276.5</v>
      </c>
      <c r="I293" s="223"/>
      <c r="J293" s="224">
        <f>ROUND(I293*H293,2)</f>
        <v>0</v>
      </c>
      <c r="K293" s="220" t="s">
        <v>176</v>
      </c>
      <c r="L293" s="44"/>
      <c r="M293" s="225" t="s">
        <v>1</v>
      </c>
      <c r="N293" s="226" t="s">
        <v>45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2.8999999999999999</v>
      </c>
      <c r="T293" s="228">
        <f>S293*H293</f>
        <v>801.85000000000002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162</v>
      </c>
      <c r="AT293" s="229" t="s">
        <v>158</v>
      </c>
      <c r="AU293" s="229" t="s">
        <v>90</v>
      </c>
      <c r="AY293" s="17" t="s">
        <v>156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88</v>
      </c>
      <c r="BK293" s="230">
        <f>ROUND(I293*H293,2)</f>
        <v>0</v>
      </c>
      <c r="BL293" s="17" t="s">
        <v>162</v>
      </c>
      <c r="BM293" s="229" t="s">
        <v>736</v>
      </c>
    </row>
    <row r="294" s="2" customFormat="1">
      <c r="A294" s="38"/>
      <c r="B294" s="39"/>
      <c r="C294" s="40"/>
      <c r="D294" s="231" t="s">
        <v>164</v>
      </c>
      <c r="E294" s="40"/>
      <c r="F294" s="232" t="s">
        <v>737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164</v>
      </c>
      <c r="AU294" s="17" t="s">
        <v>90</v>
      </c>
    </row>
    <row r="295" s="13" customFormat="1">
      <c r="A295" s="13"/>
      <c r="B295" s="236"/>
      <c r="C295" s="237"/>
      <c r="D295" s="231" t="s">
        <v>166</v>
      </c>
      <c r="E295" s="238" t="s">
        <v>1</v>
      </c>
      <c r="F295" s="239" t="s">
        <v>577</v>
      </c>
      <c r="G295" s="237"/>
      <c r="H295" s="238" t="s">
        <v>1</v>
      </c>
      <c r="I295" s="240"/>
      <c r="J295" s="237"/>
      <c r="K295" s="237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166</v>
      </c>
      <c r="AU295" s="245" t="s">
        <v>90</v>
      </c>
      <c r="AV295" s="13" t="s">
        <v>88</v>
      </c>
      <c r="AW295" s="13" t="s">
        <v>36</v>
      </c>
      <c r="AX295" s="13" t="s">
        <v>80</v>
      </c>
      <c r="AY295" s="245" t="s">
        <v>156</v>
      </c>
    </row>
    <row r="296" s="13" customFormat="1">
      <c r="A296" s="13"/>
      <c r="B296" s="236"/>
      <c r="C296" s="237"/>
      <c r="D296" s="231" t="s">
        <v>166</v>
      </c>
      <c r="E296" s="238" t="s">
        <v>1</v>
      </c>
      <c r="F296" s="239" t="s">
        <v>666</v>
      </c>
      <c r="G296" s="237"/>
      <c r="H296" s="238" t="s">
        <v>1</v>
      </c>
      <c r="I296" s="240"/>
      <c r="J296" s="237"/>
      <c r="K296" s="237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166</v>
      </c>
      <c r="AU296" s="245" t="s">
        <v>90</v>
      </c>
      <c r="AV296" s="13" t="s">
        <v>88</v>
      </c>
      <c r="AW296" s="13" t="s">
        <v>36</v>
      </c>
      <c r="AX296" s="13" t="s">
        <v>80</v>
      </c>
      <c r="AY296" s="245" t="s">
        <v>156</v>
      </c>
    </row>
    <row r="297" s="14" customFormat="1">
      <c r="A297" s="14"/>
      <c r="B297" s="246"/>
      <c r="C297" s="247"/>
      <c r="D297" s="231" t="s">
        <v>166</v>
      </c>
      <c r="E297" s="248" t="s">
        <v>1</v>
      </c>
      <c r="F297" s="249" t="s">
        <v>199</v>
      </c>
      <c r="G297" s="247"/>
      <c r="H297" s="250">
        <v>30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166</v>
      </c>
      <c r="AU297" s="256" t="s">
        <v>90</v>
      </c>
      <c r="AV297" s="14" t="s">
        <v>90</v>
      </c>
      <c r="AW297" s="14" t="s">
        <v>36</v>
      </c>
      <c r="AX297" s="14" t="s">
        <v>80</v>
      </c>
      <c r="AY297" s="256" t="s">
        <v>156</v>
      </c>
    </row>
    <row r="298" s="13" customFormat="1">
      <c r="A298" s="13"/>
      <c r="B298" s="236"/>
      <c r="C298" s="237"/>
      <c r="D298" s="231" t="s">
        <v>166</v>
      </c>
      <c r="E298" s="238" t="s">
        <v>1</v>
      </c>
      <c r="F298" s="239" t="s">
        <v>668</v>
      </c>
      <c r="G298" s="237"/>
      <c r="H298" s="238" t="s">
        <v>1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166</v>
      </c>
      <c r="AU298" s="245" t="s">
        <v>90</v>
      </c>
      <c r="AV298" s="13" t="s">
        <v>88</v>
      </c>
      <c r="AW298" s="13" t="s">
        <v>36</v>
      </c>
      <c r="AX298" s="13" t="s">
        <v>80</v>
      </c>
      <c r="AY298" s="245" t="s">
        <v>156</v>
      </c>
    </row>
    <row r="299" s="14" customFormat="1">
      <c r="A299" s="14"/>
      <c r="B299" s="246"/>
      <c r="C299" s="247"/>
      <c r="D299" s="231" t="s">
        <v>166</v>
      </c>
      <c r="E299" s="248" t="s">
        <v>1</v>
      </c>
      <c r="F299" s="249" t="s">
        <v>109</v>
      </c>
      <c r="G299" s="247"/>
      <c r="H299" s="250">
        <v>10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166</v>
      </c>
      <c r="AU299" s="256" t="s">
        <v>90</v>
      </c>
      <c r="AV299" s="14" t="s">
        <v>90</v>
      </c>
      <c r="AW299" s="14" t="s">
        <v>36</v>
      </c>
      <c r="AX299" s="14" t="s">
        <v>80</v>
      </c>
      <c r="AY299" s="256" t="s">
        <v>156</v>
      </c>
    </row>
    <row r="300" s="13" customFormat="1">
      <c r="A300" s="13"/>
      <c r="B300" s="236"/>
      <c r="C300" s="237"/>
      <c r="D300" s="231" t="s">
        <v>166</v>
      </c>
      <c r="E300" s="238" t="s">
        <v>1</v>
      </c>
      <c r="F300" s="239" t="s">
        <v>646</v>
      </c>
      <c r="G300" s="237"/>
      <c r="H300" s="238" t="s">
        <v>1</v>
      </c>
      <c r="I300" s="240"/>
      <c r="J300" s="237"/>
      <c r="K300" s="237"/>
      <c r="L300" s="241"/>
      <c r="M300" s="242"/>
      <c r="N300" s="243"/>
      <c r="O300" s="243"/>
      <c r="P300" s="243"/>
      <c r="Q300" s="243"/>
      <c r="R300" s="243"/>
      <c r="S300" s="243"/>
      <c r="T300" s="24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5" t="s">
        <v>166</v>
      </c>
      <c r="AU300" s="245" t="s">
        <v>90</v>
      </c>
      <c r="AV300" s="13" t="s">
        <v>88</v>
      </c>
      <c r="AW300" s="13" t="s">
        <v>36</v>
      </c>
      <c r="AX300" s="13" t="s">
        <v>80</v>
      </c>
      <c r="AY300" s="245" t="s">
        <v>156</v>
      </c>
    </row>
    <row r="301" s="14" customFormat="1">
      <c r="A301" s="14"/>
      <c r="B301" s="246"/>
      <c r="C301" s="247"/>
      <c r="D301" s="231" t="s">
        <v>166</v>
      </c>
      <c r="E301" s="248" t="s">
        <v>1</v>
      </c>
      <c r="F301" s="249" t="s">
        <v>314</v>
      </c>
      <c r="G301" s="247"/>
      <c r="H301" s="250">
        <v>15</v>
      </c>
      <c r="I301" s="251"/>
      <c r="J301" s="247"/>
      <c r="K301" s="247"/>
      <c r="L301" s="252"/>
      <c r="M301" s="253"/>
      <c r="N301" s="254"/>
      <c r="O301" s="254"/>
      <c r="P301" s="254"/>
      <c r="Q301" s="254"/>
      <c r="R301" s="254"/>
      <c r="S301" s="254"/>
      <c r="T301" s="25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6" t="s">
        <v>166</v>
      </c>
      <c r="AU301" s="256" t="s">
        <v>90</v>
      </c>
      <c r="AV301" s="14" t="s">
        <v>90</v>
      </c>
      <c r="AW301" s="14" t="s">
        <v>36</v>
      </c>
      <c r="AX301" s="14" t="s">
        <v>80</v>
      </c>
      <c r="AY301" s="256" t="s">
        <v>156</v>
      </c>
    </row>
    <row r="302" s="13" customFormat="1">
      <c r="A302" s="13"/>
      <c r="B302" s="236"/>
      <c r="C302" s="237"/>
      <c r="D302" s="231" t="s">
        <v>166</v>
      </c>
      <c r="E302" s="238" t="s">
        <v>1</v>
      </c>
      <c r="F302" s="239" t="s">
        <v>648</v>
      </c>
      <c r="G302" s="237"/>
      <c r="H302" s="238" t="s">
        <v>1</v>
      </c>
      <c r="I302" s="240"/>
      <c r="J302" s="237"/>
      <c r="K302" s="237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166</v>
      </c>
      <c r="AU302" s="245" t="s">
        <v>90</v>
      </c>
      <c r="AV302" s="13" t="s">
        <v>88</v>
      </c>
      <c r="AW302" s="13" t="s">
        <v>36</v>
      </c>
      <c r="AX302" s="13" t="s">
        <v>80</v>
      </c>
      <c r="AY302" s="245" t="s">
        <v>156</v>
      </c>
    </row>
    <row r="303" s="14" customFormat="1">
      <c r="A303" s="14"/>
      <c r="B303" s="246"/>
      <c r="C303" s="247"/>
      <c r="D303" s="231" t="s">
        <v>166</v>
      </c>
      <c r="E303" s="248" t="s">
        <v>1</v>
      </c>
      <c r="F303" s="249" t="s">
        <v>359</v>
      </c>
      <c r="G303" s="247"/>
      <c r="H303" s="250">
        <v>22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6" t="s">
        <v>166</v>
      </c>
      <c r="AU303" s="256" t="s">
        <v>90</v>
      </c>
      <c r="AV303" s="14" t="s">
        <v>90</v>
      </c>
      <c r="AW303" s="14" t="s">
        <v>36</v>
      </c>
      <c r="AX303" s="14" t="s">
        <v>80</v>
      </c>
      <c r="AY303" s="256" t="s">
        <v>156</v>
      </c>
    </row>
    <row r="304" s="13" customFormat="1">
      <c r="A304" s="13"/>
      <c r="B304" s="236"/>
      <c r="C304" s="237"/>
      <c r="D304" s="231" t="s">
        <v>166</v>
      </c>
      <c r="E304" s="238" t="s">
        <v>1</v>
      </c>
      <c r="F304" s="239" t="s">
        <v>671</v>
      </c>
      <c r="G304" s="237"/>
      <c r="H304" s="238" t="s">
        <v>1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166</v>
      </c>
      <c r="AU304" s="245" t="s">
        <v>90</v>
      </c>
      <c r="AV304" s="13" t="s">
        <v>88</v>
      </c>
      <c r="AW304" s="13" t="s">
        <v>36</v>
      </c>
      <c r="AX304" s="13" t="s">
        <v>80</v>
      </c>
      <c r="AY304" s="245" t="s">
        <v>156</v>
      </c>
    </row>
    <row r="305" s="14" customFormat="1">
      <c r="A305" s="14"/>
      <c r="B305" s="246"/>
      <c r="C305" s="247"/>
      <c r="D305" s="231" t="s">
        <v>166</v>
      </c>
      <c r="E305" s="248" t="s">
        <v>1</v>
      </c>
      <c r="F305" s="249" t="s">
        <v>109</v>
      </c>
      <c r="G305" s="247"/>
      <c r="H305" s="250">
        <v>10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166</v>
      </c>
      <c r="AU305" s="256" t="s">
        <v>90</v>
      </c>
      <c r="AV305" s="14" t="s">
        <v>90</v>
      </c>
      <c r="AW305" s="14" t="s">
        <v>36</v>
      </c>
      <c r="AX305" s="14" t="s">
        <v>80</v>
      </c>
      <c r="AY305" s="256" t="s">
        <v>156</v>
      </c>
    </row>
    <row r="306" s="13" customFormat="1">
      <c r="A306" s="13"/>
      <c r="B306" s="236"/>
      <c r="C306" s="237"/>
      <c r="D306" s="231" t="s">
        <v>166</v>
      </c>
      <c r="E306" s="238" t="s">
        <v>1</v>
      </c>
      <c r="F306" s="239" t="s">
        <v>673</v>
      </c>
      <c r="G306" s="237"/>
      <c r="H306" s="238" t="s">
        <v>1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166</v>
      </c>
      <c r="AU306" s="245" t="s">
        <v>90</v>
      </c>
      <c r="AV306" s="13" t="s">
        <v>88</v>
      </c>
      <c r="AW306" s="13" t="s">
        <v>36</v>
      </c>
      <c r="AX306" s="13" t="s">
        <v>80</v>
      </c>
      <c r="AY306" s="245" t="s">
        <v>156</v>
      </c>
    </row>
    <row r="307" s="14" customFormat="1">
      <c r="A307" s="14"/>
      <c r="B307" s="246"/>
      <c r="C307" s="247"/>
      <c r="D307" s="231" t="s">
        <v>166</v>
      </c>
      <c r="E307" s="248" t="s">
        <v>1</v>
      </c>
      <c r="F307" s="249" t="s">
        <v>123</v>
      </c>
      <c r="G307" s="247"/>
      <c r="H307" s="250">
        <v>20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166</v>
      </c>
      <c r="AU307" s="256" t="s">
        <v>90</v>
      </c>
      <c r="AV307" s="14" t="s">
        <v>90</v>
      </c>
      <c r="AW307" s="14" t="s">
        <v>36</v>
      </c>
      <c r="AX307" s="14" t="s">
        <v>80</v>
      </c>
      <c r="AY307" s="256" t="s">
        <v>156</v>
      </c>
    </row>
    <row r="308" s="13" customFormat="1">
      <c r="A308" s="13"/>
      <c r="B308" s="236"/>
      <c r="C308" s="237"/>
      <c r="D308" s="231" t="s">
        <v>166</v>
      </c>
      <c r="E308" s="238" t="s">
        <v>1</v>
      </c>
      <c r="F308" s="239" t="s">
        <v>674</v>
      </c>
      <c r="G308" s="237"/>
      <c r="H308" s="238" t="s">
        <v>1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166</v>
      </c>
      <c r="AU308" s="245" t="s">
        <v>90</v>
      </c>
      <c r="AV308" s="13" t="s">
        <v>88</v>
      </c>
      <c r="AW308" s="13" t="s">
        <v>36</v>
      </c>
      <c r="AX308" s="13" t="s">
        <v>80</v>
      </c>
      <c r="AY308" s="245" t="s">
        <v>156</v>
      </c>
    </row>
    <row r="309" s="14" customFormat="1">
      <c r="A309" s="14"/>
      <c r="B309" s="246"/>
      <c r="C309" s="247"/>
      <c r="D309" s="231" t="s">
        <v>166</v>
      </c>
      <c r="E309" s="248" t="s">
        <v>1</v>
      </c>
      <c r="F309" s="249" t="s">
        <v>681</v>
      </c>
      <c r="G309" s="247"/>
      <c r="H309" s="250">
        <v>17.5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166</v>
      </c>
      <c r="AU309" s="256" t="s">
        <v>90</v>
      </c>
      <c r="AV309" s="14" t="s">
        <v>90</v>
      </c>
      <c r="AW309" s="14" t="s">
        <v>36</v>
      </c>
      <c r="AX309" s="14" t="s">
        <v>80</v>
      </c>
      <c r="AY309" s="256" t="s">
        <v>156</v>
      </c>
    </row>
    <row r="310" s="13" customFormat="1">
      <c r="A310" s="13"/>
      <c r="B310" s="236"/>
      <c r="C310" s="237"/>
      <c r="D310" s="231" t="s">
        <v>166</v>
      </c>
      <c r="E310" s="238" t="s">
        <v>1</v>
      </c>
      <c r="F310" s="239" t="s">
        <v>676</v>
      </c>
      <c r="G310" s="237"/>
      <c r="H310" s="238" t="s">
        <v>1</v>
      </c>
      <c r="I310" s="240"/>
      <c r="J310" s="237"/>
      <c r="K310" s="237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166</v>
      </c>
      <c r="AU310" s="245" t="s">
        <v>90</v>
      </c>
      <c r="AV310" s="13" t="s">
        <v>88</v>
      </c>
      <c r="AW310" s="13" t="s">
        <v>36</v>
      </c>
      <c r="AX310" s="13" t="s">
        <v>80</v>
      </c>
      <c r="AY310" s="245" t="s">
        <v>156</v>
      </c>
    </row>
    <row r="311" s="14" customFormat="1">
      <c r="A311" s="14"/>
      <c r="B311" s="246"/>
      <c r="C311" s="247"/>
      <c r="D311" s="231" t="s">
        <v>166</v>
      </c>
      <c r="E311" s="248" t="s">
        <v>1</v>
      </c>
      <c r="F311" s="249" t="s">
        <v>675</v>
      </c>
      <c r="G311" s="247"/>
      <c r="H311" s="250">
        <v>75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6" t="s">
        <v>166</v>
      </c>
      <c r="AU311" s="256" t="s">
        <v>90</v>
      </c>
      <c r="AV311" s="14" t="s">
        <v>90</v>
      </c>
      <c r="AW311" s="14" t="s">
        <v>36</v>
      </c>
      <c r="AX311" s="14" t="s">
        <v>80</v>
      </c>
      <c r="AY311" s="256" t="s">
        <v>156</v>
      </c>
    </row>
    <row r="312" s="13" customFormat="1">
      <c r="A312" s="13"/>
      <c r="B312" s="236"/>
      <c r="C312" s="237"/>
      <c r="D312" s="231" t="s">
        <v>166</v>
      </c>
      <c r="E312" s="238" t="s">
        <v>1</v>
      </c>
      <c r="F312" s="239" t="s">
        <v>658</v>
      </c>
      <c r="G312" s="237"/>
      <c r="H312" s="238" t="s">
        <v>1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166</v>
      </c>
      <c r="AU312" s="245" t="s">
        <v>90</v>
      </c>
      <c r="AV312" s="13" t="s">
        <v>88</v>
      </c>
      <c r="AW312" s="13" t="s">
        <v>36</v>
      </c>
      <c r="AX312" s="13" t="s">
        <v>80</v>
      </c>
      <c r="AY312" s="245" t="s">
        <v>156</v>
      </c>
    </row>
    <row r="313" s="14" customFormat="1">
      <c r="A313" s="14"/>
      <c r="B313" s="246"/>
      <c r="C313" s="247"/>
      <c r="D313" s="231" t="s">
        <v>166</v>
      </c>
      <c r="E313" s="248" t="s">
        <v>1</v>
      </c>
      <c r="F313" s="249" t="s">
        <v>738</v>
      </c>
      <c r="G313" s="247"/>
      <c r="H313" s="250">
        <v>52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166</v>
      </c>
      <c r="AU313" s="256" t="s">
        <v>90</v>
      </c>
      <c r="AV313" s="14" t="s">
        <v>90</v>
      </c>
      <c r="AW313" s="14" t="s">
        <v>36</v>
      </c>
      <c r="AX313" s="14" t="s">
        <v>80</v>
      </c>
      <c r="AY313" s="256" t="s">
        <v>156</v>
      </c>
    </row>
    <row r="314" s="13" customFormat="1">
      <c r="A314" s="13"/>
      <c r="B314" s="236"/>
      <c r="C314" s="237"/>
      <c r="D314" s="231" t="s">
        <v>166</v>
      </c>
      <c r="E314" s="238" t="s">
        <v>1</v>
      </c>
      <c r="F314" s="239" t="s">
        <v>660</v>
      </c>
      <c r="G314" s="237"/>
      <c r="H314" s="238" t="s">
        <v>1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166</v>
      </c>
      <c r="AU314" s="245" t="s">
        <v>90</v>
      </c>
      <c r="AV314" s="13" t="s">
        <v>88</v>
      </c>
      <c r="AW314" s="13" t="s">
        <v>36</v>
      </c>
      <c r="AX314" s="13" t="s">
        <v>80</v>
      </c>
      <c r="AY314" s="245" t="s">
        <v>156</v>
      </c>
    </row>
    <row r="315" s="14" customFormat="1">
      <c r="A315" s="14"/>
      <c r="B315" s="246"/>
      <c r="C315" s="247"/>
      <c r="D315" s="231" t="s">
        <v>166</v>
      </c>
      <c r="E315" s="248" t="s">
        <v>1</v>
      </c>
      <c r="F315" s="249" t="s">
        <v>456</v>
      </c>
      <c r="G315" s="247"/>
      <c r="H315" s="250">
        <v>25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166</v>
      </c>
      <c r="AU315" s="256" t="s">
        <v>90</v>
      </c>
      <c r="AV315" s="14" t="s">
        <v>90</v>
      </c>
      <c r="AW315" s="14" t="s">
        <v>36</v>
      </c>
      <c r="AX315" s="14" t="s">
        <v>80</v>
      </c>
      <c r="AY315" s="256" t="s">
        <v>156</v>
      </c>
    </row>
    <row r="316" s="15" customFormat="1">
      <c r="A316" s="15"/>
      <c r="B316" s="257"/>
      <c r="C316" s="258"/>
      <c r="D316" s="231" t="s">
        <v>166</v>
      </c>
      <c r="E316" s="259" t="s">
        <v>1</v>
      </c>
      <c r="F316" s="260" t="s">
        <v>172</v>
      </c>
      <c r="G316" s="258"/>
      <c r="H316" s="261">
        <v>276.5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166</v>
      </c>
      <c r="AU316" s="267" t="s">
        <v>90</v>
      </c>
      <c r="AV316" s="15" t="s">
        <v>162</v>
      </c>
      <c r="AW316" s="15" t="s">
        <v>36</v>
      </c>
      <c r="AX316" s="15" t="s">
        <v>88</v>
      </c>
      <c r="AY316" s="267" t="s">
        <v>156</v>
      </c>
    </row>
    <row r="317" s="2" customFormat="1" ht="24.15" customHeight="1">
      <c r="A317" s="38"/>
      <c r="B317" s="39"/>
      <c r="C317" s="218" t="s">
        <v>207</v>
      </c>
      <c r="D317" s="218" t="s">
        <v>158</v>
      </c>
      <c r="E317" s="219" t="s">
        <v>739</v>
      </c>
      <c r="F317" s="220" t="s">
        <v>740</v>
      </c>
      <c r="G317" s="221" t="s">
        <v>175</v>
      </c>
      <c r="H317" s="222">
        <v>142.697</v>
      </c>
      <c r="I317" s="223"/>
      <c r="J317" s="224">
        <f>ROUND(I317*H317,2)</f>
        <v>0</v>
      </c>
      <c r="K317" s="220" t="s">
        <v>176</v>
      </c>
      <c r="L317" s="44"/>
      <c r="M317" s="225" t="s">
        <v>1</v>
      </c>
      <c r="N317" s="226" t="s">
        <v>45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2.2000000000000002</v>
      </c>
      <c r="T317" s="228">
        <f>S317*H317</f>
        <v>313.93340000000001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162</v>
      </c>
      <c r="AT317" s="229" t="s">
        <v>158</v>
      </c>
      <c r="AU317" s="229" t="s">
        <v>90</v>
      </c>
      <c r="AY317" s="17" t="s">
        <v>156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88</v>
      </c>
      <c r="BK317" s="230">
        <f>ROUND(I317*H317,2)</f>
        <v>0</v>
      </c>
      <c r="BL317" s="17" t="s">
        <v>162</v>
      </c>
      <c r="BM317" s="229" t="s">
        <v>741</v>
      </c>
    </row>
    <row r="318" s="2" customFormat="1">
      <c r="A318" s="38"/>
      <c r="B318" s="39"/>
      <c r="C318" s="40"/>
      <c r="D318" s="231" t="s">
        <v>164</v>
      </c>
      <c r="E318" s="40"/>
      <c r="F318" s="232" t="s">
        <v>742</v>
      </c>
      <c r="G318" s="40"/>
      <c r="H318" s="40"/>
      <c r="I318" s="233"/>
      <c r="J318" s="40"/>
      <c r="K318" s="40"/>
      <c r="L318" s="44"/>
      <c r="M318" s="234"/>
      <c r="N318" s="235"/>
      <c r="O318" s="91"/>
      <c r="P318" s="91"/>
      <c r="Q318" s="91"/>
      <c r="R318" s="91"/>
      <c r="S318" s="91"/>
      <c r="T318" s="92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164</v>
      </c>
      <c r="AU318" s="17" t="s">
        <v>90</v>
      </c>
    </row>
    <row r="319" s="13" customFormat="1">
      <c r="A319" s="13"/>
      <c r="B319" s="236"/>
      <c r="C319" s="237"/>
      <c r="D319" s="231" t="s">
        <v>166</v>
      </c>
      <c r="E319" s="238" t="s">
        <v>1</v>
      </c>
      <c r="F319" s="239" t="s">
        <v>743</v>
      </c>
      <c r="G319" s="237"/>
      <c r="H319" s="238" t="s">
        <v>1</v>
      </c>
      <c r="I319" s="240"/>
      <c r="J319" s="237"/>
      <c r="K319" s="237"/>
      <c r="L319" s="241"/>
      <c r="M319" s="242"/>
      <c r="N319" s="243"/>
      <c r="O319" s="243"/>
      <c r="P319" s="243"/>
      <c r="Q319" s="243"/>
      <c r="R319" s="243"/>
      <c r="S319" s="243"/>
      <c r="T319" s="24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5" t="s">
        <v>166</v>
      </c>
      <c r="AU319" s="245" t="s">
        <v>90</v>
      </c>
      <c r="AV319" s="13" t="s">
        <v>88</v>
      </c>
      <c r="AW319" s="13" t="s">
        <v>36</v>
      </c>
      <c r="AX319" s="13" t="s">
        <v>80</v>
      </c>
      <c r="AY319" s="245" t="s">
        <v>156</v>
      </c>
    </row>
    <row r="320" s="13" customFormat="1">
      <c r="A320" s="13"/>
      <c r="B320" s="236"/>
      <c r="C320" s="237"/>
      <c r="D320" s="231" t="s">
        <v>166</v>
      </c>
      <c r="E320" s="238" t="s">
        <v>1</v>
      </c>
      <c r="F320" s="239" t="s">
        <v>666</v>
      </c>
      <c r="G320" s="237"/>
      <c r="H320" s="238" t="s">
        <v>1</v>
      </c>
      <c r="I320" s="240"/>
      <c r="J320" s="237"/>
      <c r="K320" s="237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166</v>
      </c>
      <c r="AU320" s="245" t="s">
        <v>90</v>
      </c>
      <c r="AV320" s="13" t="s">
        <v>88</v>
      </c>
      <c r="AW320" s="13" t="s">
        <v>36</v>
      </c>
      <c r="AX320" s="13" t="s">
        <v>80</v>
      </c>
      <c r="AY320" s="245" t="s">
        <v>156</v>
      </c>
    </row>
    <row r="321" s="14" customFormat="1">
      <c r="A321" s="14"/>
      <c r="B321" s="246"/>
      <c r="C321" s="247"/>
      <c r="D321" s="231" t="s">
        <v>166</v>
      </c>
      <c r="E321" s="248" t="s">
        <v>1</v>
      </c>
      <c r="F321" s="249" t="s">
        <v>643</v>
      </c>
      <c r="G321" s="247"/>
      <c r="H321" s="250">
        <v>14.720000000000001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166</v>
      </c>
      <c r="AU321" s="256" t="s">
        <v>90</v>
      </c>
      <c r="AV321" s="14" t="s">
        <v>90</v>
      </c>
      <c r="AW321" s="14" t="s">
        <v>36</v>
      </c>
      <c r="AX321" s="14" t="s">
        <v>80</v>
      </c>
      <c r="AY321" s="256" t="s">
        <v>156</v>
      </c>
    </row>
    <row r="322" s="13" customFormat="1">
      <c r="A322" s="13"/>
      <c r="B322" s="236"/>
      <c r="C322" s="237"/>
      <c r="D322" s="231" t="s">
        <v>166</v>
      </c>
      <c r="E322" s="238" t="s">
        <v>1</v>
      </c>
      <c r="F322" s="239" t="s">
        <v>644</v>
      </c>
      <c r="G322" s="237"/>
      <c r="H322" s="238" t="s">
        <v>1</v>
      </c>
      <c r="I322" s="240"/>
      <c r="J322" s="237"/>
      <c r="K322" s="237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166</v>
      </c>
      <c r="AU322" s="245" t="s">
        <v>90</v>
      </c>
      <c r="AV322" s="13" t="s">
        <v>88</v>
      </c>
      <c r="AW322" s="13" t="s">
        <v>36</v>
      </c>
      <c r="AX322" s="13" t="s">
        <v>80</v>
      </c>
      <c r="AY322" s="245" t="s">
        <v>156</v>
      </c>
    </row>
    <row r="323" s="14" customFormat="1">
      <c r="A323" s="14"/>
      <c r="B323" s="246"/>
      <c r="C323" s="247"/>
      <c r="D323" s="231" t="s">
        <v>166</v>
      </c>
      <c r="E323" s="248" t="s">
        <v>1</v>
      </c>
      <c r="F323" s="249" t="s">
        <v>744</v>
      </c>
      <c r="G323" s="247"/>
      <c r="H323" s="250">
        <v>3.2000000000000002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166</v>
      </c>
      <c r="AU323" s="256" t="s">
        <v>90</v>
      </c>
      <c r="AV323" s="14" t="s">
        <v>90</v>
      </c>
      <c r="AW323" s="14" t="s">
        <v>36</v>
      </c>
      <c r="AX323" s="14" t="s">
        <v>80</v>
      </c>
      <c r="AY323" s="256" t="s">
        <v>156</v>
      </c>
    </row>
    <row r="324" s="13" customFormat="1">
      <c r="A324" s="13"/>
      <c r="B324" s="236"/>
      <c r="C324" s="237"/>
      <c r="D324" s="231" t="s">
        <v>166</v>
      </c>
      <c r="E324" s="238" t="s">
        <v>1</v>
      </c>
      <c r="F324" s="239" t="s">
        <v>646</v>
      </c>
      <c r="G324" s="237"/>
      <c r="H324" s="238" t="s">
        <v>1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166</v>
      </c>
      <c r="AU324" s="245" t="s">
        <v>90</v>
      </c>
      <c r="AV324" s="13" t="s">
        <v>88</v>
      </c>
      <c r="AW324" s="13" t="s">
        <v>36</v>
      </c>
      <c r="AX324" s="13" t="s">
        <v>80</v>
      </c>
      <c r="AY324" s="245" t="s">
        <v>156</v>
      </c>
    </row>
    <row r="325" s="14" customFormat="1">
      <c r="A325" s="14"/>
      <c r="B325" s="246"/>
      <c r="C325" s="247"/>
      <c r="D325" s="231" t="s">
        <v>166</v>
      </c>
      <c r="E325" s="248" t="s">
        <v>1</v>
      </c>
      <c r="F325" s="249" t="s">
        <v>745</v>
      </c>
      <c r="G325" s="247"/>
      <c r="H325" s="250">
        <v>37.917000000000002</v>
      </c>
      <c r="I325" s="251"/>
      <c r="J325" s="247"/>
      <c r="K325" s="247"/>
      <c r="L325" s="252"/>
      <c r="M325" s="253"/>
      <c r="N325" s="254"/>
      <c r="O325" s="254"/>
      <c r="P325" s="254"/>
      <c r="Q325" s="254"/>
      <c r="R325" s="254"/>
      <c r="S325" s="254"/>
      <c r="T325" s="25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6" t="s">
        <v>166</v>
      </c>
      <c r="AU325" s="256" t="s">
        <v>90</v>
      </c>
      <c r="AV325" s="14" t="s">
        <v>90</v>
      </c>
      <c r="AW325" s="14" t="s">
        <v>36</v>
      </c>
      <c r="AX325" s="14" t="s">
        <v>80</v>
      </c>
      <c r="AY325" s="256" t="s">
        <v>156</v>
      </c>
    </row>
    <row r="326" s="13" customFormat="1">
      <c r="A326" s="13"/>
      <c r="B326" s="236"/>
      <c r="C326" s="237"/>
      <c r="D326" s="231" t="s">
        <v>166</v>
      </c>
      <c r="E326" s="238" t="s">
        <v>1</v>
      </c>
      <c r="F326" s="239" t="s">
        <v>648</v>
      </c>
      <c r="G326" s="237"/>
      <c r="H326" s="238" t="s">
        <v>1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166</v>
      </c>
      <c r="AU326" s="245" t="s">
        <v>90</v>
      </c>
      <c r="AV326" s="13" t="s">
        <v>88</v>
      </c>
      <c r="AW326" s="13" t="s">
        <v>36</v>
      </c>
      <c r="AX326" s="13" t="s">
        <v>80</v>
      </c>
      <c r="AY326" s="245" t="s">
        <v>156</v>
      </c>
    </row>
    <row r="327" s="14" customFormat="1">
      <c r="A327" s="14"/>
      <c r="B327" s="246"/>
      <c r="C327" s="247"/>
      <c r="D327" s="231" t="s">
        <v>166</v>
      </c>
      <c r="E327" s="248" t="s">
        <v>1</v>
      </c>
      <c r="F327" s="249" t="s">
        <v>649</v>
      </c>
      <c r="G327" s="247"/>
      <c r="H327" s="250">
        <v>9.5999999999999996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166</v>
      </c>
      <c r="AU327" s="256" t="s">
        <v>90</v>
      </c>
      <c r="AV327" s="14" t="s">
        <v>90</v>
      </c>
      <c r="AW327" s="14" t="s">
        <v>36</v>
      </c>
      <c r="AX327" s="14" t="s">
        <v>80</v>
      </c>
      <c r="AY327" s="256" t="s">
        <v>156</v>
      </c>
    </row>
    <row r="328" s="13" customFormat="1">
      <c r="A328" s="13"/>
      <c r="B328" s="236"/>
      <c r="C328" s="237"/>
      <c r="D328" s="231" t="s">
        <v>166</v>
      </c>
      <c r="E328" s="238" t="s">
        <v>1</v>
      </c>
      <c r="F328" s="239" t="s">
        <v>650</v>
      </c>
      <c r="G328" s="237"/>
      <c r="H328" s="238" t="s">
        <v>1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166</v>
      </c>
      <c r="AU328" s="245" t="s">
        <v>90</v>
      </c>
      <c r="AV328" s="13" t="s">
        <v>88</v>
      </c>
      <c r="AW328" s="13" t="s">
        <v>36</v>
      </c>
      <c r="AX328" s="13" t="s">
        <v>80</v>
      </c>
      <c r="AY328" s="245" t="s">
        <v>156</v>
      </c>
    </row>
    <row r="329" s="14" customFormat="1">
      <c r="A329" s="14"/>
      <c r="B329" s="246"/>
      <c r="C329" s="247"/>
      <c r="D329" s="231" t="s">
        <v>166</v>
      </c>
      <c r="E329" s="248" t="s">
        <v>1</v>
      </c>
      <c r="F329" s="249" t="s">
        <v>746</v>
      </c>
      <c r="G329" s="247"/>
      <c r="H329" s="250">
        <v>6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166</v>
      </c>
      <c r="AU329" s="256" t="s">
        <v>90</v>
      </c>
      <c r="AV329" s="14" t="s">
        <v>90</v>
      </c>
      <c r="AW329" s="14" t="s">
        <v>36</v>
      </c>
      <c r="AX329" s="14" t="s">
        <v>80</v>
      </c>
      <c r="AY329" s="256" t="s">
        <v>156</v>
      </c>
    </row>
    <row r="330" s="13" customFormat="1">
      <c r="A330" s="13"/>
      <c r="B330" s="236"/>
      <c r="C330" s="237"/>
      <c r="D330" s="231" t="s">
        <v>166</v>
      </c>
      <c r="E330" s="238" t="s">
        <v>1</v>
      </c>
      <c r="F330" s="239" t="s">
        <v>747</v>
      </c>
      <c r="G330" s="237"/>
      <c r="H330" s="238" t="s">
        <v>1</v>
      </c>
      <c r="I330" s="240"/>
      <c r="J330" s="237"/>
      <c r="K330" s="237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166</v>
      </c>
      <c r="AU330" s="245" t="s">
        <v>90</v>
      </c>
      <c r="AV330" s="13" t="s">
        <v>88</v>
      </c>
      <c r="AW330" s="13" t="s">
        <v>36</v>
      </c>
      <c r="AX330" s="13" t="s">
        <v>80</v>
      </c>
      <c r="AY330" s="245" t="s">
        <v>156</v>
      </c>
    </row>
    <row r="331" s="14" customFormat="1">
      <c r="A331" s="14"/>
      <c r="B331" s="246"/>
      <c r="C331" s="247"/>
      <c r="D331" s="231" t="s">
        <v>166</v>
      </c>
      <c r="E331" s="248" t="s">
        <v>1</v>
      </c>
      <c r="F331" s="249" t="s">
        <v>748</v>
      </c>
      <c r="G331" s="247"/>
      <c r="H331" s="250">
        <v>3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166</v>
      </c>
      <c r="AU331" s="256" t="s">
        <v>90</v>
      </c>
      <c r="AV331" s="14" t="s">
        <v>90</v>
      </c>
      <c r="AW331" s="14" t="s">
        <v>36</v>
      </c>
      <c r="AX331" s="14" t="s">
        <v>80</v>
      </c>
      <c r="AY331" s="256" t="s">
        <v>156</v>
      </c>
    </row>
    <row r="332" s="13" customFormat="1">
      <c r="A332" s="13"/>
      <c r="B332" s="236"/>
      <c r="C332" s="237"/>
      <c r="D332" s="231" t="s">
        <v>166</v>
      </c>
      <c r="E332" s="238" t="s">
        <v>1</v>
      </c>
      <c r="F332" s="239" t="s">
        <v>749</v>
      </c>
      <c r="G332" s="237"/>
      <c r="H332" s="238" t="s">
        <v>1</v>
      </c>
      <c r="I332" s="240"/>
      <c r="J332" s="237"/>
      <c r="K332" s="237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166</v>
      </c>
      <c r="AU332" s="245" t="s">
        <v>90</v>
      </c>
      <c r="AV332" s="13" t="s">
        <v>88</v>
      </c>
      <c r="AW332" s="13" t="s">
        <v>36</v>
      </c>
      <c r="AX332" s="13" t="s">
        <v>80</v>
      </c>
      <c r="AY332" s="245" t="s">
        <v>156</v>
      </c>
    </row>
    <row r="333" s="14" customFormat="1">
      <c r="A333" s="14"/>
      <c r="B333" s="246"/>
      <c r="C333" s="247"/>
      <c r="D333" s="231" t="s">
        <v>166</v>
      </c>
      <c r="E333" s="248" t="s">
        <v>1</v>
      </c>
      <c r="F333" s="249" t="s">
        <v>653</v>
      </c>
      <c r="G333" s="247"/>
      <c r="H333" s="250">
        <v>14.560000000000001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166</v>
      </c>
      <c r="AU333" s="256" t="s">
        <v>90</v>
      </c>
      <c r="AV333" s="14" t="s">
        <v>90</v>
      </c>
      <c r="AW333" s="14" t="s">
        <v>36</v>
      </c>
      <c r="AX333" s="14" t="s">
        <v>80</v>
      </c>
      <c r="AY333" s="256" t="s">
        <v>156</v>
      </c>
    </row>
    <row r="334" s="13" customFormat="1">
      <c r="A334" s="13"/>
      <c r="B334" s="236"/>
      <c r="C334" s="237"/>
      <c r="D334" s="231" t="s">
        <v>166</v>
      </c>
      <c r="E334" s="238" t="s">
        <v>1</v>
      </c>
      <c r="F334" s="239" t="s">
        <v>676</v>
      </c>
      <c r="G334" s="237"/>
      <c r="H334" s="238" t="s">
        <v>1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166</v>
      </c>
      <c r="AU334" s="245" t="s">
        <v>90</v>
      </c>
      <c r="AV334" s="13" t="s">
        <v>88</v>
      </c>
      <c r="AW334" s="13" t="s">
        <v>36</v>
      </c>
      <c r="AX334" s="13" t="s">
        <v>80</v>
      </c>
      <c r="AY334" s="245" t="s">
        <v>156</v>
      </c>
    </row>
    <row r="335" s="14" customFormat="1">
      <c r="A335" s="14"/>
      <c r="B335" s="246"/>
      <c r="C335" s="247"/>
      <c r="D335" s="231" t="s">
        <v>166</v>
      </c>
      <c r="E335" s="248" t="s">
        <v>1</v>
      </c>
      <c r="F335" s="249" t="s">
        <v>750</v>
      </c>
      <c r="G335" s="247"/>
      <c r="H335" s="250">
        <v>32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166</v>
      </c>
      <c r="AU335" s="256" t="s">
        <v>90</v>
      </c>
      <c r="AV335" s="14" t="s">
        <v>90</v>
      </c>
      <c r="AW335" s="14" t="s">
        <v>36</v>
      </c>
      <c r="AX335" s="14" t="s">
        <v>80</v>
      </c>
      <c r="AY335" s="256" t="s">
        <v>156</v>
      </c>
    </row>
    <row r="336" s="13" customFormat="1">
      <c r="A336" s="13"/>
      <c r="B336" s="236"/>
      <c r="C336" s="237"/>
      <c r="D336" s="231" t="s">
        <v>166</v>
      </c>
      <c r="E336" s="238" t="s">
        <v>1</v>
      </c>
      <c r="F336" s="239" t="s">
        <v>658</v>
      </c>
      <c r="G336" s="237"/>
      <c r="H336" s="238" t="s">
        <v>1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166</v>
      </c>
      <c r="AU336" s="245" t="s">
        <v>90</v>
      </c>
      <c r="AV336" s="13" t="s">
        <v>88</v>
      </c>
      <c r="AW336" s="13" t="s">
        <v>36</v>
      </c>
      <c r="AX336" s="13" t="s">
        <v>80</v>
      </c>
      <c r="AY336" s="245" t="s">
        <v>156</v>
      </c>
    </row>
    <row r="337" s="14" customFormat="1">
      <c r="A337" s="14"/>
      <c r="B337" s="246"/>
      <c r="C337" s="247"/>
      <c r="D337" s="231" t="s">
        <v>166</v>
      </c>
      <c r="E337" s="248" t="s">
        <v>1</v>
      </c>
      <c r="F337" s="249" t="s">
        <v>751</v>
      </c>
      <c r="G337" s="247"/>
      <c r="H337" s="250">
        <v>21.699999999999999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166</v>
      </c>
      <c r="AU337" s="256" t="s">
        <v>90</v>
      </c>
      <c r="AV337" s="14" t="s">
        <v>90</v>
      </c>
      <c r="AW337" s="14" t="s">
        <v>36</v>
      </c>
      <c r="AX337" s="14" t="s">
        <v>80</v>
      </c>
      <c r="AY337" s="256" t="s">
        <v>156</v>
      </c>
    </row>
    <row r="338" s="15" customFormat="1">
      <c r="A338" s="15"/>
      <c r="B338" s="257"/>
      <c r="C338" s="258"/>
      <c r="D338" s="231" t="s">
        <v>166</v>
      </c>
      <c r="E338" s="259" t="s">
        <v>1</v>
      </c>
      <c r="F338" s="260" t="s">
        <v>172</v>
      </c>
      <c r="G338" s="258"/>
      <c r="H338" s="261">
        <v>142.697</v>
      </c>
      <c r="I338" s="262"/>
      <c r="J338" s="258"/>
      <c r="K338" s="258"/>
      <c r="L338" s="263"/>
      <c r="M338" s="264"/>
      <c r="N338" s="265"/>
      <c r="O338" s="265"/>
      <c r="P338" s="265"/>
      <c r="Q338" s="265"/>
      <c r="R338" s="265"/>
      <c r="S338" s="265"/>
      <c r="T338" s="26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7" t="s">
        <v>166</v>
      </c>
      <c r="AU338" s="267" t="s">
        <v>90</v>
      </c>
      <c r="AV338" s="15" t="s">
        <v>162</v>
      </c>
      <c r="AW338" s="15" t="s">
        <v>36</v>
      </c>
      <c r="AX338" s="15" t="s">
        <v>88</v>
      </c>
      <c r="AY338" s="267" t="s">
        <v>156</v>
      </c>
    </row>
    <row r="339" s="12" customFormat="1" ht="22.8" customHeight="1">
      <c r="A339" s="12"/>
      <c r="B339" s="202"/>
      <c r="C339" s="203"/>
      <c r="D339" s="204" t="s">
        <v>79</v>
      </c>
      <c r="E339" s="216" t="s">
        <v>233</v>
      </c>
      <c r="F339" s="216" t="s">
        <v>234</v>
      </c>
      <c r="G339" s="203"/>
      <c r="H339" s="203"/>
      <c r="I339" s="206"/>
      <c r="J339" s="217">
        <f>BK339</f>
        <v>0</v>
      </c>
      <c r="K339" s="203"/>
      <c r="L339" s="208"/>
      <c r="M339" s="209"/>
      <c r="N339" s="210"/>
      <c r="O339" s="210"/>
      <c r="P339" s="211">
        <f>SUM(P340:P345)</f>
        <v>0</v>
      </c>
      <c r="Q339" s="210"/>
      <c r="R339" s="211">
        <f>SUM(R340:R345)</f>
        <v>0</v>
      </c>
      <c r="S339" s="210"/>
      <c r="T339" s="212">
        <f>SUM(T340:T345)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13" t="s">
        <v>88</v>
      </c>
      <c r="AT339" s="214" t="s">
        <v>79</v>
      </c>
      <c r="AU339" s="214" t="s">
        <v>88</v>
      </c>
      <c r="AY339" s="213" t="s">
        <v>156</v>
      </c>
      <c r="BK339" s="215">
        <f>SUM(BK340:BK345)</f>
        <v>0</v>
      </c>
    </row>
    <row r="340" s="2" customFormat="1" ht="24.15" customHeight="1">
      <c r="A340" s="38"/>
      <c r="B340" s="39"/>
      <c r="C340" s="218" t="s">
        <v>120</v>
      </c>
      <c r="D340" s="218" t="s">
        <v>158</v>
      </c>
      <c r="E340" s="219" t="s">
        <v>235</v>
      </c>
      <c r="F340" s="220" t="s">
        <v>236</v>
      </c>
      <c r="G340" s="221" t="s">
        <v>230</v>
      </c>
      <c r="H340" s="222">
        <v>1400.134</v>
      </c>
      <c r="I340" s="223"/>
      <c r="J340" s="224">
        <f>ROUND(I340*H340,2)</f>
        <v>0</v>
      </c>
      <c r="K340" s="220" t="s">
        <v>176</v>
      </c>
      <c r="L340" s="44"/>
      <c r="M340" s="225" t="s">
        <v>1</v>
      </c>
      <c r="N340" s="226" t="s">
        <v>45</v>
      </c>
      <c r="O340" s="91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162</v>
      </c>
      <c r="AT340" s="229" t="s">
        <v>158</v>
      </c>
      <c r="AU340" s="229" t="s">
        <v>90</v>
      </c>
      <c r="AY340" s="17" t="s">
        <v>156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88</v>
      </c>
      <c r="BK340" s="230">
        <f>ROUND(I340*H340,2)</f>
        <v>0</v>
      </c>
      <c r="BL340" s="17" t="s">
        <v>162</v>
      </c>
      <c r="BM340" s="229" t="s">
        <v>752</v>
      </c>
    </row>
    <row r="341" s="2" customFormat="1">
      <c r="A341" s="38"/>
      <c r="B341" s="39"/>
      <c r="C341" s="40"/>
      <c r="D341" s="231" t="s">
        <v>164</v>
      </c>
      <c r="E341" s="40"/>
      <c r="F341" s="232" t="s">
        <v>238</v>
      </c>
      <c r="G341" s="40"/>
      <c r="H341" s="40"/>
      <c r="I341" s="233"/>
      <c r="J341" s="40"/>
      <c r="K341" s="40"/>
      <c r="L341" s="44"/>
      <c r="M341" s="234"/>
      <c r="N341" s="235"/>
      <c r="O341" s="91"/>
      <c r="P341" s="91"/>
      <c r="Q341" s="91"/>
      <c r="R341" s="91"/>
      <c r="S341" s="91"/>
      <c r="T341" s="92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164</v>
      </c>
      <c r="AU341" s="17" t="s">
        <v>90</v>
      </c>
    </row>
    <row r="342" s="2" customFormat="1" ht="24.15" customHeight="1">
      <c r="A342" s="38"/>
      <c r="B342" s="39"/>
      <c r="C342" s="218" t="s">
        <v>314</v>
      </c>
      <c r="D342" s="218" t="s">
        <v>158</v>
      </c>
      <c r="E342" s="219" t="s">
        <v>239</v>
      </c>
      <c r="F342" s="220" t="s">
        <v>240</v>
      </c>
      <c r="G342" s="221" t="s">
        <v>230</v>
      </c>
      <c r="H342" s="222">
        <v>21002.009999999998</v>
      </c>
      <c r="I342" s="223"/>
      <c r="J342" s="224">
        <f>ROUND(I342*H342,2)</f>
        <v>0</v>
      </c>
      <c r="K342" s="220" t="s">
        <v>176</v>
      </c>
      <c r="L342" s="44"/>
      <c r="M342" s="225" t="s">
        <v>1</v>
      </c>
      <c r="N342" s="226" t="s">
        <v>45</v>
      </c>
      <c r="O342" s="91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9" t="s">
        <v>162</v>
      </c>
      <c r="AT342" s="229" t="s">
        <v>158</v>
      </c>
      <c r="AU342" s="229" t="s">
        <v>90</v>
      </c>
      <c r="AY342" s="17" t="s">
        <v>156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7" t="s">
        <v>88</v>
      </c>
      <c r="BK342" s="230">
        <f>ROUND(I342*H342,2)</f>
        <v>0</v>
      </c>
      <c r="BL342" s="17" t="s">
        <v>162</v>
      </c>
      <c r="BM342" s="229" t="s">
        <v>753</v>
      </c>
    </row>
    <row r="343" s="2" customFormat="1">
      <c r="A343" s="38"/>
      <c r="B343" s="39"/>
      <c r="C343" s="40"/>
      <c r="D343" s="231" t="s">
        <v>164</v>
      </c>
      <c r="E343" s="40"/>
      <c r="F343" s="232" t="s">
        <v>242</v>
      </c>
      <c r="G343" s="40"/>
      <c r="H343" s="40"/>
      <c r="I343" s="233"/>
      <c r="J343" s="40"/>
      <c r="K343" s="40"/>
      <c r="L343" s="44"/>
      <c r="M343" s="234"/>
      <c r="N343" s="235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164</v>
      </c>
      <c r="AU343" s="17" t="s">
        <v>90</v>
      </c>
    </row>
    <row r="344" s="2" customFormat="1">
      <c r="A344" s="38"/>
      <c r="B344" s="39"/>
      <c r="C344" s="40"/>
      <c r="D344" s="231" t="s">
        <v>243</v>
      </c>
      <c r="E344" s="40"/>
      <c r="F344" s="278" t="s">
        <v>754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243</v>
      </c>
      <c r="AU344" s="17" t="s">
        <v>90</v>
      </c>
    </row>
    <row r="345" s="14" customFormat="1">
      <c r="A345" s="14"/>
      <c r="B345" s="246"/>
      <c r="C345" s="247"/>
      <c r="D345" s="231" t="s">
        <v>166</v>
      </c>
      <c r="E345" s="247"/>
      <c r="F345" s="249" t="s">
        <v>755</v>
      </c>
      <c r="G345" s="247"/>
      <c r="H345" s="250">
        <v>21002.009999999998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6" t="s">
        <v>166</v>
      </c>
      <c r="AU345" s="256" t="s">
        <v>90</v>
      </c>
      <c r="AV345" s="14" t="s">
        <v>90</v>
      </c>
      <c r="AW345" s="14" t="s">
        <v>4</v>
      </c>
      <c r="AX345" s="14" t="s">
        <v>88</v>
      </c>
      <c r="AY345" s="256" t="s">
        <v>156</v>
      </c>
    </row>
    <row r="346" s="12" customFormat="1" ht="22.8" customHeight="1">
      <c r="A346" s="12"/>
      <c r="B346" s="202"/>
      <c r="C346" s="203"/>
      <c r="D346" s="204" t="s">
        <v>79</v>
      </c>
      <c r="E346" s="216" t="s">
        <v>246</v>
      </c>
      <c r="F346" s="216" t="s">
        <v>247</v>
      </c>
      <c r="G346" s="203"/>
      <c r="H346" s="203"/>
      <c r="I346" s="206"/>
      <c r="J346" s="217">
        <f>BK346</f>
        <v>0</v>
      </c>
      <c r="K346" s="203"/>
      <c r="L346" s="208"/>
      <c r="M346" s="209"/>
      <c r="N346" s="210"/>
      <c r="O346" s="210"/>
      <c r="P346" s="211">
        <f>SUM(P347:P348)</f>
        <v>0</v>
      </c>
      <c r="Q346" s="210"/>
      <c r="R346" s="211">
        <f>SUM(R347:R348)</f>
        <v>0</v>
      </c>
      <c r="S346" s="210"/>
      <c r="T346" s="212">
        <f>SUM(T347:T348)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13" t="s">
        <v>88</v>
      </c>
      <c r="AT346" s="214" t="s">
        <v>79</v>
      </c>
      <c r="AU346" s="214" t="s">
        <v>88</v>
      </c>
      <c r="AY346" s="213" t="s">
        <v>156</v>
      </c>
      <c r="BK346" s="215">
        <f>SUM(BK347:BK348)</f>
        <v>0</v>
      </c>
    </row>
    <row r="347" s="2" customFormat="1" ht="16.5" customHeight="1">
      <c r="A347" s="38"/>
      <c r="B347" s="39"/>
      <c r="C347" s="218" t="s">
        <v>756</v>
      </c>
      <c r="D347" s="218" t="s">
        <v>158</v>
      </c>
      <c r="E347" s="219" t="s">
        <v>248</v>
      </c>
      <c r="F347" s="220" t="s">
        <v>249</v>
      </c>
      <c r="G347" s="221" t="s">
        <v>230</v>
      </c>
      <c r="H347" s="222">
        <v>1636.011</v>
      </c>
      <c r="I347" s="223"/>
      <c r="J347" s="224">
        <f>ROUND(I347*H347,2)</f>
        <v>0</v>
      </c>
      <c r="K347" s="220" t="s">
        <v>176</v>
      </c>
      <c r="L347" s="44"/>
      <c r="M347" s="225" t="s">
        <v>1</v>
      </c>
      <c r="N347" s="226" t="s">
        <v>45</v>
      </c>
      <c r="O347" s="91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9" t="s">
        <v>162</v>
      </c>
      <c r="AT347" s="229" t="s">
        <v>158</v>
      </c>
      <c r="AU347" s="229" t="s">
        <v>90</v>
      </c>
      <c r="AY347" s="17" t="s">
        <v>156</v>
      </c>
      <c r="BE347" s="230">
        <f>IF(N347="základní",J347,0)</f>
        <v>0</v>
      </c>
      <c r="BF347" s="230">
        <f>IF(N347="snížená",J347,0)</f>
        <v>0</v>
      </c>
      <c r="BG347" s="230">
        <f>IF(N347="zákl. přenesená",J347,0)</f>
        <v>0</v>
      </c>
      <c r="BH347" s="230">
        <f>IF(N347="sníž. přenesená",J347,0)</f>
        <v>0</v>
      </c>
      <c r="BI347" s="230">
        <f>IF(N347="nulová",J347,0)</f>
        <v>0</v>
      </c>
      <c r="BJ347" s="17" t="s">
        <v>88</v>
      </c>
      <c r="BK347" s="230">
        <f>ROUND(I347*H347,2)</f>
        <v>0</v>
      </c>
      <c r="BL347" s="17" t="s">
        <v>162</v>
      </c>
      <c r="BM347" s="229" t="s">
        <v>757</v>
      </c>
    </row>
    <row r="348" s="2" customFormat="1">
      <c r="A348" s="38"/>
      <c r="B348" s="39"/>
      <c r="C348" s="40"/>
      <c r="D348" s="231" t="s">
        <v>164</v>
      </c>
      <c r="E348" s="40"/>
      <c r="F348" s="232" t="s">
        <v>251</v>
      </c>
      <c r="G348" s="40"/>
      <c r="H348" s="40"/>
      <c r="I348" s="233"/>
      <c r="J348" s="40"/>
      <c r="K348" s="40"/>
      <c r="L348" s="44"/>
      <c r="M348" s="279"/>
      <c r="N348" s="280"/>
      <c r="O348" s="281"/>
      <c r="P348" s="281"/>
      <c r="Q348" s="281"/>
      <c r="R348" s="281"/>
      <c r="S348" s="281"/>
      <c r="T348" s="282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164</v>
      </c>
      <c r="AU348" s="17" t="s">
        <v>90</v>
      </c>
    </row>
    <row r="349" s="2" customFormat="1" ht="6.96" customHeight="1">
      <c r="A349" s="38"/>
      <c r="B349" s="66"/>
      <c r="C349" s="67"/>
      <c r="D349" s="67"/>
      <c r="E349" s="67"/>
      <c r="F349" s="67"/>
      <c r="G349" s="67"/>
      <c r="H349" s="67"/>
      <c r="I349" s="67"/>
      <c r="J349" s="67"/>
      <c r="K349" s="67"/>
      <c r="L349" s="44"/>
      <c r="M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</row>
  </sheetData>
  <sheetProtection sheet="1" autoFilter="0" formatColumns="0" formatRows="0" objects="1" scenarios="1" spinCount="100000" saltValue="tMdUpeNU8+8kwMUoMPka4LA97vCZSmwHywf0542ztxdKI1AujKgCk/IExKTOgKTGApciyf13mc/npl8VSHI4Ew==" hashValue="c2XpznE6N5lfBtDI1997CuzQooxOCS/nWR6MIUMnqkVd9NdB2sawWSVDcmF3t37yUn/ITCVSltVTR3U4JT5Ybw==" algorithmName="SHA-512" password="CC35"/>
  <autoFilter ref="C121:K34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758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ROUND((SUM(BE122:BE242)),  2)</f>
        <v>0</v>
      </c>
      <c r="G33" s="38"/>
      <c r="H33" s="38"/>
      <c r="I33" s="155">
        <v>0.20999999999999999</v>
      </c>
      <c r="J33" s="154">
        <f>ROUND(((SUM(BE122:BE242))*I33),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ROUND((SUM(BF122:BF242)),  2)</f>
        <v>0</v>
      </c>
      <c r="G34" s="38"/>
      <c r="H34" s="38"/>
      <c r="I34" s="155">
        <v>0.12</v>
      </c>
      <c r="J34" s="154">
        <f>ROUND(((SUM(BF122:BF242))*I34),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ROUND((SUM(BG122:BG242)),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ROUND((SUM(BH122:BH242)),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ROUND((SUM(BI122:BI242)),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13 - Pol. č. 26, 30, 40, 42, 45, 49, 57 - Opravy kamenných dlažeb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253</v>
      </c>
      <c r="E99" s="188"/>
      <c r="F99" s="188"/>
      <c r="G99" s="188"/>
      <c r="H99" s="188"/>
      <c r="I99" s="188"/>
      <c r="J99" s="189">
        <f>J163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254</v>
      </c>
      <c r="E100" s="188"/>
      <c r="F100" s="188"/>
      <c r="G100" s="188"/>
      <c r="H100" s="188"/>
      <c r="I100" s="188"/>
      <c r="J100" s="189">
        <f>J212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139</v>
      </c>
      <c r="E101" s="188"/>
      <c r="F101" s="188"/>
      <c r="G101" s="188"/>
      <c r="H101" s="188"/>
      <c r="I101" s="188"/>
      <c r="J101" s="189">
        <f>J233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140</v>
      </c>
      <c r="E102" s="188"/>
      <c r="F102" s="188"/>
      <c r="G102" s="188"/>
      <c r="H102" s="188"/>
      <c r="I102" s="188"/>
      <c r="J102" s="189">
        <f>J240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VT Opava km 33.600 - 39.000, odstranění PŠ 09/2024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30" customHeight="1">
      <c r="A114" s="38"/>
      <c r="B114" s="39"/>
      <c r="C114" s="40"/>
      <c r="D114" s="40"/>
      <c r="E114" s="76" t="str">
        <f>E9</f>
        <v>13 - Pol. č. 26, 30, 40, 42, 45, 49, 57 - Opravy kamenných dlažeb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Opava</v>
      </c>
      <c r="G116" s="40"/>
      <c r="H116" s="40"/>
      <c r="I116" s="32" t="s">
        <v>22</v>
      </c>
      <c r="J116" s="79" t="str">
        <f>IF(J12="","",J12)</f>
        <v>16. 5. 2025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Povodí Odry, státní podnik</v>
      </c>
      <c r="G118" s="40"/>
      <c r="H118" s="40"/>
      <c r="I118" s="32" t="s">
        <v>32</v>
      </c>
      <c r="J118" s="36" t="str">
        <f>E21</f>
        <v>Lineplan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>Ing. Marek Boháč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142</v>
      </c>
      <c r="D121" s="194" t="s">
        <v>65</v>
      </c>
      <c r="E121" s="194" t="s">
        <v>61</v>
      </c>
      <c r="F121" s="194" t="s">
        <v>62</v>
      </c>
      <c r="G121" s="194" t="s">
        <v>143</v>
      </c>
      <c r="H121" s="194" t="s">
        <v>144</v>
      </c>
      <c r="I121" s="194" t="s">
        <v>145</v>
      </c>
      <c r="J121" s="194" t="s">
        <v>134</v>
      </c>
      <c r="K121" s="195" t="s">
        <v>146</v>
      </c>
      <c r="L121" s="196"/>
      <c r="M121" s="100" t="s">
        <v>1</v>
      </c>
      <c r="N121" s="101" t="s">
        <v>44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213.17915699999998</v>
      </c>
      <c r="S122" s="104"/>
      <c r="T122" s="200">
        <f>T123</f>
        <v>248.93000000000001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136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154</v>
      </c>
      <c r="F123" s="205" t="s">
        <v>155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P124+P163+P212+P233+P240</f>
        <v>0</v>
      </c>
      <c r="Q123" s="210"/>
      <c r="R123" s="211">
        <f>R124+R163+R212+R233+R240</f>
        <v>213.17915699999998</v>
      </c>
      <c r="S123" s="210"/>
      <c r="T123" s="212">
        <f>T124+T163+T212+T233+T240</f>
        <v>248.93000000000001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80</v>
      </c>
      <c r="AY123" s="213" t="s">
        <v>156</v>
      </c>
      <c r="BK123" s="215">
        <f>BK124+BK163+BK212+BK233+BK240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88</v>
      </c>
      <c r="F124" s="216" t="s">
        <v>157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SUM(P125:P162)</f>
        <v>0</v>
      </c>
      <c r="Q124" s="210"/>
      <c r="R124" s="211">
        <f>SUM(R125:R162)</f>
        <v>0</v>
      </c>
      <c r="S124" s="210"/>
      <c r="T124" s="212">
        <f>SUM(T125:T162)</f>
        <v>39.709999999999994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88</v>
      </c>
      <c r="AT124" s="214" t="s">
        <v>79</v>
      </c>
      <c r="AU124" s="214" t="s">
        <v>88</v>
      </c>
      <c r="AY124" s="213" t="s">
        <v>156</v>
      </c>
      <c r="BK124" s="215">
        <f>SUM(BK125:BK162)</f>
        <v>0</v>
      </c>
    </row>
    <row r="125" s="2" customFormat="1" ht="24.15" customHeight="1">
      <c r="A125" s="38"/>
      <c r="B125" s="39"/>
      <c r="C125" s="218" t="s">
        <v>88</v>
      </c>
      <c r="D125" s="218" t="s">
        <v>158</v>
      </c>
      <c r="E125" s="219" t="s">
        <v>637</v>
      </c>
      <c r="F125" s="220" t="s">
        <v>638</v>
      </c>
      <c r="G125" s="221" t="s">
        <v>175</v>
      </c>
      <c r="H125" s="222">
        <v>20.899999999999999</v>
      </c>
      <c r="I125" s="223"/>
      <c r="J125" s="224">
        <f>ROUND(I125*H125,2)</f>
        <v>0</v>
      </c>
      <c r="K125" s="220" t="s">
        <v>176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1.8999999999999999</v>
      </c>
      <c r="T125" s="228">
        <f>S125*H125</f>
        <v>39.709999999999994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162</v>
      </c>
      <c r="AT125" s="229" t="s">
        <v>158</v>
      </c>
      <c r="AU125" s="229" t="s">
        <v>90</v>
      </c>
      <c r="AY125" s="17" t="s">
        <v>156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162</v>
      </c>
      <c r="BM125" s="229" t="s">
        <v>759</v>
      </c>
    </row>
    <row r="126" s="2" customFormat="1">
      <c r="A126" s="38"/>
      <c r="B126" s="39"/>
      <c r="C126" s="40"/>
      <c r="D126" s="231" t="s">
        <v>164</v>
      </c>
      <c r="E126" s="40"/>
      <c r="F126" s="232" t="s">
        <v>640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164</v>
      </c>
      <c r="AU126" s="17" t="s">
        <v>90</v>
      </c>
    </row>
    <row r="127" s="13" customFormat="1">
      <c r="A127" s="13"/>
      <c r="B127" s="236"/>
      <c r="C127" s="237"/>
      <c r="D127" s="231" t="s">
        <v>166</v>
      </c>
      <c r="E127" s="238" t="s">
        <v>1</v>
      </c>
      <c r="F127" s="239" t="s">
        <v>641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166</v>
      </c>
      <c r="AU127" s="245" t="s">
        <v>90</v>
      </c>
      <c r="AV127" s="13" t="s">
        <v>88</v>
      </c>
      <c r="AW127" s="13" t="s">
        <v>36</v>
      </c>
      <c r="AX127" s="13" t="s">
        <v>80</v>
      </c>
      <c r="AY127" s="245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747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748</v>
      </c>
      <c r="G129" s="247"/>
      <c r="H129" s="250">
        <v>3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760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4" customFormat="1">
      <c r="A131" s="14"/>
      <c r="B131" s="246"/>
      <c r="C131" s="247"/>
      <c r="D131" s="231" t="s">
        <v>166</v>
      </c>
      <c r="E131" s="248" t="s">
        <v>1</v>
      </c>
      <c r="F131" s="249" t="s">
        <v>761</v>
      </c>
      <c r="G131" s="247"/>
      <c r="H131" s="250">
        <v>1.5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166</v>
      </c>
      <c r="AU131" s="256" t="s">
        <v>90</v>
      </c>
      <c r="AV131" s="14" t="s">
        <v>90</v>
      </c>
      <c r="AW131" s="14" t="s">
        <v>36</v>
      </c>
      <c r="AX131" s="14" t="s">
        <v>80</v>
      </c>
      <c r="AY131" s="256" t="s">
        <v>156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762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4" customFormat="1">
      <c r="A133" s="14"/>
      <c r="B133" s="246"/>
      <c r="C133" s="247"/>
      <c r="D133" s="231" t="s">
        <v>166</v>
      </c>
      <c r="E133" s="248" t="s">
        <v>1</v>
      </c>
      <c r="F133" s="249" t="s">
        <v>763</v>
      </c>
      <c r="G133" s="247"/>
      <c r="H133" s="250">
        <v>0.40000000000000002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166</v>
      </c>
      <c r="AU133" s="256" t="s">
        <v>90</v>
      </c>
      <c r="AV133" s="14" t="s">
        <v>90</v>
      </c>
      <c r="AW133" s="14" t="s">
        <v>36</v>
      </c>
      <c r="AX133" s="14" t="s">
        <v>80</v>
      </c>
      <c r="AY133" s="256" t="s">
        <v>156</v>
      </c>
    </row>
    <row r="134" s="13" customFormat="1">
      <c r="A134" s="13"/>
      <c r="B134" s="236"/>
      <c r="C134" s="237"/>
      <c r="D134" s="231" t="s">
        <v>166</v>
      </c>
      <c r="E134" s="238" t="s">
        <v>1</v>
      </c>
      <c r="F134" s="239" t="s">
        <v>764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90</v>
      </c>
      <c r="AV134" s="13" t="s">
        <v>88</v>
      </c>
      <c r="AW134" s="13" t="s">
        <v>36</v>
      </c>
      <c r="AX134" s="13" t="s">
        <v>80</v>
      </c>
      <c r="AY134" s="245" t="s">
        <v>156</v>
      </c>
    </row>
    <row r="135" s="14" customFormat="1">
      <c r="A135" s="14"/>
      <c r="B135" s="246"/>
      <c r="C135" s="247"/>
      <c r="D135" s="231" t="s">
        <v>166</v>
      </c>
      <c r="E135" s="248" t="s">
        <v>1</v>
      </c>
      <c r="F135" s="249" t="s">
        <v>765</v>
      </c>
      <c r="G135" s="247"/>
      <c r="H135" s="250">
        <v>6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90</v>
      </c>
      <c r="AV135" s="14" t="s">
        <v>90</v>
      </c>
      <c r="AW135" s="14" t="s">
        <v>36</v>
      </c>
      <c r="AX135" s="14" t="s">
        <v>80</v>
      </c>
      <c r="AY135" s="256" t="s">
        <v>156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766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767</v>
      </c>
      <c r="G137" s="247"/>
      <c r="H137" s="250">
        <v>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80</v>
      </c>
      <c r="AY137" s="256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768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769</v>
      </c>
      <c r="G139" s="247"/>
      <c r="H139" s="250">
        <v>2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5" customFormat="1">
      <c r="A140" s="15"/>
      <c r="B140" s="257"/>
      <c r="C140" s="258"/>
      <c r="D140" s="231" t="s">
        <v>166</v>
      </c>
      <c r="E140" s="259" t="s">
        <v>1</v>
      </c>
      <c r="F140" s="260" t="s">
        <v>172</v>
      </c>
      <c r="G140" s="258"/>
      <c r="H140" s="261">
        <v>20.899999999999999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166</v>
      </c>
      <c r="AU140" s="267" t="s">
        <v>90</v>
      </c>
      <c r="AV140" s="15" t="s">
        <v>162</v>
      </c>
      <c r="AW140" s="15" t="s">
        <v>36</v>
      </c>
      <c r="AX140" s="15" t="s">
        <v>88</v>
      </c>
      <c r="AY140" s="267" t="s">
        <v>156</v>
      </c>
    </row>
    <row r="141" s="2" customFormat="1" ht="33" customHeight="1">
      <c r="A141" s="38"/>
      <c r="B141" s="39"/>
      <c r="C141" s="218" t="s">
        <v>90</v>
      </c>
      <c r="D141" s="218" t="s">
        <v>158</v>
      </c>
      <c r="E141" s="219" t="s">
        <v>662</v>
      </c>
      <c r="F141" s="220" t="s">
        <v>663</v>
      </c>
      <c r="G141" s="221" t="s">
        <v>175</v>
      </c>
      <c r="H141" s="222">
        <v>11</v>
      </c>
      <c r="I141" s="223"/>
      <c r="J141" s="224">
        <f>ROUND(I141*H141,2)</f>
        <v>0</v>
      </c>
      <c r="K141" s="220" t="s">
        <v>176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162</v>
      </c>
      <c r="AT141" s="229" t="s">
        <v>158</v>
      </c>
      <c r="AU141" s="229" t="s">
        <v>90</v>
      </c>
      <c r="AY141" s="17" t="s">
        <v>156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162</v>
      </c>
      <c r="BM141" s="229" t="s">
        <v>770</v>
      </c>
    </row>
    <row r="142" s="2" customFormat="1">
      <c r="A142" s="38"/>
      <c r="B142" s="39"/>
      <c r="C142" s="40"/>
      <c r="D142" s="231" t="s">
        <v>164</v>
      </c>
      <c r="E142" s="40"/>
      <c r="F142" s="232" t="s">
        <v>665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164</v>
      </c>
      <c r="AU142" s="17" t="s">
        <v>90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577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3" customFormat="1">
      <c r="A144" s="13"/>
      <c r="B144" s="236"/>
      <c r="C144" s="237"/>
      <c r="D144" s="231" t="s">
        <v>166</v>
      </c>
      <c r="E144" s="238" t="s">
        <v>1</v>
      </c>
      <c r="F144" s="239" t="s">
        <v>771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90</v>
      </c>
      <c r="AV144" s="13" t="s">
        <v>88</v>
      </c>
      <c r="AW144" s="13" t="s">
        <v>36</v>
      </c>
      <c r="AX144" s="13" t="s">
        <v>80</v>
      </c>
      <c r="AY144" s="245" t="s">
        <v>156</v>
      </c>
    </row>
    <row r="145" s="14" customFormat="1">
      <c r="A145" s="14"/>
      <c r="B145" s="246"/>
      <c r="C145" s="247"/>
      <c r="D145" s="231" t="s">
        <v>166</v>
      </c>
      <c r="E145" s="248" t="s">
        <v>1</v>
      </c>
      <c r="F145" s="249" t="s">
        <v>188</v>
      </c>
      <c r="G145" s="247"/>
      <c r="H145" s="250">
        <v>5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90</v>
      </c>
      <c r="AV145" s="14" t="s">
        <v>90</v>
      </c>
      <c r="AW145" s="14" t="s">
        <v>36</v>
      </c>
      <c r="AX145" s="14" t="s">
        <v>80</v>
      </c>
      <c r="AY145" s="256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772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88</v>
      </c>
      <c r="G147" s="247"/>
      <c r="H147" s="250">
        <v>1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3" customFormat="1">
      <c r="A148" s="13"/>
      <c r="B148" s="236"/>
      <c r="C148" s="237"/>
      <c r="D148" s="231" t="s">
        <v>166</v>
      </c>
      <c r="E148" s="238" t="s">
        <v>1</v>
      </c>
      <c r="F148" s="239" t="s">
        <v>762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166</v>
      </c>
      <c r="AU148" s="245" t="s">
        <v>90</v>
      </c>
      <c r="AV148" s="13" t="s">
        <v>88</v>
      </c>
      <c r="AW148" s="13" t="s">
        <v>36</v>
      </c>
      <c r="AX148" s="13" t="s">
        <v>80</v>
      </c>
      <c r="AY148" s="245" t="s">
        <v>156</v>
      </c>
    </row>
    <row r="149" s="14" customFormat="1">
      <c r="A149" s="14"/>
      <c r="B149" s="246"/>
      <c r="C149" s="247"/>
      <c r="D149" s="231" t="s">
        <v>166</v>
      </c>
      <c r="E149" s="248" t="s">
        <v>1</v>
      </c>
      <c r="F149" s="249" t="s">
        <v>171</v>
      </c>
      <c r="G149" s="247"/>
      <c r="H149" s="250">
        <v>0.5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166</v>
      </c>
      <c r="AU149" s="256" t="s">
        <v>90</v>
      </c>
      <c r="AV149" s="14" t="s">
        <v>90</v>
      </c>
      <c r="AW149" s="14" t="s">
        <v>36</v>
      </c>
      <c r="AX149" s="14" t="s">
        <v>80</v>
      </c>
      <c r="AY149" s="256" t="s">
        <v>156</v>
      </c>
    </row>
    <row r="150" s="13" customFormat="1">
      <c r="A150" s="13"/>
      <c r="B150" s="236"/>
      <c r="C150" s="237"/>
      <c r="D150" s="231" t="s">
        <v>166</v>
      </c>
      <c r="E150" s="238" t="s">
        <v>1</v>
      </c>
      <c r="F150" s="239" t="s">
        <v>773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166</v>
      </c>
      <c r="AU150" s="245" t="s">
        <v>90</v>
      </c>
      <c r="AV150" s="13" t="s">
        <v>88</v>
      </c>
      <c r="AW150" s="13" t="s">
        <v>36</v>
      </c>
      <c r="AX150" s="13" t="s">
        <v>80</v>
      </c>
      <c r="AY150" s="245" t="s">
        <v>156</v>
      </c>
    </row>
    <row r="151" s="14" customFormat="1">
      <c r="A151" s="14"/>
      <c r="B151" s="246"/>
      <c r="C151" s="247"/>
      <c r="D151" s="231" t="s">
        <v>166</v>
      </c>
      <c r="E151" s="248" t="s">
        <v>1</v>
      </c>
      <c r="F151" s="249" t="s">
        <v>90</v>
      </c>
      <c r="G151" s="247"/>
      <c r="H151" s="250">
        <v>2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166</v>
      </c>
      <c r="AU151" s="256" t="s">
        <v>90</v>
      </c>
      <c r="AV151" s="14" t="s">
        <v>90</v>
      </c>
      <c r="AW151" s="14" t="s">
        <v>36</v>
      </c>
      <c r="AX151" s="14" t="s">
        <v>80</v>
      </c>
      <c r="AY151" s="256" t="s">
        <v>156</v>
      </c>
    </row>
    <row r="152" s="13" customFormat="1">
      <c r="A152" s="13"/>
      <c r="B152" s="236"/>
      <c r="C152" s="237"/>
      <c r="D152" s="231" t="s">
        <v>166</v>
      </c>
      <c r="E152" s="238" t="s">
        <v>1</v>
      </c>
      <c r="F152" s="239" t="s">
        <v>774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90</v>
      </c>
      <c r="AV152" s="13" t="s">
        <v>88</v>
      </c>
      <c r="AW152" s="13" t="s">
        <v>36</v>
      </c>
      <c r="AX152" s="13" t="s">
        <v>80</v>
      </c>
      <c r="AY152" s="245" t="s">
        <v>156</v>
      </c>
    </row>
    <row r="153" s="14" customFormat="1">
      <c r="A153" s="14"/>
      <c r="B153" s="246"/>
      <c r="C153" s="247"/>
      <c r="D153" s="231" t="s">
        <v>166</v>
      </c>
      <c r="E153" s="248" t="s">
        <v>1</v>
      </c>
      <c r="F153" s="249" t="s">
        <v>531</v>
      </c>
      <c r="G153" s="247"/>
      <c r="H153" s="250">
        <v>1.5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90</v>
      </c>
      <c r="AV153" s="14" t="s">
        <v>90</v>
      </c>
      <c r="AW153" s="14" t="s">
        <v>36</v>
      </c>
      <c r="AX153" s="14" t="s">
        <v>80</v>
      </c>
      <c r="AY153" s="256" t="s">
        <v>156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768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4" customFormat="1">
      <c r="A155" s="14"/>
      <c r="B155" s="246"/>
      <c r="C155" s="247"/>
      <c r="D155" s="231" t="s">
        <v>166</v>
      </c>
      <c r="E155" s="248" t="s">
        <v>1</v>
      </c>
      <c r="F155" s="249" t="s">
        <v>88</v>
      </c>
      <c r="G155" s="247"/>
      <c r="H155" s="250">
        <v>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90</v>
      </c>
      <c r="AV155" s="14" t="s">
        <v>90</v>
      </c>
      <c r="AW155" s="14" t="s">
        <v>36</v>
      </c>
      <c r="AX155" s="14" t="s">
        <v>80</v>
      </c>
      <c r="AY155" s="256" t="s">
        <v>156</v>
      </c>
    </row>
    <row r="156" s="15" customFormat="1">
      <c r="A156" s="15"/>
      <c r="B156" s="257"/>
      <c r="C156" s="258"/>
      <c r="D156" s="231" t="s">
        <v>166</v>
      </c>
      <c r="E156" s="259" t="s">
        <v>1</v>
      </c>
      <c r="F156" s="260" t="s">
        <v>172</v>
      </c>
      <c r="G156" s="258"/>
      <c r="H156" s="261">
        <v>11</v>
      </c>
      <c r="I156" s="262"/>
      <c r="J156" s="258"/>
      <c r="K156" s="258"/>
      <c r="L156" s="263"/>
      <c r="M156" s="264"/>
      <c r="N156" s="265"/>
      <c r="O156" s="265"/>
      <c r="P156" s="265"/>
      <c r="Q156" s="265"/>
      <c r="R156" s="265"/>
      <c r="S156" s="265"/>
      <c r="T156" s="266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7" t="s">
        <v>166</v>
      </c>
      <c r="AU156" s="267" t="s">
        <v>90</v>
      </c>
      <c r="AV156" s="15" t="s">
        <v>162</v>
      </c>
      <c r="AW156" s="15" t="s">
        <v>36</v>
      </c>
      <c r="AX156" s="15" t="s">
        <v>88</v>
      </c>
      <c r="AY156" s="267" t="s">
        <v>156</v>
      </c>
    </row>
    <row r="157" s="2" customFormat="1" ht="37.8" customHeight="1">
      <c r="A157" s="38"/>
      <c r="B157" s="39"/>
      <c r="C157" s="218" t="s">
        <v>109</v>
      </c>
      <c r="D157" s="218" t="s">
        <v>158</v>
      </c>
      <c r="E157" s="219" t="s">
        <v>257</v>
      </c>
      <c r="F157" s="220" t="s">
        <v>258</v>
      </c>
      <c r="G157" s="221" t="s">
        <v>175</v>
      </c>
      <c r="H157" s="222">
        <v>11</v>
      </c>
      <c r="I157" s="223"/>
      <c r="J157" s="224">
        <f>ROUND(I157*H157,2)</f>
        <v>0</v>
      </c>
      <c r="K157" s="220" t="s">
        <v>176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162</v>
      </c>
      <c r="AT157" s="229" t="s">
        <v>158</v>
      </c>
      <c r="AU157" s="229" t="s">
        <v>90</v>
      </c>
      <c r="AY157" s="17" t="s">
        <v>156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162</v>
      </c>
      <c r="BM157" s="229" t="s">
        <v>775</v>
      </c>
    </row>
    <row r="158" s="2" customFormat="1">
      <c r="A158" s="38"/>
      <c r="B158" s="39"/>
      <c r="C158" s="40"/>
      <c r="D158" s="231" t="s">
        <v>164</v>
      </c>
      <c r="E158" s="40"/>
      <c r="F158" s="232" t="s">
        <v>260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164</v>
      </c>
      <c r="AU158" s="17" t="s">
        <v>90</v>
      </c>
    </row>
    <row r="159" s="2" customFormat="1" ht="37.8" customHeight="1">
      <c r="A159" s="38"/>
      <c r="B159" s="39"/>
      <c r="C159" s="218" t="s">
        <v>112</v>
      </c>
      <c r="D159" s="218" t="s">
        <v>158</v>
      </c>
      <c r="E159" s="219" t="s">
        <v>262</v>
      </c>
      <c r="F159" s="220" t="s">
        <v>263</v>
      </c>
      <c r="G159" s="221" t="s">
        <v>175</v>
      </c>
      <c r="H159" s="222">
        <v>66</v>
      </c>
      <c r="I159" s="223"/>
      <c r="J159" s="224">
        <f>ROUND(I159*H159,2)</f>
        <v>0</v>
      </c>
      <c r="K159" s="220" t="s">
        <v>176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162</v>
      </c>
      <c r="AT159" s="229" t="s">
        <v>158</v>
      </c>
      <c r="AU159" s="229" t="s">
        <v>90</v>
      </c>
      <c r="AY159" s="17" t="s">
        <v>156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162</v>
      </c>
      <c r="BM159" s="229" t="s">
        <v>776</v>
      </c>
    </row>
    <row r="160" s="2" customFormat="1">
      <c r="A160" s="38"/>
      <c r="B160" s="39"/>
      <c r="C160" s="40"/>
      <c r="D160" s="231" t="s">
        <v>164</v>
      </c>
      <c r="E160" s="40"/>
      <c r="F160" s="232" t="s">
        <v>265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164</v>
      </c>
      <c r="AU160" s="17" t="s">
        <v>90</v>
      </c>
    </row>
    <row r="161" s="2" customFormat="1">
      <c r="A161" s="38"/>
      <c r="B161" s="39"/>
      <c r="C161" s="40"/>
      <c r="D161" s="231" t="s">
        <v>243</v>
      </c>
      <c r="E161" s="40"/>
      <c r="F161" s="278" t="s">
        <v>266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243</v>
      </c>
      <c r="AU161" s="17" t="s">
        <v>90</v>
      </c>
    </row>
    <row r="162" s="14" customFormat="1">
      <c r="A162" s="14"/>
      <c r="B162" s="246"/>
      <c r="C162" s="247"/>
      <c r="D162" s="231" t="s">
        <v>166</v>
      </c>
      <c r="E162" s="247"/>
      <c r="F162" s="249" t="s">
        <v>777</v>
      </c>
      <c r="G162" s="247"/>
      <c r="H162" s="250">
        <v>66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166</v>
      </c>
      <c r="AU162" s="256" t="s">
        <v>90</v>
      </c>
      <c r="AV162" s="14" t="s">
        <v>90</v>
      </c>
      <c r="AW162" s="14" t="s">
        <v>4</v>
      </c>
      <c r="AX162" s="14" t="s">
        <v>88</v>
      </c>
      <c r="AY162" s="256" t="s">
        <v>156</v>
      </c>
    </row>
    <row r="163" s="12" customFormat="1" ht="22.8" customHeight="1">
      <c r="A163" s="12"/>
      <c r="B163" s="202"/>
      <c r="C163" s="203"/>
      <c r="D163" s="204" t="s">
        <v>79</v>
      </c>
      <c r="E163" s="216" t="s">
        <v>162</v>
      </c>
      <c r="F163" s="216" t="s">
        <v>271</v>
      </c>
      <c r="G163" s="203"/>
      <c r="H163" s="203"/>
      <c r="I163" s="206"/>
      <c r="J163" s="217">
        <f>BK163</f>
        <v>0</v>
      </c>
      <c r="K163" s="203"/>
      <c r="L163" s="208"/>
      <c r="M163" s="209"/>
      <c r="N163" s="210"/>
      <c r="O163" s="210"/>
      <c r="P163" s="211">
        <f>SUM(P164:P211)</f>
        <v>0</v>
      </c>
      <c r="Q163" s="210"/>
      <c r="R163" s="211">
        <f>SUM(R164:R211)</f>
        <v>213.17915699999998</v>
      </c>
      <c r="S163" s="210"/>
      <c r="T163" s="212">
        <f>SUM(T164:T211)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3" t="s">
        <v>88</v>
      </c>
      <c r="AT163" s="214" t="s">
        <v>79</v>
      </c>
      <c r="AU163" s="214" t="s">
        <v>88</v>
      </c>
      <c r="AY163" s="213" t="s">
        <v>156</v>
      </c>
      <c r="BK163" s="215">
        <f>SUM(BK164:BK211)</f>
        <v>0</v>
      </c>
    </row>
    <row r="164" s="2" customFormat="1" ht="33" customHeight="1">
      <c r="A164" s="38"/>
      <c r="B164" s="39"/>
      <c r="C164" s="218" t="s">
        <v>221</v>
      </c>
      <c r="D164" s="218" t="s">
        <v>158</v>
      </c>
      <c r="E164" s="219" t="s">
        <v>778</v>
      </c>
      <c r="F164" s="220" t="s">
        <v>779</v>
      </c>
      <c r="G164" s="221" t="s">
        <v>161</v>
      </c>
      <c r="H164" s="222">
        <v>77.200000000000003</v>
      </c>
      <c r="I164" s="223"/>
      <c r="J164" s="224">
        <f>ROUND(I164*H164,2)</f>
        <v>0</v>
      </c>
      <c r="K164" s="220" t="s">
        <v>176</v>
      </c>
      <c r="L164" s="44"/>
      <c r="M164" s="225" t="s">
        <v>1</v>
      </c>
      <c r="N164" s="226" t="s">
        <v>45</v>
      </c>
      <c r="O164" s="91"/>
      <c r="P164" s="227">
        <f>O164*H164</f>
        <v>0</v>
      </c>
      <c r="Q164" s="227">
        <v>0.86758999999999997</v>
      </c>
      <c r="R164" s="227">
        <f>Q164*H164</f>
        <v>66.977947999999998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162</v>
      </c>
      <c r="AT164" s="229" t="s">
        <v>158</v>
      </c>
      <c r="AU164" s="229" t="s">
        <v>90</v>
      </c>
      <c r="AY164" s="17" t="s">
        <v>156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88</v>
      </c>
      <c r="BK164" s="230">
        <f>ROUND(I164*H164,2)</f>
        <v>0</v>
      </c>
      <c r="BL164" s="17" t="s">
        <v>162</v>
      </c>
      <c r="BM164" s="229" t="s">
        <v>780</v>
      </c>
    </row>
    <row r="165" s="2" customFormat="1">
      <c r="A165" s="38"/>
      <c r="B165" s="39"/>
      <c r="C165" s="40"/>
      <c r="D165" s="231" t="s">
        <v>164</v>
      </c>
      <c r="E165" s="40"/>
      <c r="F165" s="232" t="s">
        <v>781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164</v>
      </c>
      <c r="AU165" s="17" t="s">
        <v>90</v>
      </c>
    </row>
    <row r="166" s="13" customFormat="1">
      <c r="A166" s="13"/>
      <c r="B166" s="236"/>
      <c r="C166" s="237"/>
      <c r="D166" s="231" t="s">
        <v>166</v>
      </c>
      <c r="E166" s="238" t="s">
        <v>1</v>
      </c>
      <c r="F166" s="239" t="s">
        <v>577</v>
      </c>
      <c r="G166" s="237"/>
      <c r="H166" s="238" t="s">
        <v>1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166</v>
      </c>
      <c r="AU166" s="245" t="s">
        <v>90</v>
      </c>
      <c r="AV166" s="13" t="s">
        <v>88</v>
      </c>
      <c r="AW166" s="13" t="s">
        <v>36</v>
      </c>
      <c r="AX166" s="13" t="s">
        <v>80</v>
      </c>
      <c r="AY166" s="245" t="s">
        <v>156</v>
      </c>
    </row>
    <row r="167" s="13" customFormat="1">
      <c r="A167" s="13"/>
      <c r="B167" s="236"/>
      <c r="C167" s="237"/>
      <c r="D167" s="231" t="s">
        <v>166</v>
      </c>
      <c r="E167" s="238" t="s">
        <v>1</v>
      </c>
      <c r="F167" s="239" t="s">
        <v>782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166</v>
      </c>
      <c r="AU167" s="245" t="s">
        <v>90</v>
      </c>
      <c r="AV167" s="13" t="s">
        <v>88</v>
      </c>
      <c r="AW167" s="13" t="s">
        <v>36</v>
      </c>
      <c r="AX167" s="13" t="s">
        <v>80</v>
      </c>
      <c r="AY167" s="245" t="s">
        <v>156</v>
      </c>
    </row>
    <row r="168" s="14" customFormat="1">
      <c r="A168" s="14"/>
      <c r="B168" s="246"/>
      <c r="C168" s="247"/>
      <c r="D168" s="231" t="s">
        <v>166</v>
      </c>
      <c r="E168" s="248" t="s">
        <v>1</v>
      </c>
      <c r="F168" s="249" t="s">
        <v>783</v>
      </c>
      <c r="G168" s="247"/>
      <c r="H168" s="250">
        <v>47.200000000000003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166</v>
      </c>
      <c r="AU168" s="256" t="s">
        <v>90</v>
      </c>
      <c r="AV168" s="14" t="s">
        <v>90</v>
      </c>
      <c r="AW168" s="14" t="s">
        <v>36</v>
      </c>
      <c r="AX168" s="14" t="s">
        <v>80</v>
      </c>
      <c r="AY168" s="256" t="s">
        <v>156</v>
      </c>
    </row>
    <row r="169" s="13" customFormat="1">
      <c r="A169" s="13"/>
      <c r="B169" s="236"/>
      <c r="C169" s="237"/>
      <c r="D169" s="231" t="s">
        <v>166</v>
      </c>
      <c r="E169" s="238" t="s">
        <v>1</v>
      </c>
      <c r="F169" s="239" t="s">
        <v>784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166</v>
      </c>
      <c r="AU169" s="245" t="s">
        <v>90</v>
      </c>
      <c r="AV169" s="13" t="s">
        <v>88</v>
      </c>
      <c r="AW169" s="13" t="s">
        <v>36</v>
      </c>
      <c r="AX169" s="13" t="s">
        <v>80</v>
      </c>
      <c r="AY169" s="245" t="s">
        <v>156</v>
      </c>
    </row>
    <row r="170" s="14" customFormat="1">
      <c r="A170" s="14"/>
      <c r="B170" s="246"/>
      <c r="C170" s="247"/>
      <c r="D170" s="231" t="s">
        <v>166</v>
      </c>
      <c r="E170" s="248" t="s">
        <v>1</v>
      </c>
      <c r="F170" s="249" t="s">
        <v>785</v>
      </c>
      <c r="G170" s="247"/>
      <c r="H170" s="250">
        <v>30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166</v>
      </c>
      <c r="AU170" s="256" t="s">
        <v>90</v>
      </c>
      <c r="AV170" s="14" t="s">
        <v>90</v>
      </c>
      <c r="AW170" s="14" t="s">
        <v>36</v>
      </c>
      <c r="AX170" s="14" t="s">
        <v>80</v>
      </c>
      <c r="AY170" s="256" t="s">
        <v>156</v>
      </c>
    </row>
    <row r="171" s="15" customFormat="1">
      <c r="A171" s="15"/>
      <c r="B171" s="257"/>
      <c r="C171" s="258"/>
      <c r="D171" s="231" t="s">
        <v>166</v>
      </c>
      <c r="E171" s="259" t="s">
        <v>1</v>
      </c>
      <c r="F171" s="260" t="s">
        <v>172</v>
      </c>
      <c r="G171" s="258"/>
      <c r="H171" s="261">
        <v>77.200000000000003</v>
      </c>
      <c r="I171" s="262"/>
      <c r="J171" s="258"/>
      <c r="K171" s="258"/>
      <c r="L171" s="263"/>
      <c r="M171" s="264"/>
      <c r="N171" s="265"/>
      <c r="O171" s="265"/>
      <c r="P171" s="265"/>
      <c r="Q171" s="265"/>
      <c r="R171" s="265"/>
      <c r="S171" s="265"/>
      <c r="T171" s="26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7" t="s">
        <v>166</v>
      </c>
      <c r="AU171" s="267" t="s">
        <v>90</v>
      </c>
      <c r="AV171" s="15" t="s">
        <v>162</v>
      </c>
      <c r="AW171" s="15" t="s">
        <v>36</v>
      </c>
      <c r="AX171" s="15" t="s">
        <v>88</v>
      </c>
      <c r="AY171" s="267" t="s">
        <v>156</v>
      </c>
    </row>
    <row r="172" s="2" customFormat="1" ht="24.15" customHeight="1">
      <c r="A172" s="38"/>
      <c r="B172" s="39"/>
      <c r="C172" s="218" t="s">
        <v>162</v>
      </c>
      <c r="D172" s="218" t="s">
        <v>158</v>
      </c>
      <c r="E172" s="219" t="s">
        <v>729</v>
      </c>
      <c r="F172" s="220" t="s">
        <v>730</v>
      </c>
      <c r="G172" s="221" t="s">
        <v>161</v>
      </c>
      <c r="H172" s="222">
        <v>196.69999999999999</v>
      </c>
      <c r="I172" s="223"/>
      <c r="J172" s="224">
        <f>ROUND(I172*H172,2)</f>
        <v>0</v>
      </c>
      <c r="K172" s="220" t="s">
        <v>176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162</v>
      </c>
      <c r="AT172" s="229" t="s">
        <v>158</v>
      </c>
      <c r="AU172" s="229" t="s">
        <v>90</v>
      </c>
      <c r="AY172" s="17" t="s">
        <v>156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162</v>
      </c>
      <c r="BM172" s="229" t="s">
        <v>786</v>
      </c>
    </row>
    <row r="173" s="2" customFormat="1">
      <c r="A173" s="38"/>
      <c r="B173" s="39"/>
      <c r="C173" s="40"/>
      <c r="D173" s="231" t="s">
        <v>164</v>
      </c>
      <c r="E173" s="40"/>
      <c r="F173" s="232" t="s">
        <v>732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164</v>
      </c>
      <c r="AU173" s="17" t="s">
        <v>90</v>
      </c>
    </row>
    <row r="174" s="13" customFormat="1">
      <c r="A174" s="13"/>
      <c r="B174" s="236"/>
      <c r="C174" s="237"/>
      <c r="D174" s="231" t="s">
        <v>166</v>
      </c>
      <c r="E174" s="238" t="s">
        <v>1</v>
      </c>
      <c r="F174" s="239" t="s">
        <v>577</v>
      </c>
      <c r="G174" s="237"/>
      <c r="H174" s="238" t="s">
        <v>1</v>
      </c>
      <c r="I174" s="240"/>
      <c r="J174" s="237"/>
      <c r="K174" s="237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166</v>
      </c>
      <c r="AU174" s="245" t="s">
        <v>90</v>
      </c>
      <c r="AV174" s="13" t="s">
        <v>88</v>
      </c>
      <c r="AW174" s="13" t="s">
        <v>36</v>
      </c>
      <c r="AX174" s="13" t="s">
        <v>80</v>
      </c>
      <c r="AY174" s="245" t="s">
        <v>156</v>
      </c>
    </row>
    <row r="175" s="13" customFormat="1">
      <c r="A175" s="13"/>
      <c r="B175" s="236"/>
      <c r="C175" s="237"/>
      <c r="D175" s="231" t="s">
        <v>166</v>
      </c>
      <c r="E175" s="238" t="s">
        <v>1</v>
      </c>
      <c r="F175" s="239" t="s">
        <v>782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166</v>
      </c>
      <c r="AU175" s="245" t="s">
        <v>90</v>
      </c>
      <c r="AV175" s="13" t="s">
        <v>88</v>
      </c>
      <c r="AW175" s="13" t="s">
        <v>36</v>
      </c>
      <c r="AX175" s="13" t="s">
        <v>80</v>
      </c>
      <c r="AY175" s="245" t="s">
        <v>156</v>
      </c>
    </row>
    <row r="176" s="14" customFormat="1">
      <c r="A176" s="14"/>
      <c r="B176" s="246"/>
      <c r="C176" s="247"/>
      <c r="D176" s="231" t="s">
        <v>166</v>
      </c>
      <c r="E176" s="248" t="s">
        <v>1</v>
      </c>
      <c r="F176" s="249" t="s">
        <v>783</v>
      </c>
      <c r="G176" s="247"/>
      <c r="H176" s="250">
        <v>47.200000000000003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166</v>
      </c>
      <c r="AU176" s="256" t="s">
        <v>90</v>
      </c>
      <c r="AV176" s="14" t="s">
        <v>90</v>
      </c>
      <c r="AW176" s="14" t="s">
        <v>36</v>
      </c>
      <c r="AX176" s="14" t="s">
        <v>80</v>
      </c>
      <c r="AY176" s="256" t="s">
        <v>156</v>
      </c>
    </row>
    <row r="177" s="13" customFormat="1">
      <c r="A177" s="13"/>
      <c r="B177" s="236"/>
      <c r="C177" s="237"/>
      <c r="D177" s="231" t="s">
        <v>166</v>
      </c>
      <c r="E177" s="238" t="s">
        <v>1</v>
      </c>
      <c r="F177" s="239" t="s">
        <v>784</v>
      </c>
      <c r="G177" s="237"/>
      <c r="H177" s="238" t="s">
        <v>1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166</v>
      </c>
      <c r="AU177" s="245" t="s">
        <v>90</v>
      </c>
      <c r="AV177" s="13" t="s">
        <v>88</v>
      </c>
      <c r="AW177" s="13" t="s">
        <v>36</v>
      </c>
      <c r="AX177" s="13" t="s">
        <v>80</v>
      </c>
      <c r="AY177" s="245" t="s">
        <v>156</v>
      </c>
    </row>
    <row r="178" s="14" customFormat="1">
      <c r="A178" s="14"/>
      <c r="B178" s="246"/>
      <c r="C178" s="247"/>
      <c r="D178" s="231" t="s">
        <v>166</v>
      </c>
      <c r="E178" s="248" t="s">
        <v>1</v>
      </c>
      <c r="F178" s="249" t="s">
        <v>785</v>
      </c>
      <c r="G178" s="247"/>
      <c r="H178" s="250">
        <v>30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166</v>
      </c>
      <c r="AU178" s="256" t="s">
        <v>90</v>
      </c>
      <c r="AV178" s="14" t="s">
        <v>90</v>
      </c>
      <c r="AW178" s="14" t="s">
        <v>36</v>
      </c>
      <c r="AX178" s="14" t="s">
        <v>80</v>
      </c>
      <c r="AY178" s="256" t="s">
        <v>156</v>
      </c>
    </row>
    <row r="179" s="13" customFormat="1">
      <c r="A179" s="13"/>
      <c r="B179" s="236"/>
      <c r="C179" s="237"/>
      <c r="D179" s="231" t="s">
        <v>166</v>
      </c>
      <c r="E179" s="238" t="s">
        <v>1</v>
      </c>
      <c r="F179" s="239" t="s">
        <v>733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166</v>
      </c>
      <c r="AU179" s="245" t="s">
        <v>90</v>
      </c>
      <c r="AV179" s="13" t="s">
        <v>88</v>
      </c>
      <c r="AW179" s="13" t="s">
        <v>36</v>
      </c>
      <c r="AX179" s="13" t="s">
        <v>80</v>
      </c>
      <c r="AY179" s="245" t="s">
        <v>156</v>
      </c>
    </row>
    <row r="180" s="14" customFormat="1">
      <c r="A180" s="14"/>
      <c r="B180" s="246"/>
      <c r="C180" s="247"/>
      <c r="D180" s="231" t="s">
        <v>166</v>
      </c>
      <c r="E180" s="248" t="s">
        <v>1</v>
      </c>
      <c r="F180" s="249" t="s">
        <v>199</v>
      </c>
      <c r="G180" s="247"/>
      <c r="H180" s="250">
        <v>30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166</v>
      </c>
      <c r="AU180" s="256" t="s">
        <v>90</v>
      </c>
      <c r="AV180" s="14" t="s">
        <v>90</v>
      </c>
      <c r="AW180" s="14" t="s">
        <v>36</v>
      </c>
      <c r="AX180" s="14" t="s">
        <v>80</v>
      </c>
      <c r="AY180" s="256" t="s">
        <v>156</v>
      </c>
    </row>
    <row r="181" s="13" customFormat="1">
      <c r="A181" s="13"/>
      <c r="B181" s="236"/>
      <c r="C181" s="237"/>
      <c r="D181" s="231" t="s">
        <v>166</v>
      </c>
      <c r="E181" s="238" t="s">
        <v>1</v>
      </c>
      <c r="F181" s="239" t="s">
        <v>772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166</v>
      </c>
      <c r="AU181" s="245" t="s">
        <v>90</v>
      </c>
      <c r="AV181" s="13" t="s">
        <v>88</v>
      </c>
      <c r="AW181" s="13" t="s">
        <v>36</v>
      </c>
      <c r="AX181" s="13" t="s">
        <v>80</v>
      </c>
      <c r="AY181" s="245" t="s">
        <v>156</v>
      </c>
    </row>
    <row r="182" s="14" customFormat="1">
      <c r="A182" s="14"/>
      <c r="B182" s="246"/>
      <c r="C182" s="247"/>
      <c r="D182" s="231" t="s">
        <v>166</v>
      </c>
      <c r="E182" s="248" t="s">
        <v>1</v>
      </c>
      <c r="F182" s="249" t="s">
        <v>515</v>
      </c>
      <c r="G182" s="247"/>
      <c r="H182" s="250">
        <v>7.5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166</v>
      </c>
      <c r="AU182" s="256" t="s">
        <v>90</v>
      </c>
      <c r="AV182" s="14" t="s">
        <v>90</v>
      </c>
      <c r="AW182" s="14" t="s">
        <v>36</v>
      </c>
      <c r="AX182" s="14" t="s">
        <v>80</v>
      </c>
      <c r="AY182" s="256" t="s">
        <v>156</v>
      </c>
    </row>
    <row r="183" s="13" customFormat="1">
      <c r="A183" s="13"/>
      <c r="B183" s="236"/>
      <c r="C183" s="237"/>
      <c r="D183" s="231" t="s">
        <v>166</v>
      </c>
      <c r="E183" s="238" t="s">
        <v>1</v>
      </c>
      <c r="F183" s="239" t="s">
        <v>762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166</v>
      </c>
      <c r="AU183" s="245" t="s">
        <v>90</v>
      </c>
      <c r="AV183" s="13" t="s">
        <v>88</v>
      </c>
      <c r="AW183" s="13" t="s">
        <v>36</v>
      </c>
      <c r="AX183" s="13" t="s">
        <v>80</v>
      </c>
      <c r="AY183" s="245" t="s">
        <v>156</v>
      </c>
    </row>
    <row r="184" s="14" customFormat="1">
      <c r="A184" s="14"/>
      <c r="B184" s="246"/>
      <c r="C184" s="247"/>
      <c r="D184" s="231" t="s">
        <v>166</v>
      </c>
      <c r="E184" s="248" t="s">
        <v>1</v>
      </c>
      <c r="F184" s="249" t="s">
        <v>90</v>
      </c>
      <c r="G184" s="247"/>
      <c r="H184" s="250">
        <v>2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166</v>
      </c>
      <c r="AU184" s="256" t="s">
        <v>90</v>
      </c>
      <c r="AV184" s="14" t="s">
        <v>90</v>
      </c>
      <c r="AW184" s="14" t="s">
        <v>36</v>
      </c>
      <c r="AX184" s="14" t="s">
        <v>80</v>
      </c>
      <c r="AY184" s="256" t="s">
        <v>156</v>
      </c>
    </row>
    <row r="185" s="13" customFormat="1">
      <c r="A185" s="13"/>
      <c r="B185" s="236"/>
      <c r="C185" s="237"/>
      <c r="D185" s="231" t="s">
        <v>166</v>
      </c>
      <c r="E185" s="238" t="s">
        <v>1</v>
      </c>
      <c r="F185" s="239" t="s">
        <v>773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166</v>
      </c>
      <c r="AU185" s="245" t="s">
        <v>90</v>
      </c>
      <c r="AV185" s="13" t="s">
        <v>88</v>
      </c>
      <c r="AW185" s="13" t="s">
        <v>36</v>
      </c>
      <c r="AX185" s="13" t="s">
        <v>80</v>
      </c>
      <c r="AY185" s="245" t="s">
        <v>156</v>
      </c>
    </row>
    <row r="186" s="14" customFormat="1">
      <c r="A186" s="14"/>
      <c r="B186" s="246"/>
      <c r="C186" s="247"/>
      <c r="D186" s="231" t="s">
        <v>166</v>
      </c>
      <c r="E186" s="248" t="s">
        <v>1</v>
      </c>
      <c r="F186" s="249" t="s">
        <v>787</v>
      </c>
      <c r="G186" s="247"/>
      <c r="H186" s="250">
        <v>30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166</v>
      </c>
      <c r="AU186" s="256" t="s">
        <v>90</v>
      </c>
      <c r="AV186" s="14" t="s">
        <v>90</v>
      </c>
      <c r="AW186" s="14" t="s">
        <v>36</v>
      </c>
      <c r="AX186" s="14" t="s">
        <v>80</v>
      </c>
      <c r="AY186" s="256" t="s">
        <v>156</v>
      </c>
    </row>
    <row r="187" s="13" customFormat="1">
      <c r="A187" s="13"/>
      <c r="B187" s="236"/>
      <c r="C187" s="237"/>
      <c r="D187" s="231" t="s">
        <v>166</v>
      </c>
      <c r="E187" s="238" t="s">
        <v>1</v>
      </c>
      <c r="F187" s="239" t="s">
        <v>774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166</v>
      </c>
      <c r="AU187" s="245" t="s">
        <v>90</v>
      </c>
      <c r="AV187" s="13" t="s">
        <v>88</v>
      </c>
      <c r="AW187" s="13" t="s">
        <v>36</v>
      </c>
      <c r="AX187" s="13" t="s">
        <v>80</v>
      </c>
      <c r="AY187" s="245" t="s">
        <v>156</v>
      </c>
    </row>
    <row r="188" s="14" customFormat="1">
      <c r="A188" s="14"/>
      <c r="B188" s="246"/>
      <c r="C188" s="247"/>
      <c r="D188" s="231" t="s">
        <v>166</v>
      </c>
      <c r="E188" s="248" t="s">
        <v>1</v>
      </c>
      <c r="F188" s="249" t="s">
        <v>788</v>
      </c>
      <c r="G188" s="247"/>
      <c r="H188" s="250">
        <v>40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166</v>
      </c>
      <c r="AU188" s="256" t="s">
        <v>90</v>
      </c>
      <c r="AV188" s="14" t="s">
        <v>90</v>
      </c>
      <c r="AW188" s="14" t="s">
        <v>36</v>
      </c>
      <c r="AX188" s="14" t="s">
        <v>80</v>
      </c>
      <c r="AY188" s="256" t="s">
        <v>156</v>
      </c>
    </row>
    <row r="189" s="13" customFormat="1">
      <c r="A189" s="13"/>
      <c r="B189" s="236"/>
      <c r="C189" s="237"/>
      <c r="D189" s="231" t="s">
        <v>166</v>
      </c>
      <c r="E189" s="238" t="s">
        <v>1</v>
      </c>
      <c r="F189" s="239" t="s">
        <v>768</v>
      </c>
      <c r="G189" s="237"/>
      <c r="H189" s="238" t="s">
        <v>1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166</v>
      </c>
      <c r="AU189" s="245" t="s">
        <v>90</v>
      </c>
      <c r="AV189" s="13" t="s">
        <v>88</v>
      </c>
      <c r="AW189" s="13" t="s">
        <v>36</v>
      </c>
      <c r="AX189" s="13" t="s">
        <v>80</v>
      </c>
      <c r="AY189" s="245" t="s">
        <v>156</v>
      </c>
    </row>
    <row r="190" s="14" customFormat="1">
      <c r="A190" s="14"/>
      <c r="B190" s="246"/>
      <c r="C190" s="247"/>
      <c r="D190" s="231" t="s">
        <v>166</v>
      </c>
      <c r="E190" s="248" t="s">
        <v>1</v>
      </c>
      <c r="F190" s="249" t="s">
        <v>109</v>
      </c>
      <c r="G190" s="247"/>
      <c r="H190" s="250">
        <v>10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166</v>
      </c>
      <c r="AU190" s="256" t="s">
        <v>90</v>
      </c>
      <c r="AV190" s="14" t="s">
        <v>90</v>
      </c>
      <c r="AW190" s="14" t="s">
        <v>36</v>
      </c>
      <c r="AX190" s="14" t="s">
        <v>80</v>
      </c>
      <c r="AY190" s="256" t="s">
        <v>156</v>
      </c>
    </row>
    <row r="191" s="15" customFormat="1">
      <c r="A191" s="15"/>
      <c r="B191" s="257"/>
      <c r="C191" s="258"/>
      <c r="D191" s="231" t="s">
        <v>166</v>
      </c>
      <c r="E191" s="259" t="s">
        <v>1</v>
      </c>
      <c r="F191" s="260" t="s">
        <v>172</v>
      </c>
      <c r="G191" s="258"/>
      <c r="H191" s="261">
        <v>196.69999999999999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166</v>
      </c>
      <c r="AU191" s="267" t="s">
        <v>90</v>
      </c>
      <c r="AV191" s="15" t="s">
        <v>162</v>
      </c>
      <c r="AW191" s="15" t="s">
        <v>36</v>
      </c>
      <c r="AX191" s="15" t="s">
        <v>88</v>
      </c>
      <c r="AY191" s="267" t="s">
        <v>156</v>
      </c>
    </row>
    <row r="192" s="2" customFormat="1" ht="24.15" customHeight="1">
      <c r="A192" s="38"/>
      <c r="B192" s="39"/>
      <c r="C192" s="218" t="s">
        <v>182</v>
      </c>
      <c r="D192" s="218" t="s">
        <v>158</v>
      </c>
      <c r="E192" s="219" t="s">
        <v>279</v>
      </c>
      <c r="F192" s="220" t="s">
        <v>280</v>
      </c>
      <c r="G192" s="221" t="s">
        <v>161</v>
      </c>
      <c r="H192" s="222">
        <v>196.69999999999999</v>
      </c>
      <c r="I192" s="223"/>
      <c r="J192" s="224">
        <f>ROUND(I192*H192,2)</f>
        <v>0</v>
      </c>
      <c r="K192" s="220" t="s">
        <v>176</v>
      </c>
      <c r="L192" s="44"/>
      <c r="M192" s="225" t="s">
        <v>1</v>
      </c>
      <c r="N192" s="226" t="s">
        <v>45</v>
      </c>
      <c r="O192" s="91"/>
      <c r="P192" s="227">
        <f>O192*H192</f>
        <v>0</v>
      </c>
      <c r="Q192" s="227">
        <v>0.74326999999999999</v>
      </c>
      <c r="R192" s="227">
        <f>Q192*H192</f>
        <v>146.20120899999998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162</v>
      </c>
      <c r="AT192" s="229" t="s">
        <v>158</v>
      </c>
      <c r="AU192" s="229" t="s">
        <v>90</v>
      </c>
      <c r="AY192" s="17" t="s">
        <v>156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88</v>
      </c>
      <c r="BK192" s="230">
        <f>ROUND(I192*H192,2)</f>
        <v>0</v>
      </c>
      <c r="BL192" s="17" t="s">
        <v>162</v>
      </c>
      <c r="BM192" s="229" t="s">
        <v>789</v>
      </c>
    </row>
    <row r="193" s="2" customFormat="1">
      <c r="A193" s="38"/>
      <c r="B193" s="39"/>
      <c r="C193" s="40"/>
      <c r="D193" s="231" t="s">
        <v>164</v>
      </c>
      <c r="E193" s="40"/>
      <c r="F193" s="232" t="s">
        <v>282</v>
      </c>
      <c r="G193" s="40"/>
      <c r="H193" s="40"/>
      <c r="I193" s="233"/>
      <c r="J193" s="40"/>
      <c r="K193" s="40"/>
      <c r="L193" s="44"/>
      <c r="M193" s="234"/>
      <c r="N193" s="235"/>
      <c r="O193" s="91"/>
      <c r="P193" s="91"/>
      <c r="Q193" s="91"/>
      <c r="R193" s="91"/>
      <c r="S193" s="91"/>
      <c r="T193" s="92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164</v>
      </c>
      <c r="AU193" s="17" t="s">
        <v>90</v>
      </c>
    </row>
    <row r="194" s="13" customFormat="1">
      <c r="A194" s="13"/>
      <c r="B194" s="236"/>
      <c r="C194" s="237"/>
      <c r="D194" s="231" t="s">
        <v>166</v>
      </c>
      <c r="E194" s="238" t="s">
        <v>1</v>
      </c>
      <c r="F194" s="239" t="s">
        <v>577</v>
      </c>
      <c r="G194" s="237"/>
      <c r="H194" s="238" t="s">
        <v>1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166</v>
      </c>
      <c r="AU194" s="245" t="s">
        <v>90</v>
      </c>
      <c r="AV194" s="13" t="s">
        <v>88</v>
      </c>
      <c r="AW194" s="13" t="s">
        <v>36</v>
      </c>
      <c r="AX194" s="13" t="s">
        <v>80</v>
      </c>
      <c r="AY194" s="245" t="s">
        <v>156</v>
      </c>
    </row>
    <row r="195" s="13" customFormat="1">
      <c r="A195" s="13"/>
      <c r="B195" s="236"/>
      <c r="C195" s="237"/>
      <c r="D195" s="231" t="s">
        <v>166</v>
      </c>
      <c r="E195" s="238" t="s">
        <v>1</v>
      </c>
      <c r="F195" s="239" t="s">
        <v>782</v>
      </c>
      <c r="G195" s="237"/>
      <c r="H195" s="238" t="s">
        <v>1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166</v>
      </c>
      <c r="AU195" s="245" t="s">
        <v>90</v>
      </c>
      <c r="AV195" s="13" t="s">
        <v>88</v>
      </c>
      <c r="AW195" s="13" t="s">
        <v>36</v>
      </c>
      <c r="AX195" s="13" t="s">
        <v>80</v>
      </c>
      <c r="AY195" s="245" t="s">
        <v>156</v>
      </c>
    </row>
    <row r="196" s="14" customFormat="1">
      <c r="A196" s="14"/>
      <c r="B196" s="246"/>
      <c r="C196" s="247"/>
      <c r="D196" s="231" t="s">
        <v>166</v>
      </c>
      <c r="E196" s="248" t="s">
        <v>1</v>
      </c>
      <c r="F196" s="249" t="s">
        <v>783</v>
      </c>
      <c r="G196" s="247"/>
      <c r="H196" s="250">
        <v>47.200000000000003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166</v>
      </c>
      <c r="AU196" s="256" t="s">
        <v>90</v>
      </c>
      <c r="AV196" s="14" t="s">
        <v>90</v>
      </c>
      <c r="AW196" s="14" t="s">
        <v>36</v>
      </c>
      <c r="AX196" s="14" t="s">
        <v>80</v>
      </c>
      <c r="AY196" s="256" t="s">
        <v>156</v>
      </c>
    </row>
    <row r="197" s="13" customFormat="1">
      <c r="A197" s="13"/>
      <c r="B197" s="236"/>
      <c r="C197" s="237"/>
      <c r="D197" s="231" t="s">
        <v>166</v>
      </c>
      <c r="E197" s="238" t="s">
        <v>1</v>
      </c>
      <c r="F197" s="239" t="s">
        <v>784</v>
      </c>
      <c r="G197" s="237"/>
      <c r="H197" s="238" t="s">
        <v>1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166</v>
      </c>
      <c r="AU197" s="245" t="s">
        <v>90</v>
      </c>
      <c r="AV197" s="13" t="s">
        <v>88</v>
      </c>
      <c r="AW197" s="13" t="s">
        <v>36</v>
      </c>
      <c r="AX197" s="13" t="s">
        <v>80</v>
      </c>
      <c r="AY197" s="245" t="s">
        <v>156</v>
      </c>
    </row>
    <row r="198" s="14" customFormat="1">
      <c r="A198" s="14"/>
      <c r="B198" s="246"/>
      <c r="C198" s="247"/>
      <c r="D198" s="231" t="s">
        <v>166</v>
      </c>
      <c r="E198" s="248" t="s">
        <v>1</v>
      </c>
      <c r="F198" s="249" t="s">
        <v>785</v>
      </c>
      <c r="G198" s="247"/>
      <c r="H198" s="250">
        <v>30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166</v>
      </c>
      <c r="AU198" s="256" t="s">
        <v>90</v>
      </c>
      <c r="AV198" s="14" t="s">
        <v>90</v>
      </c>
      <c r="AW198" s="14" t="s">
        <v>36</v>
      </c>
      <c r="AX198" s="14" t="s">
        <v>80</v>
      </c>
      <c r="AY198" s="256" t="s">
        <v>156</v>
      </c>
    </row>
    <row r="199" s="13" customFormat="1">
      <c r="A199" s="13"/>
      <c r="B199" s="236"/>
      <c r="C199" s="237"/>
      <c r="D199" s="231" t="s">
        <v>166</v>
      </c>
      <c r="E199" s="238" t="s">
        <v>1</v>
      </c>
      <c r="F199" s="239" t="s">
        <v>771</v>
      </c>
      <c r="G199" s="237"/>
      <c r="H199" s="238" t="s">
        <v>1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166</v>
      </c>
      <c r="AU199" s="245" t="s">
        <v>90</v>
      </c>
      <c r="AV199" s="13" t="s">
        <v>88</v>
      </c>
      <c r="AW199" s="13" t="s">
        <v>36</v>
      </c>
      <c r="AX199" s="13" t="s">
        <v>80</v>
      </c>
      <c r="AY199" s="245" t="s">
        <v>156</v>
      </c>
    </row>
    <row r="200" s="14" customFormat="1">
      <c r="A200" s="14"/>
      <c r="B200" s="246"/>
      <c r="C200" s="247"/>
      <c r="D200" s="231" t="s">
        <v>166</v>
      </c>
      <c r="E200" s="248" t="s">
        <v>1</v>
      </c>
      <c r="F200" s="249" t="s">
        <v>199</v>
      </c>
      <c r="G200" s="247"/>
      <c r="H200" s="250">
        <v>30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166</v>
      </c>
      <c r="AU200" s="256" t="s">
        <v>90</v>
      </c>
      <c r="AV200" s="14" t="s">
        <v>90</v>
      </c>
      <c r="AW200" s="14" t="s">
        <v>36</v>
      </c>
      <c r="AX200" s="14" t="s">
        <v>80</v>
      </c>
      <c r="AY200" s="256" t="s">
        <v>156</v>
      </c>
    </row>
    <row r="201" s="13" customFormat="1">
      <c r="A201" s="13"/>
      <c r="B201" s="236"/>
      <c r="C201" s="237"/>
      <c r="D201" s="231" t="s">
        <v>166</v>
      </c>
      <c r="E201" s="238" t="s">
        <v>1</v>
      </c>
      <c r="F201" s="239" t="s">
        <v>772</v>
      </c>
      <c r="G201" s="237"/>
      <c r="H201" s="238" t="s">
        <v>1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166</v>
      </c>
      <c r="AU201" s="245" t="s">
        <v>90</v>
      </c>
      <c r="AV201" s="13" t="s">
        <v>88</v>
      </c>
      <c r="AW201" s="13" t="s">
        <v>36</v>
      </c>
      <c r="AX201" s="13" t="s">
        <v>80</v>
      </c>
      <c r="AY201" s="245" t="s">
        <v>156</v>
      </c>
    </row>
    <row r="202" s="14" customFormat="1">
      <c r="A202" s="14"/>
      <c r="B202" s="246"/>
      <c r="C202" s="247"/>
      <c r="D202" s="231" t="s">
        <v>166</v>
      </c>
      <c r="E202" s="248" t="s">
        <v>1</v>
      </c>
      <c r="F202" s="249" t="s">
        <v>515</v>
      </c>
      <c r="G202" s="247"/>
      <c r="H202" s="250">
        <v>7.5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166</v>
      </c>
      <c r="AU202" s="256" t="s">
        <v>90</v>
      </c>
      <c r="AV202" s="14" t="s">
        <v>90</v>
      </c>
      <c r="AW202" s="14" t="s">
        <v>36</v>
      </c>
      <c r="AX202" s="14" t="s">
        <v>80</v>
      </c>
      <c r="AY202" s="256" t="s">
        <v>156</v>
      </c>
    </row>
    <row r="203" s="13" customFormat="1">
      <c r="A203" s="13"/>
      <c r="B203" s="236"/>
      <c r="C203" s="237"/>
      <c r="D203" s="231" t="s">
        <v>166</v>
      </c>
      <c r="E203" s="238" t="s">
        <v>1</v>
      </c>
      <c r="F203" s="239" t="s">
        <v>762</v>
      </c>
      <c r="G203" s="237"/>
      <c r="H203" s="238" t="s">
        <v>1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166</v>
      </c>
      <c r="AU203" s="245" t="s">
        <v>90</v>
      </c>
      <c r="AV203" s="13" t="s">
        <v>88</v>
      </c>
      <c r="AW203" s="13" t="s">
        <v>36</v>
      </c>
      <c r="AX203" s="13" t="s">
        <v>80</v>
      </c>
      <c r="AY203" s="245" t="s">
        <v>156</v>
      </c>
    </row>
    <row r="204" s="14" customFormat="1">
      <c r="A204" s="14"/>
      <c r="B204" s="246"/>
      <c r="C204" s="247"/>
      <c r="D204" s="231" t="s">
        <v>166</v>
      </c>
      <c r="E204" s="248" t="s">
        <v>1</v>
      </c>
      <c r="F204" s="249" t="s">
        <v>90</v>
      </c>
      <c r="G204" s="247"/>
      <c r="H204" s="250">
        <v>2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166</v>
      </c>
      <c r="AU204" s="256" t="s">
        <v>90</v>
      </c>
      <c r="AV204" s="14" t="s">
        <v>90</v>
      </c>
      <c r="AW204" s="14" t="s">
        <v>36</v>
      </c>
      <c r="AX204" s="14" t="s">
        <v>80</v>
      </c>
      <c r="AY204" s="256" t="s">
        <v>156</v>
      </c>
    </row>
    <row r="205" s="13" customFormat="1">
      <c r="A205" s="13"/>
      <c r="B205" s="236"/>
      <c r="C205" s="237"/>
      <c r="D205" s="231" t="s">
        <v>166</v>
      </c>
      <c r="E205" s="238" t="s">
        <v>1</v>
      </c>
      <c r="F205" s="239" t="s">
        <v>773</v>
      </c>
      <c r="G205" s="237"/>
      <c r="H205" s="238" t="s">
        <v>1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166</v>
      </c>
      <c r="AU205" s="245" t="s">
        <v>90</v>
      </c>
      <c r="AV205" s="13" t="s">
        <v>88</v>
      </c>
      <c r="AW205" s="13" t="s">
        <v>36</v>
      </c>
      <c r="AX205" s="13" t="s">
        <v>80</v>
      </c>
      <c r="AY205" s="245" t="s">
        <v>156</v>
      </c>
    </row>
    <row r="206" s="14" customFormat="1">
      <c r="A206" s="14"/>
      <c r="B206" s="246"/>
      <c r="C206" s="247"/>
      <c r="D206" s="231" t="s">
        <v>166</v>
      </c>
      <c r="E206" s="248" t="s">
        <v>1</v>
      </c>
      <c r="F206" s="249" t="s">
        <v>787</v>
      </c>
      <c r="G206" s="247"/>
      <c r="H206" s="250">
        <v>30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166</v>
      </c>
      <c r="AU206" s="256" t="s">
        <v>90</v>
      </c>
      <c r="AV206" s="14" t="s">
        <v>90</v>
      </c>
      <c r="AW206" s="14" t="s">
        <v>36</v>
      </c>
      <c r="AX206" s="14" t="s">
        <v>80</v>
      </c>
      <c r="AY206" s="256" t="s">
        <v>156</v>
      </c>
    </row>
    <row r="207" s="13" customFormat="1">
      <c r="A207" s="13"/>
      <c r="B207" s="236"/>
      <c r="C207" s="237"/>
      <c r="D207" s="231" t="s">
        <v>166</v>
      </c>
      <c r="E207" s="238" t="s">
        <v>1</v>
      </c>
      <c r="F207" s="239" t="s">
        <v>774</v>
      </c>
      <c r="G207" s="237"/>
      <c r="H207" s="238" t="s">
        <v>1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166</v>
      </c>
      <c r="AU207" s="245" t="s">
        <v>90</v>
      </c>
      <c r="AV207" s="13" t="s">
        <v>88</v>
      </c>
      <c r="AW207" s="13" t="s">
        <v>36</v>
      </c>
      <c r="AX207" s="13" t="s">
        <v>80</v>
      </c>
      <c r="AY207" s="245" t="s">
        <v>156</v>
      </c>
    </row>
    <row r="208" s="14" customFormat="1">
      <c r="A208" s="14"/>
      <c r="B208" s="246"/>
      <c r="C208" s="247"/>
      <c r="D208" s="231" t="s">
        <v>166</v>
      </c>
      <c r="E208" s="248" t="s">
        <v>1</v>
      </c>
      <c r="F208" s="249" t="s">
        <v>788</v>
      </c>
      <c r="G208" s="247"/>
      <c r="H208" s="250">
        <v>40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166</v>
      </c>
      <c r="AU208" s="256" t="s">
        <v>90</v>
      </c>
      <c r="AV208" s="14" t="s">
        <v>90</v>
      </c>
      <c r="AW208" s="14" t="s">
        <v>36</v>
      </c>
      <c r="AX208" s="14" t="s">
        <v>80</v>
      </c>
      <c r="AY208" s="256" t="s">
        <v>156</v>
      </c>
    </row>
    <row r="209" s="13" customFormat="1">
      <c r="A209" s="13"/>
      <c r="B209" s="236"/>
      <c r="C209" s="237"/>
      <c r="D209" s="231" t="s">
        <v>166</v>
      </c>
      <c r="E209" s="238" t="s">
        <v>1</v>
      </c>
      <c r="F209" s="239" t="s">
        <v>768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166</v>
      </c>
      <c r="AU209" s="245" t="s">
        <v>90</v>
      </c>
      <c r="AV209" s="13" t="s">
        <v>88</v>
      </c>
      <c r="AW209" s="13" t="s">
        <v>36</v>
      </c>
      <c r="AX209" s="13" t="s">
        <v>80</v>
      </c>
      <c r="AY209" s="245" t="s">
        <v>156</v>
      </c>
    </row>
    <row r="210" s="14" customFormat="1">
      <c r="A210" s="14"/>
      <c r="B210" s="246"/>
      <c r="C210" s="247"/>
      <c r="D210" s="231" t="s">
        <v>166</v>
      </c>
      <c r="E210" s="248" t="s">
        <v>1</v>
      </c>
      <c r="F210" s="249" t="s">
        <v>109</v>
      </c>
      <c r="G210" s="247"/>
      <c r="H210" s="250">
        <v>10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166</v>
      </c>
      <c r="AU210" s="256" t="s">
        <v>90</v>
      </c>
      <c r="AV210" s="14" t="s">
        <v>90</v>
      </c>
      <c r="AW210" s="14" t="s">
        <v>36</v>
      </c>
      <c r="AX210" s="14" t="s">
        <v>80</v>
      </c>
      <c r="AY210" s="256" t="s">
        <v>156</v>
      </c>
    </row>
    <row r="211" s="15" customFormat="1">
      <c r="A211" s="15"/>
      <c r="B211" s="257"/>
      <c r="C211" s="258"/>
      <c r="D211" s="231" t="s">
        <v>166</v>
      </c>
      <c r="E211" s="259" t="s">
        <v>1</v>
      </c>
      <c r="F211" s="260" t="s">
        <v>172</v>
      </c>
      <c r="G211" s="258"/>
      <c r="H211" s="261">
        <v>196.69999999999999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7" t="s">
        <v>166</v>
      </c>
      <c r="AU211" s="267" t="s">
        <v>90</v>
      </c>
      <c r="AV211" s="15" t="s">
        <v>162</v>
      </c>
      <c r="AW211" s="15" t="s">
        <v>36</v>
      </c>
      <c r="AX211" s="15" t="s">
        <v>88</v>
      </c>
      <c r="AY211" s="267" t="s">
        <v>156</v>
      </c>
    </row>
    <row r="212" s="12" customFormat="1" ht="22.8" customHeight="1">
      <c r="A212" s="12"/>
      <c r="B212" s="202"/>
      <c r="C212" s="203"/>
      <c r="D212" s="204" t="s">
        <v>79</v>
      </c>
      <c r="E212" s="216" t="s">
        <v>221</v>
      </c>
      <c r="F212" s="216" t="s">
        <v>284</v>
      </c>
      <c r="G212" s="203"/>
      <c r="H212" s="203"/>
      <c r="I212" s="206"/>
      <c r="J212" s="217">
        <f>BK212</f>
        <v>0</v>
      </c>
      <c r="K212" s="203"/>
      <c r="L212" s="208"/>
      <c r="M212" s="209"/>
      <c r="N212" s="210"/>
      <c r="O212" s="210"/>
      <c r="P212" s="211">
        <f>SUM(P213:P232)</f>
        <v>0</v>
      </c>
      <c r="Q212" s="210"/>
      <c r="R212" s="211">
        <f>SUM(R213:R232)</f>
        <v>0</v>
      </c>
      <c r="S212" s="210"/>
      <c r="T212" s="212">
        <f>SUM(T213:T232)</f>
        <v>209.22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3" t="s">
        <v>88</v>
      </c>
      <c r="AT212" s="214" t="s">
        <v>79</v>
      </c>
      <c r="AU212" s="214" t="s">
        <v>88</v>
      </c>
      <c r="AY212" s="213" t="s">
        <v>156</v>
      </c>
      <c r="BK212" s="215">
        <f>SUM(BK213:BK232)</f>
        <v>0</v>
      </c>
    </row>
    <row r="213" s="2" customFormat="1" ht="24.15" customHeight="1">
      <c r="A213" s="38"/>
      <c r="B213" s="39"/>
      <c r="C213" s="218" t="s">
        <v>188</v>
      </c>
      <c r="D213" s="218" t="s">
        <v>158</v>
      </c>
      <c r="E213" s="219" t="s">
        <v>739</v>
      </c>
      <c r="F213" s="220" t="s">
        <v>740</v>
      </c>
      <c r="G213" s="221" t="s">
        <v>175</v>
      </c>
      <c r="H213" s="222">
        <v>95.099999999999994</v>
      </c>
      <c r="I213" s="223"/>
      <c r="J213" s="224">
        <f>ROUND(I213*H213,2)</f>
        <v>0</v>
      </c>
      <c r="K213" s="220" t="s">
        <v>176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2.2000000000000002</v>
      </c>
      <c r="T213" s="228">
        <f>S213*H213</f>
        <v>209.22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162</v>
      </c>
      <c r="AT213" s="229" t="s">
        <v>158</v>
      </c>
      <c r="AU213" s="229" t="s">
        <v>90</v>
      </c>
      <c r="AY213" s="17" t="s">
        <v>156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162</v>
      </c>
      <c r="BM213" s="229" t="s">
        <v>790</v>
      </c>
    </row>
    <row r="214" s="2" customFormat="1">
      <c r="A214" s="38"/>
      <c r="B214" s="39"/>
      <c r="C214" s="40"/>
      <c r="D214" s="231" t="s">
        <v>164</v>
      </c>
      <c r="E214" s="40"/>
      <c r="F214" s="232" t="s">
        <v>742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164</v>
      </c>
      <c r="AU214" s="17" t="s">
        <v>90</v>
      </c>
    </row>
    <row r="215" s="13" customFormat="1">
      <c r="A215" s="13"/>
      <c r="B215" s="236"/>
      <c r="C215" s="237"/>
      <c r="D215" s="231" t="s">
        <v>166</v>
      </c>
      <c r="E215" s="238" t="s">
        <v>1</v>
      </c>
      <c r="F215" s="239" t="s">
        <v>791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166</v>
      </c>
      <c r="AU215" s="245" t="s">
        <v>90</v>
      </c>
      <c r="AV215" s="13" t="s">
        <v>88</v>
      </c>
      <c r="AW215" s="13" t="s">
        <v>36</v>
      </c>
      <c r="AX215" s="13" t="s">
        <v>80</v>
      </c>
      <c r="AY215" s="245" t="s">
        <v>156</v>
      </c>
    </row>
    <row r="216" s="13" customFormat="1">
      <c r="A216" s="13"/>
      <c r="B216" s="236"/>
      <c r="C216" s="237"/>
      <c r="D216" s="231" t="s">
        <v>166</v>
      </c>
      <c r="E216" s="238" t="s">
        <v>1</v>
      </c>
      <c r="F216" s="239" t="s">
        <v>792</v>
      </c>
      <c r="G216" s="237"/>
      <c r="H216" s="238" t="s">
        <v>1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166</v>
      </c>
      <c r="AU216" s="245" t="s">
        <v>90</v>
      </c>
      <c r="AV216" s="13" t="s">
        <v>88</v>
      </c>
      <c r="AW216" s="13" t="s">
        <v>36</v>
      </c>
      <c r="AX216" s="13" t="s">
        <v>80</v>
      </c>
      <c r="AY216" s="245" t="s">
        <v>156</v>
      </c>
    </row>
    <row r="217" s="14" customFormat="1">
      <c r="A217" s="14"/>
      <c r="B217" s="246"/>
      <c r="C217" s="247"/>
      <c r="D217" s="231" t="s">
        <v>166</v>
      </c>
      <c r="E217" s="248" t="s">
        <v>1</v>
      </c>
      <c r="F217" s="249" t="s">
        <v>783</v>
      </c>
      <c r="G217" s="247"/>
      <c r="H217" s="250">
        <v>47.200000000000003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166</v>
      </c>
      <c r="AU217" s="256" t="s">
        <v>90</v>
      </c>
      <c r="AV217" s="14" t="s">
        <v>90</v>
      </c>
      <c r="AW217" s="14" t="s">
        <v>36</v>
      </c>
      <c r="AX217" s="14" t="s">
        <v>80</v>
      </c>
      <c r="AY217" s="256" t="s">
        <v>156</v>
      </c>
    </row>
    <row r="218" s="13" customFormat="1">
      <c r="A218" s="13"/>
      <c r="B218" s="236"/>
      <c r="C218" s="237"/>
      <c r="D218" s="231" t="s">
        <v>166</v>
      </c>
      <c r="E218" s="238" t="s">
        <v>1</v>
      </c>
      <c r="F218" s="239" t="s">
        <v>784</v>
      </c>
      <c r="G218" s="237"/>
      <c r="H218" s="238" t="s">
        <v>1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166</v>
      </c>
      <c r="AU218" s="245" t="s">
        <v>90</v>
      </c>
      <c r="AV218" s="13" t="s">
        <v>88</v>
      </c>
      <c r="AW218" s="13" t="s">
        <v>36</v>
      </c>
      <c r="AX218" s="13" t="s">
        <v>80</v>
      </c>
      <c r="AY218" s="245" t="s">
        <v>156</v>
      </c>
    </row>
    <row r="219" s="14" customFormat="1">
      <c r="A219" s="14"/>
      <c r="B219" s="246"/>
      <c r="C219" s="247"/>
      <c r="D219" s="231" t="s">
        <v>166</v>
      </c>
      <c r="E219" s="248" t="s">
        <v>1</v>
      </c>
      <c r="F219" s="249" t="s">
        <v>793</v>
      </c>
      <c r="G219" s="247"/>
      <c r="H219" s="250">
        <v>24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166</v>
      </c>
      <c r="AU219" s="256" t="s">
        <v>90</v>
      </c>
      <c r="AV219" s="14" t="s">
        <v>90</v>
      </c>
      <c r="AW219" s="14" t="s">
        <v>36</v>
      </c>
      <c r="AX219" s="14" t="s">
        <v>80</v>
      </c>
      <c r="AY219" s="256" t="s">
        <v>156</v>
      </c>
    </row>
    <row r="220" s="13" customFormat="1">
      <c r="A220" s="13"/>
      <c r="B220" s="236"/>
      <c r="C220" s="237"/>
      <c r="D220" s="231" t="s">
        <v>166</v>
      </c>
      <c r="E220" s="238" t="s">
        <v>1</v>
      </c>
      <c r="F220" s="239" t="s">
        <v>771</v>
      </c>
      <c r="G220" s="237"/>
      <c r="H220" s="238" t="s">
        <v>1</v>
      </c>
      <c r="I220" s="240"/>
      <c r="J220" s="237"/>
      <c r="K220" s="237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166</v>
      </c>
      <c r="AU220" s="245" t="s">
        <v>90</v>
      </c>
      <c r="AV220" s="13" t="s">
        <v>88</v>
      </c>
      <c r="AW220" s="13" t="s">
        <v>36</v>
      </c>
      <c r="AX220" s="13" t="s">
        <v>80</v>
      </c>
      <c r="AY220" s="245" t="s">
        <v>156</v>
      </c>
    </row>
    <row r="221" s="14" customFormat="1">
      <c r="A221" s="14"/>
      <c r="B221" s="246"/>
      <c r="C221" s="247"/>
      <c r="D221" s="231" t="s">
        <v>166</v>
      </c>
      <c r="E221" s="248" t="s">
        <v>1</v>
      </c>
      <c r="F221" s="249" t="s">
        <v>794</v>
      </c>
      <c r="G221" s="247"/>
      <c r="H221" s="250">
        <v>6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166</v>
      </c>
      <c r="AU221" s="256" t="s">
        <v>90</v>
      </c>
      <c r="AV221" s="14" t="s">
        <v>90</v>
      </c>
      <c r="AW221" s="14" t="s">
        <v>36</v>
      </c>
      <c r="AX221" s="14" t="s">
        <v>80</v>
      </c>
      <c r="AY221" s="256" t="s">
        <v>156</v>
      </c>
    </row>
    <row r="222" s="13" customFormat="1">
      <c r="A222" s="13"/>
      <c r="B222" s="236"/>
      <c r="C222" s="237"/>
      <c r="D222" s="231" t="s">
        <v>166</v>
      </c>
      <c r="E222" s="238" t="s">
        <v>1</v>
      </c>
      <c r="F222" s="239" t="s">
        <v>760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166</v>
      </c>
      <c r="AU222" s="245" t="s">
        <v>90</v>
      </c>
      <c r="AV222" s="13" t="s">
        <v>88</v>
      </c>
      <c r="AW222" s="13" t="s">
        <v>36</v>
      </c>
      <c r="AX222" s="13" t="s">
        <v>80</v>
      </c>
      <c r="AY222" s="245" t="s">
        <v>156</v>
      </c>
    </row>
    <row r="223" s="14" customFormat="1">
      <c r="A223" s="14"/>
      <c r="B223" s="246"/>
      <c r="C223" s="247"/>
      <c r="D223" s="231" t="s">
        <v>166</v>
      </c>
      <c r="E223" s="248" t="s">
        <v>1</v>
      </c>
      <c r="F223" s="249" t="s">
        <v>795</v>
      </c>
      <c r="G223" s="247"/>
      <c r="H223" s="250">
        <v>1.5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166</v>
      </c>
      <c r="AU223" s="256" t="s">
        <v>90</v>
      </c>
      <c r="AV223" s="14" t="s">
        <v>90</v>
      </c>
      <c r="AW223" s="14" t="s">
        <v>36</v>
      </c>
      <c r="AX223" s="14" t="s">
        <v>80</v>
      </c>
      <c r="AY223" s="256" t="s">
        <v>156</v>
      </c>
    </row>
    <row r="224" s="13" customFormat="1">
      <c r="A224" s="13"/>
      <c r="B224" s="236"/>
      <c r="C224" s="237"/>
      <c r="D224" s="231" t="s">
        <v>166</v>
      </c>
      <c r="E224" s="238" t="s">
        <v>1</v>
      </c>
      <c r="F224" s="239" t="s">
        <v>762</v>
      </c>
      <c r="G224" s="237"/>
      <c r="H224" s="238" t="s">
        <v>1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166</v>
      </c>
      <c r="AU224" s="245" t="s">
        <v>90</v>
      </c>
      <c r="AV224" s="13" t="s">
        <v>88</v>
      </c>
      <c r="AW224" s="13" t="s">
        <v>36</v>
      </c>
      <c r="AX224" s="13" t="s">
        <v>80</v>
      </c>
      <c r="AY224" s="245" t="s">
        <v>156</v>
      </c>
    </row>
    <row r="225" s="14" customFormat="1">
      <c r="A225" s="14"/>
      <c r="B225" s="246"/>
      <c r="C225" s="247"/>
      <c r="D225" s="231" t="s">
        <v>166</v>
      </c>
      <c r="E225" s="248" t="s">
        <v>1</v>
      </c>
      <c r="F225" s="249" t="s">
        <v>796</v>
      </c>
      <c r="G225" s="247"/>
      <c r="H225" s="250">
        <v>0.40000000000000002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166</v>
      </c>
      <c r="AU225" s="256" t="s">
        <v>90</v>
      </c>
      <c r="AV225" s="14" t="s">
        <v>90</v>
      </c>
      <c r="AW225" s="14" t="s">
        <v>36</v>
      </c>
      <c r="AX225" s="14" t="s">
        <v>80</v>
      </c>
      <c r="AY225" s="256" t="s">
        <v>156</v>
      </c>
    </row>
    <row r="226" s="13" customFormat="1">
      <c r="A226" s="13"/>
      <c r="B226" s="236"/>
      <c r="C226" s="237"/>
      <c r="D226" s="231" t="s">
        <v>166</v>
      </c>
      <c r="E226" s="238" t="s">
        <v>1</v>
      </c>
      <c r="F226" s="239" t="s">
        <v>764</v>
      </c>
      <c r="G226" s="237"/>
      <c r="H226" s="238" t="s">
        <v>1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166</v>
      </c>
      <c r="AU226" s="245" t="s">
        <v>90</v>
      </c>
      <c r="AV226" s="13" t="s">
        <v>88</v>
      </c>
      <c r="AW226" s="13" t="s">
        <v>36</v>
      </c>
      <c r="AX226" s="13" t="s">
        <v>80</v>
      </c>
      <c r="AY226" s="245" t="s">
        <v>156</v>
      </c>
    </row>
    <row r="227" s="14" customFormat="1">
      <c r="A227" s="14"/>
      <c r="B227" s="246"/>
      <c r="C227" s="247"/>
      <c r="D227" s="231" t="s">
        <v>166</v>
      </c>
      <c r="E227" s="248" t="s">
        <v>1</v>
      </c>
      <c r="F227" s="249" t="s">
        <v>797</v>
      </c>
      <c r="G227" s="247"/>
      <c r="H227" s="250">
        <v>6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166</v>
      </c>
      <c r="AU227" s="256" t="s">
        <v>90</v>
      </c>
      <c r="AV227" s="14" t="s">
        <v>90</v>
      </c>
      <c r="AW227" s="14" t="s">
        <v>36</v>
      </c>
      <c r="AX227" s="14" t="s">
        <v>80</v>
      </c>
      <c r="AY227" s="256" t="s">
        <v>156</v>
      </c>
    </row>
    <row r="228" s="13" customFormat="1">
      <c r="A228" s="13"/>
      <c r="B228" s="236"/>
      <c r="C228" s="237"/>
      <c r="D228" s="231" t="s">
        <v>166</v>
      </c>
      <c r="E228" s="238" t="s">
        <v>1</v>
      </c>
      <c r="F228" s="239" t="s">
        <v>766</v>
      </c>
      <c r="G228" s="237"/>
      <c r="H228" s="238" t="s">
        <v>1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166</v>
      </c>
      <c r="AU228" s="245" t="s">
        <v>90</v>
      </c>
      <c r="AV228" s="13" t="s">
        <v>88</v>
      </c>
      <c r="AW228" s="13" t="s">
        <v>36</v>
      </c>
      <c r="AX228" s="13" t="s">
        <v>80</v>
      </c>
      <c r="AY228" s="245" t="s">
        <v>156</v>
      </c>
    </row>
    <row r="229" s="14" customFormat="1">
      <c r="A229" s="14"/>
      <c r="B229" s="246"/>
      <c r="C229" s="247"/>
      <c r="D229" s="231" t="s">
        <v>166</v>
      </c>
      <c r="E229" s="248" t="s">
        <v>1</v>
      </c>
      <c r="F229" s="249" t="s">
        <v>798</v>
      </c>
      <c r="G229" s="247"/>
      <c r="H229" s="250">
        <v>8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166</v>
      </c>
      <c r="AU229" s="256" t="s">
        <v>90</v>
      </c>
      <c r="AV229" s="14" t="s">
        <v>90</v>
      </c>
      <c r="AW229" s="14" t="s">
        <v>36</v>
      </c>
      <c r="AX229" s="14" t="s">
        <v>80</v>
      </c>
      <c r="AY229" s="256" t="s">
        <v>156</v>
      </c>
    </row>
    <row r="230" s="13" customFormat="1">
      <c r="A230" s="13"/>
      <c r="B230" s="236"/>
      <c r="C230" s="237"/>
      <c r="D230" s="231" t="s">
        <v>166</v>
      </c>
      <c r="E230" s="238" t="s">
        <v>1</v>
      </c>
      <c r="F230" s="239" t="s">
        <v>799</v>
      </c>
      <c r="G230" s="237"/>
      <c r="H230" s="238" t="s">
        <v>1</v>
      </c>
      <c r="I230" s="240"/>
      <c r="J230" s="237"/>
      <c r="K230" s="237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166</v>
      </c>
      <c r="AU230" s="245" t="s">
        <v>90</v>
      </c>
      <c r="AV230" s="13" t="s">
        <v>88</v>
      </c>
      <c r="AW230" s="13" t="s">
        <v>36</v>
      </c>
      <c r="AX230" s="13" t="s">
        <v>80</v>
      </c>
      <c r="AY230" s="245" t="s">
        <v>156</v>
      </c>
    </row>
    <row r="231" s="14" customFormat="1">
      <c r="A231" s="14"/>
      <c r="B231" s="246"/>
      <c r="C231" s="247"/>
      <c r="D231" s="231" t="s">
        <v>166</v>
      </c>
      <c r="E231" s="248" t="s">
        <v>1</v>
      </c>
      <c r="F231" s="249" t="s">
        <v>769</v>
      </c>
      <c r="G231" s="247"/>
      <c r="H231" s="250">
        <v>2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166</v>
      </c>
      <c r="AU231" s="256" t="s">
        <v>90</v>
      </c>
      <c r="AV231" s="14" t="s">
        <v>90</v>
      </c>
      <c r="AW231" s="14" t="s">
        <v>36</v>
      </c>
      <c r="AX231" s="14" t="s">
        <v>80</v>
      </c>
      <c r="AY231" s="256" t="s">
        <v>156</v>
      </c>
    </row>
    <row r="232" s="15" customFormat="1">
      <c r="A232" s="15"/>
      <c r="B232" s="257"/>
      <c r="C232" s="258"/>
      <c r="D232" s="231" t="s">
        <v>166</v>
      </c>
      <c r="E232" s="259" t="s">
        <v>1</v>
      </c>
      <c r="F232" s="260" t="s">
        <v>172</v>
      </c>
      <c r="G232" s="258"/>
      <c r="H232" s="261">
        <v>95.100000000000009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7" t="s">
        <v>166</v>
      </c>
      <c r="AU232" s="267" t="s">
        <v>90</v>
      </c>
      <c r="AV232" s="15" t="s">
        <v>162</v>
      </c>
      <c r="AW232" s="15" t="s">
        <v>36</v>
      </c>
      <c r="AX232" s="15" t="s">
        <v>88</v>
      </c>
      <c r="AY232" s="267" t="s">
        <v>156</v>
      </c>
    </row>
    <row r="233" s="12" customFormat="1" ht="22.8" customHeight="1">
      <c r="A233" s="12"/>
      <c r="B233" s="202"/>
      <c r="C233" s="203"/>
      <c r="D233" s="204" t="s">
        <v>79</v>
      </c>
      <c r="E233" s="216" t="s">
        <v>233</v>
      </c>
      <c r="F233" s="216" t="s">
        <v>234</v>
      </c>
      <c r="G233" s="203"/>
      <c r="H233" s="203"/>
      <c r="I233" s="206"/>
      <c r="J233" s="217">
        <f>BK233</f>
        <v>0</v>
      </c>
      <c r="K233" s="203"/>
      <c r="L233" s="208"/>
      <c r="M233" s="209"/>
      <c r="N233" s="210"/>
      <c r="O233" s="210"/>
      <c r="P233" s="211">
        <f>SUM(P234:P239)</f>
        <v>0</v>
      </c>
      <c r="Q233" s="210"/>
      <c r="R233" s="211">
        <f>SUM(R234:R239)</f>
        <v>0</v>
      </c>
      <c r="S233" s="210"/>
      <c r="T233" s="212">
        <f>SUM(T234:T239)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3" t="s">
        <v>88</v>
      </c>
      <c r="AT233" s="214" t="s">
        <v>79</v>
      </c>
      <c r="AU233" s="214" t="s">
        <v>88</v>
      </c>
      <c r="AY233" s="213" t="s">
        <v>156</v>
      </c>
      <c r="BK233" s="215">
        <f>SUM(BK234:BK239)</f>
        <v>0</v>
      </c>
    </row>
    <row r="234" s="2" customFormat="1" ht="24.15" customHeight="1">
      <c r="A234" s="38"/>
      <c r="B234" s="39"/>
      <c r="C234" s="218" t="s">
        <v>181</v>
      </c>
      <c r="D234" s="218" t="s">
        <v>158</v>
      </c>
      <c r="E234" s="219" t="s">
        <v>235</v>
      </c>
      <c r="F234" s="220" t="s">
        <v>236</v>
      </c>
      <c r="G234" s="221" t="s">
        <v>230</v>
      </c>
      <c r="H234" s="222">
        <v>248.93000000000001</v>
      </c>
      <c r="I234" s="223"/>
      <c r="J234" s="224">
        <f>ROUND(I234*H234,2)</f>
        <v>0</v>
      </c>
      <c r="K234" s="220" t="s">
        <v>176</v>
      </c>
      <c r="L234" s="44"/>
      <c r="M234" s="225" t="s">
        <v>1</v>
      </c>
      <c r="N234" s="226" t="s">
        <v>45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162</v>
      </c>
      <c r="AT234" s="229" t="s">
        <v>158</v>
      </c>
      <c r="AU234" s="229" t="s">
        <v>90</v>
      </c>
      <c r="AY234" s="17" t="s">
        <v>156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88</v>
      </c>
      <c r="BK234" s="230">
        <f>ROUND(I234*H234,2)</f>
        <v>0</v>
      </c>
      <c r="BL234" s="17" t="s">
        <v>162</v>
      </c>
      <c r="BM234" s="229" t="s">
        <v>800</v>
      </c>
    </row>
    <row r="235" s="2" customFormat="1">
      <c r="A235" s="38"/>
      <c r="B235" s="39"/>
      <c r="C235" s="40"/>
      <c r="D235" s="231" t="s">
        <v>164</v>
      </c>
      <c r="E235" s="40"/>
      <c r="F235" s="232" t="s">
        <v>238</v>
      </c>
      <c r="G235" s="40"/>
      <c r="H235" s="40"/>
      <c r="I235" s="233"/>
      <c r="J235" s="40"/>
      <c r="K235" s="40"/>
      <c r="L235" s="44"/>
      <c r="M235" s="234"/>
      <c r="N235" s="235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164</v>
      </c>
      <c r="AU235" s="17" t="s">
        <v>90</v>
      </c>
    </row>
    <row r="236" s="2" customFormat="1" ht="24.15" customHeight="1">
      <c r="A236" s="38"/>
      <c r="B236" s="39"/>
      <c r="C236" s="218" t="s">
        <v>207</v>
      </c>
      <c r="D236" s="218" t="s">
        <v>158</v>
      </c>
      <c r="E236" s="219" t="s">
        <v>239</v>
      </c>
      <c r="F236" s="220" t="s">
        <v>240</v>
      </c>
      <c r="G236" s="221" t="s">
        <v>230</v>
      </c>
      <c r="H236" s="222">
        <v>3733.9499999999998</v>
      </c>
      <c r="I236" s="223"/>
      <c r="J236" s="224">
        <f>ROUND(I236*H236,2)</f>
        <v>0</v>
      </c>
      <c r="K236" s="220" t="s">
        <v>176</v>
      </c>
      <c r="L236" s="44"/>
      <c r="M236" s="225" t="s">
        <v>1</v>
      </c>
      <c r="N236" s="226" t="s">
        <v>45</v>
      </c>
      <c r="O236" s="91"/>
      <c r="P236" s="227">
        <f>O236*H236</f>
        <v>0</v>
      </c>
      <c r="Q236" s="227">
        <v>0</v>
      </c>
      <c r="R236" s="227">
        <f>Q236*H236</f>
        <v>0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162</v>
      </c>
      <c r="AT236" s="229" t="s">
        <v>158</v>
      </c>
      <c r="AU236" s="229" t="s">
        <v>90</v>
      </c>
      <c r="AY236" s="17" t="s">
        <v>156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88</v>
      </c>
      <c r="BK236" s="230">
        <f>ROUND(I236*H236,2)</f>
        <v>0</v>
      </c>
      <c r="BL236" s="17" t="s">
        <v>162</v>
      </c>
      <c r="BM236" s="229" t="s">
        <v>801</v>
      </c>
    </row>
    <row r="237" s="2" customFormat="1">
      <c r="A237" s="38"/>
      <c r="B237" s="39"/>
      <c r="C237" s="40"/>
      <c r="D237" s="231" t="s">
        <v>164</v>
      </c>
      <c r="E237" s="40"/>
      <c r="F237" s="232" t="s">
        <v>242</v>
      </c>
      <c r="G237" s="40"/>
      <c r="H237" s="40"/>
      <c r="I237" s="233"/>
      <c r="J237" s="40"/>
      <c r="K237" s="40"/>
      <c r="L237" s="44"/>
      <c r="M237" s="234"/>
      <c r="N237" s="235"/>
      <c r="O237" s="91"/>
      <c r="P237" s="91"/>
      <c r="Q237" s="91"/>
      <c r="R237" s="91"/>
      <c r="S237" s="91"/>
      <c r="T237" s="92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164</v>
      </c>
      <c r="AU237" s="17" t="s">
        <v>90</v>
      </c>
    </row>
    <row r="238" s="2" customFormat="1">
      <c r="A238" s="38"/>
      <c r="B238" s="39"/>
      <c r="C238" s="40"/>
      <c r="D238" s="231" t="s">
        <v>243</v>
      </c>
      <c r="E238" s="40"/>
      <c r="F238" s="278" t="s">
        <v>754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243</v>
      </c>
      <c r="AU238" s="17" t="s">
        <v>90</v>
      </c>
    </row>
    <row r="239" s="14" customFormat="1">
      <c r="A239" s="14"/>
      <c r="B239" s="246"/>
      <c r="C239" s="247"/>
      <c r="D239" s="231" t="s">
        <v>166</v>
      </c>
      <c r="E239" s="247"/>
      <c r="F239" s="249" t="s">
        <v>802</v>
      </c>
      <c r="G239" s="247"/>
      <c r="H239" s="250">
        <v>3733.9499999999998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166</v>
      </c>
      <c r="AU239" s="256" t="s">
        <v>90</v>
      </c>
      <c r="AV239" s="14" t="s">
        <v>90</v>
      </c>
      <c r="AW239" s="14" t="s">
        <v>4</v>
      </c>
      <c r="AX239" s="14" t="s">
        <v>88</v>
      </c>
      <c r="AY239" s="256" t="s">
        <v>156</v>
      </c>
    </row>
    <row r="240" s="12" customFormat="1" ht="22.8" customHeight="1">
      <c r="A240" s="12"/>
      <c r="B240" s="202"/>
      <c r="C240" s="203"/>
      <c r="D240" s="204" t="s">
        <v>79</v>
      </c>
      <c r="E240" s="216" t="s">
        <v>246</v>
      </c>
      <c r="F240" s="216" t="s">
        <v>247</v>
      </c>
      <c r="G240" s="203"/>
      <c r="H240" s="203"/>
      <c r="I240" s="206"/>
      <c r="J240" s="217">
        <f>BK240</f>
        <v>0</v>
      </c>
      <c r="K240" s="203"/>
      <c r="L240" s="208"/>
      <c r="M240" s="209"/>
      <c r="N240" s="210"/>
      <c r="O240" s="210"/>
      <c r="P240" s="211">
        <f>SUM(P241:P242)</f>
        <v>0</v>
      </c>
      <c r="Q240" s="210"/>
      <c r="R240" s="211">
        <f>SUM(R241:R242)</f>
        <v>0</v>
      </c>
      <c r="S240" s="210"/>
      <c r="T240" s="212">
        <f>SUM(T241:T242)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3" t="s">
        <v>88</v>
      </c>
      <c r="AT240" s="214" t="s">
        <v>79</v>
      </c>
      <c r="AU240" s="214" t="s">
        <v>88</v>
      </c>
      <c r="AY240" s="213" t="s">
        <v>156</v>
      </c>
      <c r="BK240" s="215">
        <f>SUM(BK241:BK242)</f>
        <v>0</v>
      </c>
    </row>
    <row r="241" s="2" customFormat="1" ht="16.5" customHeight="1">
      <c r="A241" s="38"/>
      <c r="B241" s="39"/>
      <c r="C241" s="218" t="s">
        <v>215</v>
      </c>
      <c r="D241" s="218" t="s">
        <v>158</v>
      </c>
      <c r="E241" s="219" t="s">
        <v>248</v>
      </c>
      <c r="F241" s="220" t="s">
        <v>249</v>
      </c>
      <c r="G241" s="221" t="s">
        <v>230</v>
      </c>
      <c r="H241" s="222">
        <v>213.179</v>
      </c>
      <c r="I241" s="223"/>
      <c r="J241" s="224">
        <f>ROUND(I241*H241,2)</f>
        <v>0</v>
      </c>
      <c r="K241" s="220" t="s">
        <v>176</v>
      </c>
      <c r="L241" s="44"/>
      <c r="M241" s="225" t="s">
        <v>1</v>
      </c>
      <c r="N241" s="226" t="s">
        <v>45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162</v>
      </c>
      <c r="AT241" s="229" t="s">
        <v>158</v>
      </c>
      <c r="AU241" s="229" t="s">
        <v>90</v>
      </c>
      <c r="AY241" s="17" t="s">
        <v>156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88</v>
      </c>
      <c r="BK241" s="230">
        <f>ROUND(I241*H241,2)</f>
        <v>0</v>
      </c>
      <c r="BL241" s="17" t="s">
        <v>162</v>
      </c>
      <c r="BM241" s="229" t="s">
        <v>803</v>
      </c>
    </row>
    <row r="242" s="2" customFormat="1">
      <c r="A242" s="38"/>
      <c r="B242" s="39"/>
      <c r="C242" s="40"/>
      <c r="D242" s="231" t="s">
        <v>164</v>
      </c>
      <c r="E242" s="40"/>
      <c r="F242" s="232" t="s">
        <v>251</v>
      </c>
      <c r="G242" s="40"/>
      <c r="H242" s="40"/>
      <c r="I242" s="233"/>
      <c r="J242" s="40"/>
      <c r="K242" s="40"/>
      <c r="L242" s="44"/>
      <c r="M242" s="279"/>
      <c r="N242" s="280"/>
      <c r="O242" s="281"/>
      <c r="P242" s="281"/>
      <c r="Q242" s="281"/>
      <c r="R242" s="281"/>
      <c r="S242" s="281"/>
      <c r="T242" s="28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164</v>
      </c>
      <c r="AU242" s="17" t="s">
        <v>90</v>
      </c>
    </row>
    <row r="243" s="2" customFormat="1" ht="6.96" customHeight="1">
      <c r="A243" s="38"/>
      <c r="B243" s="66"/>
      <c r="C243" s="67"/>
      <c r="D243" s="67"/>
      <c r="E243" s="67"/>
      <c r="F243" s="67"/>
      <c r="G243" s="67"/>
      <c r="H243" s="67"/>
      <c r="I243" s="67"/>
      <c r="J243" s="67"/>
      <c r="K243" s="67"/>
      <c r="L243" s="44"/>
      <c r="M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</row>
  </sheetData>
  <sheetProtection sheet="1" autoFilter="0" formatColumns="0" formatRows="0" objects="1" scenarios="1" spinCount="100000" saltValue="DMrkQYw5woTxPR6AhJUFiD0vJu1eJ6xjJ40fhts6Ia7KH4njTqAQFqxKW8CHlM84eOfrj1g07nvqmxZls7sy3g==" hashValue="OoIGVmMVT5EnJ6NBG0IEJNgH2lC45eeMysDvC5IvTPXc7+6SSMXXWpgj/uvk0VTE8X2KkfMnIaT9XMSrW9bIaQ==" algorithmName="SHA-512" password="CC35"/>
  <autoFilter ref="C121:K24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804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ROUND((SUM(BE119:BE136)),  2)</f>
        <v>0</v>
      </c>
      <c r="G33" s="38"/>
      <c r="H33" s="38"/>
      <c r="I33" s="155">
        <v>0.20999999999999999</v>
      </c>
      <c r="J33" s="154">
        <f>ROUND(((SUM(BE119:BE136))*I33),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ROUND((SUM(BF119:BF136)),  2)</f>
        <v>0</v>
      </c>
      <c r="G34" s="38"/>
      <c r="H34" s="38"/>
      <c r="I34" s="155">
        <v>0.12</v>
      </c>
      <c r="J34" s="154">
        <f>ROUND(((SUM(BF119:BF136))*I34),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ROUND((SUM(BG119:BG136)),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ROUND((SUM(BH119:BH136)),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ROUND((SUM(BI119:BI136)),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14 - Pol. č. 36, 39 - Obnovení zpevněných ploch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369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140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VT Opava km 33.600 - 39.000, odstranění PŠ 09/2024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14 - Pol. č. 36, 39 - Obnovení zpevněných ploch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Opava</v>
      </c>
      <c r="G113" s="40"/>
      <c r="H113" s="40"/>
      <c r="I113" s="32" t="s">
        <v>22</v>
      </c>
      <c r="J113" s="79" t="str">
        <f>IF(J12="","",J12)</f>
        <v>16. 5. 2025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Povodí Odry, státní podnik</v>
      </c>
      <c r="G115" s="40"/>
      <c r="H115" s="40"/>
      <c r="I115" s="32" t="s">
        <v>32</v>
      </c>
      <c r="J115" s="36" t="str">
        <f>E21</f>
        <v>Lineplan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>Ing. Marek Boháč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142</v>
      </c>
      <c r="D118" s="194" t="s">
        <v>65</v>
      </c>
      <c r="E118" s="194" t="s">
        <v>61</v>
      </c>
      <c r="F118" s="194" t="s">
        <v>62</v>
      </c>
      <c r="G118" s="194" t="s">
        <v>143</v>
      </c>
      <c r="H118" s="194" t="s">
        <v>144</v>
      </c>
      <c r="I118" s="194" t="s">
        <v>145</v>
      </c>
      <c r="J118" s="194" t="s">
        <v>134</v>
      </c>
      <c r="K118" s="195" t="s">
        <v>146</v>
      </c>
      <c r="L118" s="196"/>
      <c r="M118" s="100" t="s">
        <v>1</v>
      </c>
      <c r="N118" s="101" t="s">
        <v>44</v>
      </c>
      <c r="O118" s="101" t="s">
        <v>147</v>
      </c>
      <c r="P118" s="101" t="s">
        <v>148</v>
      </c>
      <c r="Q118" s="101" t="s">
        <v>149</v>
      </c>
      <c r="R118" s="101" t="s">
        <v>150</v>
      </c>
      <c r="S118" s="101" t="s">
        <v>151</v>
      </c>
      <c r="T118" s="102" t="s">
        <v>152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153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46.629512000000005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79</v>
      </c>
      <c r="AU119" s="17" t="s">
        <v>136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79</v>
      </c>
      <c r="E120" s="205" t="s">
        <v>154</v>
      </c>
      <c r="F120" s="205" t="s">
        <v>155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P121+P134</f>
        <v>0</v>
      </c>
      <c r="Q120" s="210"/>
      <c r="R120" s="211">
        <f>R121+R134</f>
        <v>46.629512000000005</v>
      </c>
      <c r="S120" s="210"/>
      <c r="T120" s="212">
        <f>T121+T134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80</v>
      </c>
      <c r="AY120" s="213" t="s">
        <v>156</v>
      </c>
      <c r="BK120" s="215">
        <f>BK121+BK134</f>
        <v>0</v>
      </c>
    </row>
    <row r="121" s="12" customFormat="1" ht="22.8" customHeight="1">
      <c r="A121" s="12"/>
      <c r="B121" s="202"/>
      <c r="C121" s="203"/>
      <c r="D121" s="204" t="s">
        <v>79</v>
      </c>
      <c r="E121" s="216" t="s">
        <v>188</v>
      </c>
      <c r="F121" s="216" t="s">
        <v>405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SUM(P122:P133)</f>
        <v>0</v>
      </c>
      <c r="Q121" s="210"/>
      <c r="R121" s="211">
        <f>SUM(R122:R133)</f>
        <v>46.629512000000005</v>
      </c>
      <c r="S121" s="210"/>
      <c r="T121" s="212">
        <f>SUM(T122:T133)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88</v>
      </c>
      <c r="AT121" s="214" t="s">
        <v>79</v>
      </c>
      <c r="AU121" s="214" t="s">
        <v>88</v>
      </c>
      <c r="AY121" s="213" t="s">
        <v>156</v>
      </c>
      <c r="BK121" s="215">
        <f>SUM(BK122:BK133)</f>
        <v>0</v>
      </c>
    </row>
    <row r="122" s="2" customFormat="1" ht="16.5" customHeight="1">
      <c r="A122" s="38"/>
      <c r="B122" s="39"/>
      <c r="C122" s="218" t="s">
        <v>90</v>
      </c>
      <c r="D122" s="218" t="s">
        <v>158</v>
      </c>
      <c r="E122" s="219" t="s">
        <v>805</v>
      </c>
      <c r="F122" s="220" t="s">
        <v>806</v>
      </c>
      <c r="G122" s="221" t="s">
        <v>161</v>
      </c>
      <c r="H122" s="222">
        <v>4.7999999999999998</v>
      </c>
      <c r="I122" s="223"/>
      <c r="J122" s="224">
        <f>ROUND(I122*H122,2)</f>
        <v>0</v>
      </c>
      <c r="K122" s="220" t="s">
        <v>176</v>
      </c>
      <c r="L122" s="44"/>
      <c r="M122" s="225" t="s">
        <v>1</v>
      </c>
      <c r="N122" s="226" t="s">
        <v>45</v>
      </c>
      <c r="O122" s="91"/>
      <c r="P122" s="227">
        <f>O122*H122</f>
        <v>0</v>
      </c>
      <c r="Q122" s="227">
        <v>0.25094</v>
      </c>
      <c r="R122" s="227">
        <f>Q122*H122</f>
        <v>1.204512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162</v>
      </c>
      <c r="AT122" s="229" t="s">
        <v>158</v>
      </c>
      <c r="AU122" s="229" t="s">
        <v>90</v>
      </c>
      <c r="AY122" s="17" t="s">
        <v>156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88</v>
      </c>
      <c r="BK122" s="230">
        <f>ROUND(I122*H122,2)</f>
        <v>0</v>
      </c>
      <c r="BL122" s="17" t="s">
        <v>162</v>
      </c>
      <c r="BM122" s="229" t="s">
        <v>807</v>
      </c>
    </row>
    <row r="123" s="2" customFormat="1">
      <c r="A123" s="38"/>
      <c r="B123" s="39"/>
      <c r="C123" s="40"/>
      <c r="D123" s="231" t="s">
        <v>164</v>
      </c>
      <c r="E123" s="40"/>
      <c r="F123" s="232" t="s">
        <v>808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164</v>
      </c>
      <c r="AU123" s="17" t="s">
        <v>90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577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3" customFormat="1">
      <c r="A125" s="13"/>
      <c r="B125" s="236"/>
      <c r="C125" s="237"/>
      <c r="D125" s="231" t="s">
        <v>166</v>
      </c>
      <c r="E125" s="238" t="s">
        <v>1</v>
      </c>
      <c r="F125" s="239" t="s">
        <v>809</v>
      </c>
      <c r="G125" s="237"/>
      <c r="H125" s="238" t="s">
        <v>1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90</v>
      </c>
      <c r="AV125" s="13" t="s">
        <v>88</v>
      </c>
      <c r="AW125" s="13" t="s">
        <v>36</v>
      </c>
      <c r="AX125" s="13" t="s">
        <v>80</v>
      </c>
      <c r="AY125" s="245" t="s">
        <v>156</v>
      </c>
    </row>
    <row r="126" s="14" customFormat="1">
      <c r="A126" s="14"/>
      <c r="B126" s="246"/>
      <c r="C126" s="247"/>
      <c r="D126" s="231" t="s">
        <v>166</v>
      </c>
      <c r="E126" s="248" t="s">
        <v>1</v>
      </c>
      <c r="F126" s="249" t="s">
        <v>810</v>
      </c>
      <c r="G126" s="247"/>
      <c r="H126" s="250">
        <v>4.7999999999999998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166</v>
      </c>
      <c r="AU126" s="256" t="s">
        <v>90</v>
      </c>
      <c r="AV126" s="14" t="s">
        <v>90</v>
      </c>
      <c r="AW126" s="14" t="s">
        <v>36</v>
      </c>
      <c r="AX126" s="14" t="s">
        <v>80</v>
      </c>
      <c r="AY126" s="256" t="s">
        <v>156</v>
      </c>
    </row>
    <row r="127" s="15" customFormat="1">
      <c r="A127" s="15"/>
      <c r="B127" s="257"/>
      <c r="C127" s="258"/>
      <c r="D127" s="231" t="s">
        <v>166</v>
      </c>
      <c r="E127" s="259" t="s">
        <v>1</v>
      </c>
      <c r="F127" s="260" t="s">
        <v>172</v>
      </c>
      <c r="G127" s="258"/>
      <c r="H127" s="261">
        <v>4.7999999999999998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166</v>
      </c>
      <c r="AU127" s="267" t="s">
        <v>90</v>
      </c>
      <c r="AV127" s="15" t="s">
        <v>162</v>
      </c>
      <c r="AW127" s="15" t="s">
        <v>36</v>
      </c>
      <c r="AX127" s="15" t="s">
        <v>88</v>
      </c>
      <c r="AY127" s="267" t="s">
        <v>156</v>
      </c>
    </row>
    <row r="128" s="2" customFormat="1" ht="21.75" customHeight="1">
      <c r="A128" s="38"/>
      <c r="B128" s="39"/>
      <c r="C128" s="218" t="s">
        <v>88</v>
      </c>
      <c r="D128" s="218" t="s">
        <v>158</v>
      </c>
      <c r="E128" s="219" t="s">
        <v>811</v>
      </c>
      <c r="F128" s="220" t="s">
        <v>812</v>
      </c>
      <c r="G128" s="221" t="s">
        <v>161</v>
      </c>
      <c r="H128" s="222">
        <v>395</v>
      </c>
      <c r="I128" s="223"/>
      <c r="J128" s="224">
        <f>ROUND(I128*H128,2)</f>
        <v>0</v>
      </c>
      <c r="K128" s="220" t="s">
        <v>176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0.11500000000000001</v>
      </c>
      <c r="R128" s="227">
        <f>Q128*H128</f>
        <v>45.425000000000004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162</v>
      </c>
      <c r="AT128" s="229" t="s">
        <v>158</v>
      </c>
      <c r="AU128" s="229" t="s">
        <v>90</v>
      </c>
      <c r="AY128" s="17" t="s">
        <v>156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162</v>
      </c>
      <c r="BM128" s="229" t="s">
        <v>813</v>
      </c>
    </row>
    <row r="129" s="2" customFormat="1">
      <c r="A129" s="38"/>
      <c r="B129" s="39"/>
      <c r="C129" s="40"/>
      <c r="D129" s="231" t="s">
        <v>164</v>
      </c>
      <c r="E129" s="40"/>
      <c r="F129" s="232" t="s">
        <v>814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164</v>
      </c>
      <c r="AU129" s="17" t="s">
        <v>90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577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3" customFormat="1">
      <c r="A131" s="13"/>
      <c r="B131" s="236"/>
      <c r="C131" s="237"/>
      <c r="D131" s="231" t="s">
        <v>166</v>
      </c>
      <c r="E131" s="238" t="s">
        <v>1</v>
      </c>
      <c r="F131" s="239" t="s">
        <v>815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166</v>
      </c>
      <c r="AU131" s="245" t="s">
        <v>90</v>
      </c>
      <c r="AV131" s="13" t="s">
        <v>88</v>
      </c>
      <c r="AW131" s="13" t="s">
        <v>36</v>
      </c>
      <c r="AX131" s="13" t="s">
        <v>80</v>
      </c>
      <c r="AY131" s="245" t="s">
        <v>156</v>
      </c>
    </row>
    <row r="132" s="14" customFormat="1">
      <c r="A132" s="14"/>
      <c r="B132" s="246"/>
      <c r="C132" s="247"/>
      <c r="D132" s="231" t="s">
        <v>166</v>
      </c>
      <c r="E132" s="248" t="s">
        <v>1</v>
      </c>
      <c r="F132" s="249" t="s">
        <v>816</v>
      </c>
      <c r="G132" s="247"/>
      <c r="H132" s="250">
        <v>395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166</v>
      </c>
      <c r="AU132" s="256" t="s">
        <v>90</v>
      </c>
      <c r="AV132" s="14" t="s">
        <v>90</v>
      </c>
      <c r="AW132" s="14" t="s">
        <v>36</v>
      </c>
      <c r="AX132" s="14" t="s">
        <v>80</v>
      </c>
      <c r="AY132" s="256" t="s">
        <v>156</v>
      </c>
    </row>
    <row r="133" s="15" customFormat="1">
      <c r="A133" s="15"/>
      <c r="B133" s="257"/>
      <c r="C133" s="258"/>
      <c r="D133" s="231" t="s">
        <v>166</v>
      </c>
      <c r="E133" s="259" t="s">
        <v>1</v>
      </c>
      <c r="F133" s="260" t="s">
        <v>172</v>
      </c>
      <c r="G133" s="258"/>
      <c r="H133" s="261">
        <v>395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166</v>
      </c>
      <c r="AU133" s="267" t="s">
        <v>90</v>
      </c>
      <c r="AV133" s="15" t="s">
        <v>162</v>
      </c>
      <c r="AW133" s="15" t="s">
        <v>36</v>
      </c>
      <c r="AX133" s="15" t="s">
        <v>88</v>
      </c>
      <c r="AY133" s="267" t="s">
        <v>156</v>
      </c>
    </row>
    <row r="134" s="12" customFormat="1" ht="22.8" customHeight="1">
      <c r="A134" s="12"/>
      <c r="B134" s="202"/>
      <c r="C134" s="203"/>
      <c r="D134" s="204" t="s">
        <v>79</v>
      </c>
      <c r="E134" s="216" t="s">
        <v>246</v>
      </c>
      <c r="F134" s="216" t="s">
        <v>247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SUM(P135:P136)</f>
        <v>0</v>
      </c>
      <c r="Q134" s="210"/>
      <c r="R134" s="211">
        <f>SUM(R135:R136)</f>
        <v>0</v>
      </c>
      <c r="S134" s="210"/>
      <c r="T134" s="21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88</v>
      </c>
      <c r="AT134" s="214" t="s">
        <v>79</v>
      </c>
      <c r="AU134" s="214" t="s">
        <v>88</v>
      </c>
      <c r="AY134" s="213" t="s">
        <v>156</v>
      </c>
      <c r="BK134" s="215">
        <f>SUM(BK135:BK136)</f>
        <v>0</v>
      </c>
    </row>
    <row r="135" s="2" customFormat="1" ht="33" customHeight="1">
      <c r="A135" s="38"/>
      <c r="B135" s="39"/>
      <c r="C135" s="218" t="s">
        <v>182</v>
      </c>
      <c r="D135" s="218" t="s">
        <v>158</v>
      </c>
      <c r="E135" s="219" t="s">
        <v>296</v>
      </c>
      <c r="F135" s="220" t="s">
        <v>297</v>
      </c>
      <c r="G135" s="221" t="s">
        <v>230</v>
      </c>
      <c r="H135" s="222">
        <v>46.630000000000003</v>
      </c>
      <c r="I135" s="223"/>
      <c r="J135" s="224">
        <f>ROUND(I135*H135,2)</f>
        <v>0</v>
      </c>
      <c r="K135" s="220" t="s">
        <v>176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162</v>
      </c>
      <c r="AT135" s="229" t="s">
        <v>158</v>
      </c>
      <c r="AU135" s="229" t="s">
        <v>90</v>
      </c>
      <c r="AY135" s="17" t="s">
        <v>156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162</v>
      </c>
      <c r="BM135" s="229" t="s">
        <v>817</v>
      </c>
    </row>
    <row r="136" s="2" customFormat="1">
      <c r="A136" s="38"/>
      <c r="B136" s="39"/>
      <c r="C136" s="40"/>
      <c r="D136" s="231" t="s">
        <v>164</v>
      </c>
      <c r="E136" s="40"/>
      <c r="F136" s="232" t="s">
        <v>299</v>
      </c>
      <c r="G136" s="40"/>
      <c r="H136" s="40"/>
      <c r="I136" s="233"/>
      <c r="J136" s="40"/>
      <c r="K136" s="40"/>
      <c r="L136" s="44"/>
      <c r="M136" s="279"/>
      <c r="N136" s="280"/>
      <c r="O136" s="281"/>
      <c r="P136" s="281"/>
      <c r="Q136" s="281"/>
      <c r="R136" s="281"/>
      <c r="S136" s="281"/>
      <c r="T136" s="28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164</v>
      </c>
      <c r="AU136" s="17" t="s">
        <v>90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8/TCoOIOrTuh0q8CSmq7vcfvsANYxEgRurC1zwyU543d8cvPR536Ksk5CunAJLYu2G+HfPqhA5qvOmFlB78Syw==" hashValue="AtQf8MmbpwNZb9qiLZAinMq8JnZsFcaTpJ27lP+maTNFUhc4oqOxDB644NtCkCyAxfKWMxHkYnwAOSBLJCNmZw==" algorithmName="SHA-512" password="CC35"/>
  <autoFilter ref="C118:K13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818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ROUND((SUM(BE118:BE126)),  2)</f>
        <v>0</v>
      </c>
      <c r="G33" s="38"/>
      <c r="H33" s="38"/>
      <c r="I33" s="155">
        <v>0.20999999999999999</v>
      </c>
      <c r="J33" s="154">
        <f>ROUND(((SUM(BE118:BE126))*I33),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ROUND((SUM(BF118:BF126)),  2)</f>
        <v>0</v>
      </c>
      <c r="G34" s="38"/>
      <c r="H34" s="38"/>
      <c r="I34" s="155">
        <v>0.12</v>
      </c>
      <c r="J34" s="154">
        <f>ROUND(((SUM(BF118:BF126))*I34),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ROUND((SUM(BG118:BG126)),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ROUND((SUM(BH118:BH126)),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ROUND((SUM(BI118:BI126)),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20 - Příčné objekty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253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141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Opava km 33.600 - 39.000, odstranění PŠ 09/2024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130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20 - Příčné objekty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Opava</v>
      </c>
      <c r="G112" s="40"/>
      <c r="H112" s="40"/>
      <c r="I112" s="32" t="s">
        <v>22</v>
      </c>
      <c r="J112" s="79" t="str">
        <f>IF(J12="","",J12)</f>
        <v>16. 5. 2025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Odry, státní podnik</v>
      </c>
      <c r="G114" s="40"/>
      <c r="H114" s="40"/>
      <c r="I114" s="32" t="s">
        <v>32</v>
      </c>
      <c r="J114" s="36" t="str">
        <f>E21</f>
        <v>Lineplan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37</v>
      </c>
      <c r="J115" s="36" t="str">
        <f>E24</f>
        <v>Ing. Marek Boháč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142</v>
      </c>
      <c r="D117" s="194" t="s">
        <v>65</v>
      </c>
      <c r="E117" s="194" t="s">
        <v>61</v>
      </c>
      <c r="F117" s="194" t="s">
        <v>62</v>
      </c>
      <c r="G117" s="194" t="s">
        <v>143</v>
      </c>
      <c r="H117" s="194" t="s">
        <v>144</v>
      </c>
      <c r="I117" s="194" t="s">
        <v>145</v>
      </c>
      <c r="J117" s="194" t="s">
        <v>134</v>
      </c>
      <c r="K117" s="195" t="s">
        <v>146</v>
      </c>
      <c r="L117" s="196"/>
      <c r="M117" s="100" t="s">
        <v>1</v>
      </c>
      <c r="N117" s="101" t="s">
        <v>44</v>
      </c>
      <c r="O117" s="101" t="s">
        <v>147</v>
      </c>
      <c r="P117" s="101" t="s">
        <v>148</v>
      </c>
      <c r="Q117" s="101" t="s">
        <v>149</v>
      </c>
      <c r="R117" s="101" t="s">
        <v>150</v>
      </c>
      <c r="S117" s="101" t="s">
        <v>151</v>
      </c>
      <c r="T117" s="102" t="s">
        <v>152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153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2423.4298811999997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79</v>
      </c>
      <c r="AU118" s="17" t="s">
        <v>136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79</v>
      </c>
      <c r="E119" s="205" t="s">
        <v>154</v>
      </c>
      <c r="F119" s="205" t="s">
        <v>155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2423.4298811999997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88</v>
      </c>
      <c r="AT119" s="214" t="s">
        <v>79</v>
      </c>
      <c r="AU119" s="214" t="s">
        <v>80</v>
      </c>
      <c r="AY119" s="213" t="s">
        <v>156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79</v>
      </c>
      <c r="E120" s="216" t="s">
        <v>162</v>
      </c>
      <c r="F120" s="216" t="s">
        <v>271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SUM(P121:P126)</f>
        <v>0</v>
      </c>
      <c r="Q120" s="210"/>
      <c r="R120" s="211">
        <f>SUM(R121:R126)</f>
        <v>2423.4298811999997</v>
      </c>
      <c r="S120" s="210"/>
      <c r="T120" s="212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88</v>
      </c>
      <c r="AY120" s="213" t="s">
        <v>156</v>
      </c>
      <c r="BK120" s="215">
        <f>SUM(BK121:BK126)</f>
        <v>0</v>
      </c>
    </row>
    <row r="121" s="2" customFormat="1" ht="24.15" customHeight="1">
      <c r="A121" s="38"/>
      <c r="B121" s="39"/>
      <c r="C121" s="218" t="s">
        <v>88</v>
      </c>
      <c r="D121" s="218" t="s">
        <v>158</v>
      </c>
      <c r="E121" s="219" t="s">
        <v>465</v>
      </c>
      <c r="F121" s="220" t="s">
        <v>466</v>
      </c>
      <c r="G121" s="221" t="s">
        <v>175</v>
      </c>
      <c r="H121" s="222">
        <v>1134.8399999999999</v>
      </c>
      <c r="I121" s="223"/>
      <c r="J121" s="224">
        <f>ROUND(I121*H121,2)</f>
        <v>0</v>
      </c>
      <c r="K121" s="220" t="s">
        <v>609</v>
      </c>
      <c r="L121" s="44"/>
      <c r="M121" s="225" t="s">
        <v>1</v>
      </c>
      <c r="N121" s="226" t="s">
        <v>45</v>
      </c>
      <c r="O121" s="91"/>
      <c r="P121" s="227">
        <f>O121*H121</f>
        <v>0</v>
      </c>
      <c r="Q121" s="227">
        <v>2.13408</v>
      </c>
      <c r="R121" s="227">
        <f>Q121*H121</f>
        <v>2421.8393471999998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162</v>
      </c>
      <c r="AT121" s="229" t="s">
        <v>158</v>
      </c>
      <c r="AU121" s="229" t="s">
        <v>90</v>
      </c>
      <c r="AY121" s="17" t="s">
        <v>156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88</v>
      </c>
      <c r="BK121" s="230">
        <f>ROUND(I121*H121,2)</f>
        <v>0</v>
      </c>
      <c r="BL121" s="17" t="s">
        <v>162</v>
      </c>
      <c r="BM121" s="229" t="s">
        <v>819</v>
      </c>
    </row>
    <row r="122" s="2" customFormat="1">
      <c r="A122" s="38"/>
      <c r="B122" s="39"/>
      <c r="C122" s="40"/>
      <c r="D122" s="231" t="s">
        <v>164</v>
      </c>
      <c r="E122" s="40"/>
      <c r="F122" s="232" t="s">
        <v>468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164</v>
      </c>
      <c r="AU122" s="17" t="s">
        <v>90</v>
      </c>
    </row>
    <row r="123" s="14" customFormat="1">
      <c r="A123" s="14"/>
      <c r="B123" s="246"/>
      <c r="C123" s="247"/>
      <c r="D123" s="231" t="s">
        <v>166</v>
      </c>
      <c r="E123" s="248" t="s">
        <v>1</v>
      </c>
      <c r="F123" s="249" t="s">
        <v>820</v>
      </c>
      <c r="G123" s="247"/>
      <c r="H123" s="250">
        <v>1134.8399999999999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166</v>
      </c>
      <c r="AU123" s="256" t="s">
        <v>90</v>
      </c>
      <c r="AV123" s="14" t="s">
        <v>90</v>
      </c>
      <c r="AW123" s="14" t="s">
        <v>36</v>
      </c>
      <c r="AX123" s="14" t="s">
        <v>88</v>
      </c>
      <c r="AY123" s="256" t="s">
        <v>156</v>
      </c>
    </row>
    <row r="124" s="2" customFormat="1" ht="24.15" customHeight="1">
      <c r="A124" s="38"/>
      <c r="B124" s="39"/>
      <c r="C124" s="218" t="s">
        <v>90</v>
      </c>
      <c r="D124" s="218" t="s">
        <v>158</v>
      </c>
      <c r="E124" s="219" t="s">
        <v>821</v>
      </c>
      <c r="F124" s="220" t="s">
        <v>822</v>
      </c>
      <c r="G124" s="221" t="s">
        <v>287</v>
      </c>
      <c r="H124" s="222">
        <v>19.800000000000001</v>
      </c>
      <c r="I124" s="223"/>
      <c r="J124" s="224">
        <f>ROUND(I124*H124,2)</f>
        <v>0</v>
      </c>
      <c r="K124" s="220" t="s">
        <v>176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0.080329999999999999</v>
      </c>
      <c r="R124" s="227">
        <f>Q124*H124</f>
        <v>1.5905340000000001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162</v>
      </c>
      <c r="AT124" s="229" t="s">
        <v>158</v>
      </c>
      <c r="AU124" s="229" t="s">
        <v>90</v>
      </c>
      <c r="AY124" s="17" t="s">
        <v>156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162</v>
      </c>
      <c r="BM124" s="229" t="s">
        <v>823</v>
      </c>
    </row>
    <row r="125" s="2" customFormat="1">
      <c r="A125" s="38"/>
      <c r="B125" s="39"/>
      <c r="C125" s="40"/>
      <c r="D125" s="231" t="s">
        <v>164</v>
      </c>
      <c r="E125" s="40"/>
      <c r="F125" s="232" t="s">
        <v>824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164</v>
      </c>
      <c r="AU125" s="17" t="s">
        <v>90</v>
      </c>
    </row>
    <row r="126" s="14" customFormat="1">
      <c r="A126" s="14"/>
      <c r="B126" s="246"/>
      <c r="C126" s="247"/>
      <c r="D126" s="231" t="s">
        <v>166</v>
      </c>
      <c r="E126" s="248" t="s">
        <v>1</v>
      </c>
      <c r="F126" s="249" t="s">
        <v>825</v>
      </c>
      <c r="G126" s="247"/>
      <c r="H126" s="250">
        <v>19.800000000000001</v>
      </c>
      <c r="I126" s="251"/>
      <c r="J126" s="247"/>
      <c r="K126" s="247"/>
      <c r="L126" s="252"/>
      <c r="M126" s="283"/>
      <c r="N126" s="284"/>
      <c r="O126" s="284"/>
      <c r="P126" s="284"/>
      <c r="Q126" s="284"/>
      <c r="R126" s="284"/>
      <c r="S126" s="284"/>
      <c r="T126" s="28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166</v>
      </c>
      <c r="AU126" s="256" t="s">
        <v>90</v>
      </c>
      <c r="AV126" s="14" t="s">
        <v>90</v>
      </c>
      <c r="AW126" s="14" t="s">
        <v>36</v>
      </c>
      <c r="AX126" s="14" t="s">
        <v>88</v>
      </c>
      <c r="AY126" s="256" t="s">
        <v>156</v>
      </c>
    </row>
    <row r="127" s="2" customFormat="1" ht="6.96" customHeight="1">
      <c r="A127" s="38"/>
      <c r="B127" s="66"/>
      <c r="C127" s="67"/>
      <c r="D127" s="67"/>
      <c r="E127" s="67"/>
      <c r="F127" s="67"/>
      <c r="G127" s="67"/>
      <c r="H127" s="67"/>
      <c r="I127" s="67"/>
      <c r="J127" s="67"/>
      <c r="K127" s="67"/>
      <c r="L127" s="44"/>
      <c r="M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</sheetData>
  <sheetProtection sheet="1" autoFilter="0" formatColumns="0" formatRows="0" objects="1" scenarios="1" spinCount="100000" saltValue="+4BJaYD4M8dGcj8W7wqtjERPrPc/2oRoI7Xgr+BDz26fzcAJCCk6GNEeK+cHvCMbt1X5DblAl6sxZ0a+bDsGrA==" hashValue="Pwnixa5hk74GX9h8KaWr3zeTK3H3J6An79m23puwXrGQeC2RitazagcjJfp5S5Zw3H6XYgGlcsrAELYXY0+6JA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826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ROUND((SUM(BE122:BE163)),  2)</f>
        <v>0</v>
      </c>
      <c r="G33" s="38"/>
      <c r="H33" s="38"/>
      <c r="I33" s="155">
        <v>0.20999999999999999</v>
      </c>
      <c r="J33" s="154">
        <f>ROUND(((SUM(BE122:BE163))*I33),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ROUND((SUM(BF122:BF163)),  2)</f>
        <v>0</v>
      </c>
      <c r="G34" s="38"/>
      <c r="H34" s="38"/>
      <c r="I34" s="155">
        <v>0.12</v>
      </c>
      <c r="J34" s="154">
        <f>ROUND(((SUM(BF122:BF163))*I34),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ROUND((SUM(BG122:BG163)),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ROUND((SUM(BH122:BH163)),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ROUND((SUM(BI122:BI163)),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827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828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829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830</v>
      </c>
      <c r="E100" s="188"/>
      <c r="F100" s="188"/>
      <c r="G100" s="188"/>
      <c r="H100" s="188"/>
      <c r="I100" s="188"/>
      <c r="J100" s="189">
        <f>J132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831</v>
      </c>
      <c r="E101" s="188"/>
      <c r="F101" s="188"/>
      <c r="G101" s="188"/>
      <c r="H101" s="188"/>
      <c r="I101" s="188"/>
      <c r="J101" s="189">
        <f>J152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832</v>
      </c>
      <c r="E102" s="188"/>
      <c r="F102" s="188"/>
      <c r="G102" s="188"/>
      <c r="H102" s="188"/>
      <c r="I102" s="188"/>
      <c r="J102" s="189">
        <f>J158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141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VT Opava km 33.600 - 39.000, odstranění PŠ 09/2024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VON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Opava</v>
      </c>
      <c r="G116" s="40"/>
      <c r="H116" s="40"/>
      <c r="I116" s="32" t="s">
        <v>22</v>
      </c>
      <c r="J116" s="79" t="str">
        <f>IF(J12="","",J12)</f>
        <v>16. 5. 2025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Povodí Odry, státní podnik</v>
      </c>
      <c r="G118" s="40"/>
      <c r="H118" s="40"/>
      <c r="I118" s="32" t="s">
        <v>32</v>
      </c>
      <c r="J118" s="36" t="str">
        <f>E21</f>
        <v>Lineplan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>Ing. Marek Boháč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142</v>
      </c>
      <c r="D121" s="194" t="s">
        <v>65</v>
      </c>
      <c r="E121" s="194" t="s">
        <v>61</v>
      </c>
      <c r="F121" s="194" t="s">
        <v>62</v>
      </c>
      <c r="G121" s="194" t="s">
        <v>143</v>
      </c>
      <c r="H121" s="194" t="s">
        <v>144</v>
      </c>
      <c r="I121" s="194" t="s">
        <v>145</v>
      </c>
      <c r="J121" s="194" t="s">
        <v>134</v>
      </c>
      <c r="K121" s="195" t="s">
        <v>146</v>
      </c>
      <c r="L121" s="196"/>
      <c r="M121" s="100" t="s">
        <v>1</v>
      </c>
      <c r="N121" s="101" t="s">
        <v>44</v>
      </c>
      <c r="O121" s="101" t="s">
        <v>147</v>
      </c>
      <c r="P121" s="101" t="s">
        <v>148</v>
      </c>
      <c r="Q121" s="101" t="s">
        <v>149</v>
      </c>
      <c r="R121" s="101" t="s">
        <v>150</v>
      </c>
      <c r="S121" s="101" t="s">
        <v>151</v>
      </c>
      <c r="T121" s="102" t="s">
        <v>152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153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136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833</v>
      </c>
      <c r="F123" s="205" t="s">
        <v>834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P124+P128+P132+P152+P158</f>
        <v>0</v>
      </c>
      <c r="Q123" s="210"/>
      <c r="R123" s="211">
        <f>R124+R128+R132+R152+R158</f>
        <v>0</v>
      </c>
      <c r="S123" s="210"/>
      <c r="T123" s="212">
        <f>T124+T128+T132+T152+T158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188</v>
      </c>
      <c r="AT123" s="214" t="s">
        <v>79</v>
      </c>
      <c r="AU123" s="214" t="s">
        <v>80</v>
      </c>
      <c r="AY123" s="213" t="s">
        <v>156</v>
      </c>
      <c r="BK123" s="215">
        <f>BK124+BK128+BK132+BK152+BK158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835</v>
      </c>
      <c r="F124" s="216" t="s">
        <v>836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SUM(P125:P127)</f>
        <v>0</v>
      </c>
      <c r="Q124" s="210"/>
      <c r="R124" s="211">
        <f>SUM(R125:R127)</f>
        <v>0</v>
      </c>
      <c r="S124" s="210"/>
      <c r="T124" s="212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188</v>
      </c>
      <c r="AT124" s="214" t="s">
        <v>79</v>
      </c>
      <c r="AU124" s="214" t="s">
        <v>88</v>
      </c>
      <c r="AY124" s="213" t="s">
        <v>156</v>
      </c>
      <c r="BK124" s="215">
        <f>SUM(BK125:BK127)</f>
        <v>0</v>
      </c>
    </row>
    <row r="125" s="2" customFormat="1" ht="16.5" customHeight="1">
      <c r="A125" s="38"/>
      <c r="B125" s="39"/>
      <c r="C125" s="218" t="s">
        <v>88</v>
      </c>
      <c r="D125" s="218" t="s">
        <v>158</v>
      </c>
      <c r="E125" s="219" t="s">
        <v>837</v>
      </c>
      <c r="F125" s="220" t="s">
        <v>838</v>
      </c>
      <c r="G125" s="221" t="s">
        <v>839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840</v>
      </c>
      <c r="AT125" s="229" t="s">
        <v>158</v>
      </c>
      <c r="AU125" s="229" t="s">
        <v>90</v>
      </c>
      <c r="AY125" s="17" t="s">
        <v>156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840</v>
      </c>
      <c r="BM125" s="229" t="s">
        <v>841</v>
      </c>
    </row>
    <row r="126" s="2" customFormat="1">
      <c r="A126" s="38"/>
      <c r="B126" s="39"/>
      <c r="C126" s="40"/>
      <c r="D126" s="231" t="s">
        <v>164</v>
      </c>
      <c r="E126" s="40"/>
      <c r="F126" s="232" t="s">
        <v>838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164</v>
      </c>
      <c r="AU126" s="17" t="s">
        <v>90</v>
      </c>
    </row>
    <row r="127" s="2" customFormat="1">
      <c r="A127" s="38"/>
      <c r="B127" s="39"/>
      <c r="C127" s="40"/>
      <c r="D127" s="231" t="s">
        <v>243</v>
      </c>
      <c r="E127" s="40"/>
      <c r="F127" s="278" t="s">
        <v>842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243</v>
      </c>
      <c r="AU127" s="17" t="s">
        <v>90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843</v>
      </c>
      <c r="F128" s="216" t="s">
        <v>844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SUM(P129:P131)</f>
        <v>0</v>
      </c>
      <c r="Q128" s="210"/>
      <c r="R128" s="211">
        <f>SUM(R129:R131)</f>
        <v>0</v>
      </c>
      <c r="S128" s="210"/>
      <c r="T128" s="212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188</v>
      </c>
      <c r="AT128" s="214" t="s">
        <v>79</v>
      </c>
      <c r="AU128" s="214" t="s">
        <v>88</v>
      </c>
      <c r="AY128" s="213" t="s">
        <v>156</v>
      </c>
      <c r="BK128" s="215">
        <f>SUM(BK129:BK131)</f>
        <v>0</v>
      </c>
    </row>
    <row r="129" s="2" customFormat="1" ht="16.5" customHeight="1">
      <c r="A129" s="38"/>
      <c r="B129" s="39"/>
      <c r="C129" s="218" t="s">
        <v>90</v>
      </c>
      <c r="D129" s="218" t="s">
        <v>158</v>
      </c>
      <c r="E129" s="219" t="s">
        <v>845</v>
      </c>
      <c r="F129" s="220" t="s">
        <v>846</v>
      </c>
      <c r="G129" s="221" t="s">
        <v>839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840</v>
      </c>
      <c r="AT129" s="229" t="s">
        <v>158</v>
      </c>
      <c r="AU129" s="229" t="s">
        <v>90</v>
      </c>
      <c r="AY129" s="17" t="s">
        <v>156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840</v>
      </c>
      <c r="BM129" s="229" t="s">
        <v>847</v>
      </c>
    </row>
    <row r="130" s="2" customFormat="1">
      <c r="A130" s="38"/>
      <c r="B130" s="39"/>
      <c r="C130" s="40"/>
      <c r="D130" s="231" t="s">
        <v>164</v>
      </c>
      <c r="E130" s="40"/>
      <c r="F130" s="232" t="s">
        <v>846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164</v>
      </c>
      <c r="AU130" s="17" t="s">
        <v>90</v>
      </c>
    </row>
    <row r="131" s="2" customFormat="1">
      <c r="A131" s="38"/>
      <c r="B131" s="39"/>
      <c r="C131" s="40"/>
      <c r="D131" s="231" t="s">
        <v>243</v>
      </c>
      <c r="E131" s="40"/>
      <c r="F131" s="278" t="s">
        <v>848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243</v>
      </c>
      <c r="AU131" s="17" t="s">
        <v>90</v>
      </c>
    </row>
    <row r="132" s="12" customFormat="1" ht="22.8" customHeight="1">
      <c r="A132" s="12"/>
      <c r="B132" s="202"/>
      <c r="C132" s="203"/>
      <c r="D132" s="204" t="s">
        <v>79</v>
      </c>
      <c r="E132" s="216" t="s">
        <v>849</v>
      </c>
      <c r="F132" s="216" t="s">
        <v>850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SUM(P133:P151)</f>
        <v>0</v>
      </c>
      <c r="Q132" s="210"/>
      <c r="R132" s="211">
        <f>SUM(R133:R151)</f>
        <v>0</v>
      </c>
      <c r="S132" s="210"/>
      <c r="T132" s="212">
        <f>SUM(T133:T151)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188</v>
      </c>
      <c r="AT132" s="214" t="s">
        <v>79</v>
      </c>
      <c r="AU132" s="214" t="s">
        <v>88</v>
      </c>
      <c r="AY132" s="213" t="s">
        <v>156</v>
      </c>
      <c r="BK132" s="215">
        <f>SUM(BK133:BK151)</f>
        <v>0</v>
      </c>
    </row>
    <row r="133" s="2" customFormat="1" ht="16.5" customHeight="1">
      <c r="A133" s="38"/>
      <c r="B133" s="39"/>
      <c r="C133" s="218" t="s">
        <v>182</v>
      </c>
      <c r="D133" s="218" t="s">
        <v>158</v>
      </c>
      <c r="E133" s="219" t="s">
        <v>851</v>
      </c>
      <c r="F133" s="220" t="s">
        <v>850</v>
      </c>
      <c r="G133" s="221" t="s">
        <v>839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840</v>
      </c>
      <c r="AT133" s="229" t="s">
        <v>158</v>
      </c>
      <c r="AU133" s="229" t="s">
        <v>90</v>
      </c>
      <c r="AY133" s="17" t="s">
        <v>156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840</v>
      </c>
      <c r="BM133" s="229" t="s">
        <v>852</v>
      </c>
    </row>
    <row r="134" s="2" customFormat="1">
      <c r="A134" s="38"/>
      <c r="B134" s="39"/>
      <c r="C134" s="40"/>
      <c r="D134" s="231" t="s">
        <v>164</v>
      </c>
      <c r="E134" s="40"/>
      <c r="F134" s="232" t="s">
        <v>850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164</v>
      </c>
      <c r="AU134" s="17" t="s">
        <v>90</v>
      </c>
    </row>
    <row r="135" s="2" customFormat="1">
      <c r="A135" s="38"/>
      <c r="B135" s="39"/>
      <c r="C135" s="40"/>
      <c r="D135" s="231" t="s">
        <v>243</v>
      </c>
      <c r="E135" s="40"/>
      <c r="F135" s="278" t="s">
        <v>853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243</v>
      </c>
      <c r="AU135" s="17" t="s">
        <v>90</v>
      </c>
    </row>
    <row r="136" s="2" customFormat="1" ht="24.15" customHeight="1">
      <c r="A136" s="38"/>
      <c r="B136" s="39"/>
      <c r="C136" s="218" t="s">
        <v>162</v>
      </c>
      <c r="D136" s="218" t="s">
        <v>158</v>
      </c>
      <c r="E136" s="219" t="s">
        <v>854</v>
      </c>
      <c r="F136" s="220" t="s">
        <v>855</v>
      </c>
      <c r="G136" s="221" t="s">
        <v>856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840</v>
      </c>
      <c r="AT136" s="229" t="s">
        <v>158</v>
      </c>
      <c r="AU136" s="229" t="s">
        <v>90</v>
      </c>
      <c r="AY136" s="17" t="s">
        <v>156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840</v>
      </c>
      <c r="BM136" s="229" t="s">
        <v>857</v>
      </c>
    </row>
    <row r="137" s="2" customFormat="1">
      <c r="A137" s="38"/>
      <c r="B137" s="39"/>
      <c r="C137" s="40"/>
      <c r="D137" s="231" t="s">
        <v>164</v>
      </c>
      <c r="E137" s="40"/>
      <c r="F137" s="232" t="s">
        <v>858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164</v>
      </c>
      <c r="AU137" s="17" t="s">
        <v>90</v>
      </c>
    </row>
    <row r="138" s="2" customFormat="1" ht="24.15" customHeight="1">
      <c r="A138" s="38"/>
      <c r="B138" s="39"/>
      <c r="C138" s="218" t="s">
        <v>188</v>
      </c>
      <c r="D138" s="218" t="s">
        <v>158</v>
      </c>
      <c r="E138" s="219" t="s">
        <v>859</v>
      </c>
      <c r="F138" s="220" t="s">
        <v>860</v>
      </c>
      <c r="G138" s="221" t="s">
        <v>839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840</v>
      </c>
      <c r="AT138" s="229" t="s">
        <v>158</v>
      </c>
      <c r="AU138" s="229" t="s">
        <v>90</v>
      </c>
      <c r="AY138" s="17" t="s">
        <v>156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840</v>
      </c>
      <c r="BM138" s="229" t="s">
        <v>861</v>
      </c>
    </row>
    <row r="139" s="2" customFormat="1">
      <c r="A139" s="38"/>
      <c r="B139" s="39"/>
      <c r="C139" s="40"/>
      <c r="D139" s="231" t="s">
        <v>164</v>
      </c>
      <c r="E139" s="40"/>
      <c r="F139" s="232" t="s">
        <v>860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164</v>
      </c>
      <c r="AU139" s="17" t="s">
        <v>90</v>
      </c>
    </row>
    <row r="140" s="2" customFormat="1" ht="24.15" customHeight="1">
      <c r="A140" s="38"/>
      <c r="B140" s="39"/>
      <c r="C140" s="218" t="s">
        <v>181</v>
      </c>
      <c r="D140" s="218" t="s">
        <v>158</v>
      </c>
      <c r="E140" s="219" t="s">
        <v>862</v>
      </c>
      <c r="F140" s="220" t="s">
        <v>863</v>
      </c>
      <c r="G140" s="221" t="s">
        <v>839</v>
      </c>
      <c r="H140" s="222">
        <v>1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840</v>
      </c>
      <c r="AT140" s="229" t="s">
        <v>158</v>
      </c>
      <c r="AU140" s="229" t="s">
        <v>90</v>
      </c>
      <c r="AY140" s="17" t="s">
        <v>156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840</v>
      </c>
      <c r="BM140" s="229" t="s">
        <v>864</v>
      </c>
    </row>
    <row r="141" s="2" customFormat="1">
      <c r="A141" s="38"/>
      <c r="B141" s="39"/>
      <c r="C141" s="40"/>
      <c r="D141" s="231" t="s">
        <v>164</v>
      </c>
      <c r="E141" s="40"/>
      <c r="F141" s="232" t="s">
        <v>863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164</v>
      </c>
      <c r="AU141" s="17" t="s">
        <v>90</v>
      </c>
    </row>
    <row r="142" s="2" customFormat="1">
      <c r="A142" s="38"/>
      <c r="B142" s="39"/>
      <c r="C142" s="40"/>
      <c r="D142" s="231" t="s">
        <v>243</v>
      </c>
      <c r="E142" s="40"/>
      <c r="F142" s="278" t="s">
        <v>865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243</v>
      </c>
      <c r="AU142" s="17" t="s">
        <v>90</v>
      </c>
    </row>
    <row r="143" s="2" customFormat="1" ht="16.5" customHeight="1">
      <c r="A143" s="38"/>
      <c r="B143" s="39"/>
      <c r="C143" s="218" t="s">
        <v>207</v>
      </c>
      <c r="D143" s="218" t="s">
        <v>158</v>
      </c>
      <c r="E143" s="219" t="s">
        <v>866</v>
      </c>
      <c r="F143" s="220" t="s">
        <v>867</v>
      </c>
      <c r="G143" s="221" t="s">
        <v>839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840</v>
      </c>
      <c r="AT143" s="229" t="s">
        <v>158</v>
      </c>
      <c r="AU143" s="229" t="s">
        <v>90</v>
      </c>
      <c r="AY143" s="17" t="s">
        <v>156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840</v>
      </c>
      <c r="BM143" s="229" t="s">
        <v>868</v>
      </c>
    </row>
    <row r="144" s="2" customFormat="1">
      <c r="A144" s="38"/>
      <c r="B144" s="39"/>
      <c r="C144" s="40"/>
      <c r="D144" s="231" t="s">
        <v>164</v>
      </c>
      <c r="E144" s="40"/>
      <c r="F144" s="232" t="s">
        <v>869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164</v>
      </c>
      <c r="AU144" s="17" t="s">
        <v>90</v>
      </c>
    </row>
    <row r="145" s="2" customFormat="1">
      <c r="A145" s="38"/>
      <c r="B145" s="39"/>
      <c r="C145" s="40"/>
      <c r="D145" s="231" t="s">
        <v>243</v>
      </c>
      <c r="E145" s="40"/>
      <c r="F145" s="278" t="s">
        <v>870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243</v>
      </c>
      <c r="AU145" s="17" t="s">
        <v>90</v>
      </c>
    </row>
    <row r="146" s="2" customFormat="1" ht="24.15" customHeight="1">
      <c r="A146" s="38"/>
      <c r="B146" s="39"/>
      <c r="C146" s="218" t="s">
        <v>221</v>
      </c>
      <c r="D146" s="218" t="s">
        <v>158</v>
      </c>
      <c r="E146" s="219" t="s">
        <v>871</v>
      </c>
      <c r="F146" s="220" t="s">
        <v>872</v>
      </c>
      <c r="G146" s="221" t="s">
        <v>856</v>
      </c>
      <c r="H146" s="222">
        <v>1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840</v>
      </c>
      <c r="AT146" s="229" t="s">
        <v>158</v>
      </c>
      <c r="AU146" s="229" t="s">
        <v>90</v>
      </c>
      <c r="AY146" s="17" t="s">
        <v>156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840</v>
      </c>
      <c r="BM146" s="229" t="s">
        <v>873</v>
      </c>
    </row>
    <row r="147" s="2" customFormat="1">
      <c r="A147" s="38"/>
      <c r="B147" s="39"/>
      <c r="C147" s="40"/>
      <c r="D147" s="231" t="s">
        <v>164</v>
      </c>
      <c r="E147" s="40"/>
      <c r="F147" s="232" t="s">
        <v>872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164</v>
      </c>
      <c r="AU147" s="17" t="s">
        <v>90</v>
      </c>
    </row>
    <row r="148" s="2" customFormat="1">
      <c r="A148" s="38"/>
      <c r="B148" s="39"/>
      <c r="C148" s="40"/>
      <c r="D148" s="231" t="s">
        <v>243</v>
      </c>
      <c r="E148" s="40"/>
      <c r="F148" s="278" t="s">
        <v>874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243</v>
      </c>
      <c r="AU148" s="17" t="s">
        <v>90</v>
      </c>
    </row>
    <row r="149" s="2" customFormat="1" ht="16.5" customHeight="1">
      <c r="A149" s="38"/>
      <c r="B149" s="39"/>
      <c r="C149" s="218" t="s">
        <v>120</v>
      </c>
      <c r="D149" s="218" t="s">
        <v>158</v>
      </c>
      <c r="E149" s="219" t="s">
        <v>875</v>
      </c>
      <c r="F149" s="220" t="s">
        <v>876</v>
      </c>
      <c r="G149" s="221" t="s">
        <v>839</v>
      </c>
      <c r="H149" s="222">
        <v>1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840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840</v>
      </c>
      <c r="BM149" s="229" t="s">
        <v>877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876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2" customFormat="1">
      <c r="A151" s="38"/>
      <c r="B151" s="39"/>
      <c r="C151" s="40"/>
      <c r="D151" s="231" t="s">
        <v>243</v>
      </c>
      <c r="E151" s="40"/>
      <c r="F151" s="278" t="s">
        <v>878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243</v>
      </c>
      <c r="AU151" s="17" t="s">
        <v>90</v>
      </c>
    </row>
    <row r="152" s="12" customFormat="1" ht="22.8" customHeight="1">
      <c r="A152" s="12"/>
      <c r="B152" s="202"/>
      <c r="C152" s="203"/>
      <c r="D152" s="204" t="s">
        <v>79</v>
      </c>
      <c r="E152" s="216" t="s">
        <v>879</v>
      </c>
      <c r="F152" s="216" t="s">
        <v>880</v>
      </c>
      <c r="G152" s="203"/>
      <c r="H152" s="203"/>
      <c r="I152" s="206"/>
      <c r="J152" s="217">
        <f>BK152</f>
        <v>0</v>
      </c>
      <c r="K152" s="203"/>
      <c r="L152" s="208"/>
      <c r="M152" s="209"/>
      <c r="N152" s="210"/>
      <c r="O152" s="210"/>
      <c r="P152" s="211">
        <f>SUM(P153:P157)</f>
        <v>0</v>
      </c>
      <c r="Q152" s="210"/>
      <c r="R152" s="211">
        <f>SUM(R153:R157)</f>
        <v>0</v>
      </c>
      <c r="S152" s="210"/>
      <c r="T152" s="212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3" t="s">
        <v>188</v>
      </c>
      <c r="AT152" s="214" t="s">
        <v>79</v>
      </c>
      <c r="AU152" s="214" t="s">
        <v>88</v>
      </c>
      <c r="AY152" s="213" t="s">
        <v>156</v>
      </c>
      <c r="BK152" s="215">
        <f>SUM(BK153:BK157)</f>
        <v>0</v>
      </c>
    </row>
    <row r="153" s="2" customFormat="1" ht="16.5" customHeight="1">
      <c r="A153" s="38"/>
      <c r="B153" s="39"/>
      <c r="C153" s="218" t="s">
        <v>109</v>
      </c>
      <c r="D153" s="218" t="s">
        <v>158</v>
      </c>
      <c r="E153" s="219" t="s">
        <v>881</v>
      </c>
      <c r="F153" s="220" t="s">
        <v>882</v>
      </c>
      <c r="G153" s="221" t="s">
        <v>856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840</v>
      </c>
      <c r="AT153" s="229" t="s">
        <v>158</v>
      </c>
      <c r="AU153" s="229" t="s">
        <v>90</v>
      </c>
      <c r="AY153" s="17" t="s">
        <v>156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840</v>
      </c>
      <c r="BM153" s="229" t="s">
        <v>883</v>
      </c>
    </row>
    <row r="154" s="2" customFormat="1">
      <c r="A154" s="38"/>
      <c r="B154" s="39"/>
      <c r="C154" s="40"/>
      <c r="D154" s="231" t="s">
        <v>164</v>
      </c>
      <c r="E154" s="40"/>
      <c r="F154" s="232" t="s">
        <v>884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164</v>
      </c>
      <c r="AU154" s="17" t="s">
        <v>90</v>
      </c>
    </row>
    <row r="155" s="2" customFormat="1" ht="37.8" customHeight="1">
      <c r="A155" s="38"/>
      <c r="B155" s="39"/>
      <c r="C155" s="218" t="s">
        <v>112</v>
      </c>
      <c r="D155" s="218" t="s">
        <v>158</v>
      </c>
      <c r="E155" s="219" t="s">
        <v>885</v>
      </c>
      <c r="F155" s="220" t="s">
        <v>886</v>
      </c>
      <c r="G155" s="221" t="s">
        <v>856</v>
      </c>
      <c r="H155" s="222">
        <v>1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45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840</v>
      </c>
      <c r="AT155" s="229" t="s">
        <v>158</v>
      </c>
      <c r="AU155" s="229" t="s">
        <v>90</v>
      </c>
      <c r="AY155" s="17" t="s">
        <v>156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840</v>
      </c>
      <c r="BM155" s="229" t="s">
        <v>887</v>
      </c>
    </row>
    <row r="156" s="2" customFormat="1">
      <c r="A156" s="38"/>
      <c r="B156" s="39"/>
      <c r="C156" s="40"/>
      <c r="D156" s="231" t="s">
        <v>164</v>
      </c>
      <c r="E156" s="40"/>
      <c r="F156" s="232" t="s">
        <v>886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164</v>
      </c>
      <c r="AU156" s="17" t="s">
        <v>90</v>
      </c>
    </row>
    <row r="157" s="2" customFormat="1">
      <c r="A157" s="38"/>
      <c r="B157" s="39"/>
      <c r="C157" s="40"/>
      <c r="D157" s="231" t="s">
        <v>243</v>
      </c>
      <c r="E157" s="40"/>
      <c r="F157" s="278" t="s">
        <v>888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243</v>
      </c>
      <c r="AU157" s="17" t="s">
        <v>90</v>
      </c>
    </row>
    <row r="158" s="12" customFormat="1" ht="22.8" customHeight="1">
      <c r="A158" s="12"/>
      <c r="B158" s="202"/>
      <c r="C158" s="203"/>
      <c r="D158" s="204" t="s">
        <v>79</v>
      </c>
      <c r="E158" s="216" t="s">
        <v>889</v>
      </c>
      <c r="F158" s="216" t="s">
        <v>890</v>
      </c>
      <c r="G158" s="203"/>
      <c r="H158" s="203"/>
      <c r="I158" s="206"/>
      <c r="J158" s="217">
        <f>BK158</f>
        <v>0</v>
      </c>
      <c r="K158" s="203"/>
      <c r="L158" s="208"/>
      <c r="M158" s="209"/>
      <c r="N158" s="210"/>
      <c r="O158" s="210"/>
      <c r="P158" s="211">
        <f>SUM(P159:P163)</f>
        <v>0</v>
      </c>
      <c r="Q158" s="210"/>
      <c r="R158" s="211">
        <f>SUM(R159:R163)</f>
        <v>0</v>
      </c>
      <c r="S158" s="210"/>
      <c r="T158" s="212">
        <f>SUM(T159:T163)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188</v>
      </c>
      <c r="AT158" s="214" t="s">
        <v>79</v>
      </c>
      <c r="AU158" s="214" t="s">
        <v>88</v>
      </c>
      <c r="AY158" s="213" t="s">
        <v>156</v>
      </c>
      <c r="BK158" s="215">
        <f>SUM(BK159:BK163)</f>
        <v>0</v>
      </c>
    </row>
    <row r="159" s="2" customFormat="1" ht="24.15" customHeight="1">
      <c r="A159" s="38"/>
      <c r="B159" s="39"/>
      <c r="C159" s="218" t="s">
        <v>117</v>
      </c>
      <c r="D159" s="218" t="s">
        <v>158</v>
      </c>
      <c r="E159" s="219" t="s">
        <v>891</v>
      </c>
      <c r="F159" s="220" t="s">
        <v>892</v>
      </c>
      <c r="G159" s="221" t="s">
        <v>287</v>
      </c>
      <c r="H159" s="222">
        <v>710.5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840</v>
      </c>
      <c r="AT159" s="229" t="s">
        <v>158</v>
      </c>
      <c r="AU159" s="229" t="s">
        <v>90</v>
      </c>
      <c r="AY159" s="17" t="s">
        <v>156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840</v>
      </c>
      <c r="BM159" s="229" t="s">
        <v>893</v>
      </c>
    </row>
    <row r="160" s="2" customFormat="1">
      <c r="A160" s="38"/>
      <c r="B160" s="39"/>
      <c r="C160" s="40"/>
      <c r="D160" s="231" t="s">
        <v>164</v>
      </c>
      <c r="E160" s="40"/>
      <c r="F160" s="232" t="s">
        <v>892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164</v>
      </c>
      <c r="AU160" s="17" t="s">
        <v>90</v>
      </c>
    </row>
    <row r="161" s="2" customFormat="1">
      <c r="A161" s="38"/>
      <c r="B161" s="39"/>
      <c r="C161" s="40"/>
      <c r="D161" s="231" t="s">
        <v>243</v>
      </c>
      <c r="E161" s="40"/>
      <c r="F161" s="278" t="s">
        <v>894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243</v>
      </c>
      <c r="AU161" s="17" t="s">
        <v>90</v>
      </c>
    </row>
    <row r="162" s="13" customFormat="1">
      <c r="A162" s="13"/>
      <c r="B162" s="236"/>
      <c r="C162" s="237"/>
      <c r="D162" s="231" t="s">
        <v>166</v>
      </c>
      <c r="E162" s="238" t="s">
        <v>1</v>
      </c>
      <c r="F162" s="239" t="s">
        <v>895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166</v>
      </c>
      <c r="AU162" s="245" t="s">
        <v>90</v>
      </c>
      <c r="AV162" s="13" t="s">
        <v>88</v>
      </c>
      <c r="AW162" s="13" t="s">
        <v>36</v>
      </c>
      <c r="AX162" s="13" t="s">
        <v>80</v>
      </c>
      <c r="AY162" s="245" t="s">
        <v>156</v>
      </c>
    </row>
    <row r="163" s="14" customFormat="1">
      <c r="A163" s="14"/>
      <c r="B163" s="246"/>
      <c r="C163" s="247"/>
      <c r="D163" s="231" t="s">
        <v>166</v>
      </c>
      <c r="E163" s="248" t="s">
        <v>1</v>
      </c>
      <c r="F163" s="249" t="s">
        <v>896</v>
      </c>
      <c r="G163" s="247"/>
      <c r="H163" s="250">
        <v>710.5</v>
      </c>
      <c r="I163" s="251"/>
      <c r="J163" s="247"/>
      <c r="K163" s="247"/>
      <c r="L163" s="252"/>
      <c r="M163" s="283"/>
      <c r="N163" s="284"/>
      <c r="O163" s="284"/>
      <c r="P163" s="284"/>
      <c r="Q163" s="284"/>
      <c r="R163" s="284"/>
      <c r="S163" s="284"/>
      <c r="T163" s="28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166</v>
      </c>
      <c r="AU163" s="256" t="s">
        <v>90</v>
      </c>
      <c r="AV163" s="14" t="s">
        <v>90</v>
      </c>
      <c r="AW163" s="14" t="s">
        <v>36</v>
      </c>
      <c r="AX163" s="14" t="s">
        <v>88</v>
      </c>
      <c r="AY163" s="256" t="s">
        <v>156</v>
      </c>
    </row>
    <row r="164" s="2" customFormat="1" ht="6.96" customHeight="1">
      <c r="A164" s="38"/>
      <c r="B164" s="66"/>
      <c r="C164" s="67"/>
      <c r="D164" s="67"/>
      <c r="E164" s="67"/>
      <c r="F164" s="67"/>
      <c r="G164" s="67"/>
      <c r="H164" s="67"/>
      <c r="I164" s="67"/>
      <c r="J164" s="67"/>
      <c r="K164" s="67"/>
      <c r="L164" s="44"/>
      <c r="M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</sheetData>
  <sheetProtection sheet="1" autoFilter="0" formatColumns="0" formatRows="0" objects="1" scenarios="1" spinCount="100000" saltValue="pVc6DGuRmmTOpEIm7We/GZgYJWBEA5tMSwIeWuwVl4ptG7fjLKKu/e0MKolUXgk6owFrYy55xWx32sF79kSiOA==" hashValue="MwwlsemS4pyo81mlSIJyWANlCiZYxcuitHDdfCiliGABfVrTDCoPlEO4vDV4l1HSk0/fxzlqWQU807/+YYpisg==" algorithmName="SHA-512" password="CC35"/>
  <autoFilter ref="C121:K1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ROUND((SUM(BE120:BE204)),  2)</f>
        <v>0</v>
      </c>
      <c r="G33" s="38"/>
      <c r="H33" s="38"/>
      <c r="I33" s="155">
        <v>0.20999999999999999</v>
      </c>
      <c r="J33" s="154">
        <f>ROUND(((SUM(BE120:BE204))*I33),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ROUND((SUM(BF120:BF204)),  2)</f>
        <v>0</v>
      </c>
      <c r="G34" s="38"/>
      <c r="H34" s="38"/>
      <c r="I34" s="155">
        <v>0.12</v>
      </c>
      <c r="J34" s="154">
        <f>ROUND(((SUM(BF120:BF204))*I34),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ROUND((SUM(BG120:BG204)),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ROUND((SUM(BH120:BH204)),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ROUND((SUM(BI120:BI204)),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Pol. č. 01, 04, 17, 21b, 23, 24 - Úpravy ploch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139</v>
      </c>
      <c r="E99" s="188"/>
      <c r="F99" s="188"/>
      <c r="G99" s="188"/>
      <c r="H99" s="188"/>
      <c r="I99" s="188"/>
      <c r="J99" s="189">
        <f>J195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140</v>
      </c>
      <c r="E100" s="188"/>
      <c r="F100" s="188"/>
      <c r="G100" s="188"/>
      <c r="H100" s="188"/>
      <c r="I100" s="188"/>
      <c r="J100" s="189">
        <f>J202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VT Opava km 33.600 - 39.000, odstranění PŠ 09/2024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130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01 - Pol. č. 01, 04, 17, 21b, 23, 24 - Úpravy ploch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Opava</v>
      </c>
      <c r="G114" s="40"/>
      <c r="H114" s="40"/>
      <c r="I114" s="32" t="s">
        <v>22</v>
      </c>
      <c r="J114" s="79" t="str">
        <f>IF(J12="","",J12)</f>
        <v>16. 5. 2025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40"/>
      <c r="E116" s="40"/>
      <c r="F116" s="27" t="str">
        <f>E15</f>
        <v>Povodí Odry, státní podnik</v>
      </c>
      <c r="G116" s="40"/>
      <c r="H116" s="40"/>
      <c r="I116" s="32" t="s">
        <v>32</v>
      </c>
      <c r="J116" s="36" t="str">
        <f>E21</f>
        <v>Lineplan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30</v>
      </c>
      <c r="D117" s="40"/>
      <c r="E117" s="40"/>
      <c r="F117" s="27" t="str">
        <f>IF(E18="","",E18)</f>
        <v>Vyplň údaj</v>
      </c>
      <c r="G117" s="40"/>
      <c r="H117" s="40"/>
      <c r="I117" s="32" t="s">
        <v>37</v>
      </c>
      <c r="J117" s="36" t="str">
        <f>E24</f>
        <v>Ing. Marek Boháč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142</v>
      </c>
      <c r="D119" s="194" t="s">
        <v>65</v>
      </c>
      <c r="E119" s="194" t="s">
        <v>61</v>
      </c>
      <c r="F119" s="194" t="s">
        <v>62</v>
      </c>
      <c r="G119" s="194" t="s">
        <v>143</v>
      </c>
      <c r="H119" s="194" t="s">
        <v>144</v>
      </c>
      <c r="I119" s="194" t="s">
        <v>145</v>
      </c>
      <c r="J119" s="194" t="s">
        <v>134</v>
      </c>
      <c r="K119" s="195" t="s">
        <v>146</v>
      </c>
      <c r="L119" s="196"/>
      <c r="M119" s="100" t="s">
        <v>1</v>
      </c>
      <c r="N119" s="101" t="s">
        <v>44</v>
      </c>
      <c r="O119" s="101" t="s">
        <v>147</v>
      </c>
      <c r="P119" s="101" t="s">
        <v>148</v>
      </c>
      <c r="Q119" s="101" t="s">
        <v>149</v>
      </c>
      <c r="R119" s="101" t="s">
        <v>150</v>
      </c>
      <c r="S119" s="101" t="s">
        <v>151</v>
      </c>
      <c r="T119" s="102" t="s">
        <v>152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153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0.51508000000000009</v>
      </c>
      <c r="S120" s="104"/>
      <c r="T120" s="200">
        <f>T121</f>
        <v>4.8500000000000005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79</v>
      </c>
      <c r="AU120" s="17" t="s">
        <v>136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79</v>
      </c>
      <c r="E121" s="205" t="s">
        <v>154</v>
      </c>
      <c r="F121" s="205" t="s">
        <v>155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P122+P195+P202</f>
        <v>0</v>
      </c>
      <c r="Q121" s="210"/>
      <c r="R121" s="211">
        <f>R122+R195+R202</f>
        <v>0.51508000000000009</v>
      </c>
      <c r="S121" s="210"/>
      <c r="T121" s="212">
        <f>T122+T195+T202</f>
        <v>4.8500000000000005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88</v>
      </c>
      <c r="AT121" s="214" t="s">
        <v>79</v>
      </c>
      <c r="AU121" s="214" t="s">
        <v>80</v>
      </c>
      <c r="AY121" s="213" t="s">
        <v>156</v>
      </c>
      <c r="BK121" s="215">
        <f>BK122+BK195+BK202</f>
        <v>0</v>
      </c>
    </row>
    <row r="122" s="12" customFormat="1" ht="22.8" customHeight="1">
      <c r="A122" s="12"/>
      <c r="B122" s="202"/>
      <c r="C122" s="203"/>
      <c r="D122" s="204" t="s">
        <v>79</v>
      </c>
      <c r="E122" s="216" t="s">
        <v>88</v>
      </c>
      <c r="F122" s="216" t="s">
        <v>157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SUM(P123:P194)</f>
        <v>0</v>
      </c>
      <c r="Q122" s="210"/>
      <c r="R122" s="211">
        <f>SUM(R123:R194)</f>
        <v>0.51508000000000009</v>
      </c>
      <c r="S122" s="210"/>
      <c r="T122" s="212">
        <f>SUM(T123:T194)</f>
        <v>4.8500000000000005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88</v>
      </c>
      <c r="AT122" s="214" t="s">
        <v>79</v>
      </c>
      <c r="AU122" s="214" t="s">
        <v>88</v>
      </c>
      <c r="AY122" s="213" t="s">
        <v>156</v>
      </c>
      <c r="BK122" s="215">
        <f>SUM(BK123:BK194)</f>
        <v>0</v>
      </c>
    </row>
    <row r="123" s="2" customFormat="1" ht="21.75" customHeight="1">
      <c r="A123" s="38"/>
      <c r="B123" s="39"/>
      <c r="C123" s="218" t="s">
        <v>88</v>
      </c>
      <c r="D123" s="218" t="s">
        <v>158</v>
      </c>
      <c r="E123" s="219" t="s">
        <v>159</v>
      </c>
      <c r="F123" s="220" t="s">
        <v>160</v>
      </c>
      <c r="G123" s="221" t="s">
        <v>161</v>
      </c>
      <c r="H123" s="222">
        <v>48.5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45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0.10000000000000001</v>
      </c>
      <c r="T123" s="228">
        <f>S123*H123</f>
        <v>4.8500000000000005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162</v>
      </c>
      <c r="AT123" s="229" t="s">
        <v>158</v>
      </c>
      <c r="AU123" s="229" t="s">
        <v>90</v>
      </c>
      <c r="AY123" s="17" t="s">
        <v>156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88</v>
      </c>
      <c r="BK123" s="230">
        <f>ROUND(I123*H123,2)</f>
        <v>0</v>
      </c>
      <c r="BL123" s="17" t="s">
        <v>162</v>
      </c>
      <c r="BM123" s="229" t="s">
        <v>163</v>
      </c>
    </row>
    <row r="124" s="2" customFormat="1">
      <c r="A124" s="38"/>
      <c r="B124" s="39"/>
      <c r="C124" s="40"/>
      <c r="D124" s="231" t="s">
        <v>164</v>
      </c>
      <c r="E124" s="40"/>
      <c r="F124" s="232" t="s">
        <v>165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164</v>
      </c>
      <c r="AU124" s="17" t="s">
        <v>90</v>
      </c>
    </row>
    <row r="125" s="13" customFormat="1">
      <c r="A125" s="13"/>
      <c r="B125" s="236"/>
      <c r="C125" s="237"/>
      <c r="D125" s="231" t="s">
        <v>166</v>
      </c>
      <c r="E125" s="238" t="s">
        <v>1</v>
      </c>
      <c r="F125" s="239" t="s">
        <v>167</v>
      </c>
      <c r="G125" s="237"/>
      <c r="H125" s="238" t="s">
        <v>1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90</v>
      </c>
      <c r="AV125" s="13" t="s">
        <v>88</v>
      </c>
      <c r="AW125" s="13" t="s">
        <v>36</v>
      </c>
      <c r="AX125" s="13" t="s">
        <v>80</v>
      </c>
      <c r="AY125" s="245" t="s">
        <v>156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168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4" customFormat="1">
      <c r="A127" s="14"/>
      <c r="B127" s="246"/>
      <c r="C127" s="247"/>
      <c r="D127" s="231" t="s">
        <v>166</v>
      </c>
      <c r="E127" s="248" t="s">
        <v>1</v>
      </c>
      <c r="F127" s="249" t="s">
        <v>169</v>
      </c>
      <c r="G127" s="247"/>
      <c r="H127" s="250">
        <v>48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166</v>
      </c>
      <c r="AU127" s="256" t="s">
        <v>90</v>
      </c>
      <c r="AV127" s="14" t="s">
        <v>90</v>
      </c>
      <c r="AW127" s="14" t="s">
        <v>36</v>
      </c>
      <c r="AX127" s="14" t="s">
        <v>80</v>
      </c>
      <c r="AY127" s="256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170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171</v>
      </c>
      <c r="G129" s="247"/>
      <c r="H129" s="250">
        <v>0.5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5" customFormat="1">
      <c r="A130" s="15"/>
      <c r="B130" s="257"/>
      <c r="C130" s="258"/>
      <c r="D130" s="231" t="s">
        <v>166</v>
      </c>
      <c r="E130" s="259" t="s">
        <v>1</v>
      </c>
      <c r="F130" s="260" t="s">
        <v>172</v>
      </c>
      <c r="G130" s="258"/>
      <c r="H130" s="261">
        <v>48.5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166</v>
      </c>
      <c r="AU130" s="267" t="s">
        <v>90</v>
      </c>
      <c r="AV130" s="15" t="s">
        <v>162</v>
      </c>
      <c r="AW130" s="15" t="s">
        <v>36</v>
      </c>
      <c r="AX130" s="15" t="s">
        <v>88</v>
      </c>
      <c r="AY130" s="267" t="s">
        <v>156</v>
      </c>
    </row>
    <row r="131" s="2" customFormat="1" ht="33" customHeight="1">
      <c r="A131" s="38"/>
      <c r="B131" s="39"/>
      <c r="C131" s="218" t="s">
        <v>90</v>
      </c>
      <c r="D131" s="218" t="s">
        <v>158</v>
      </c>
      <c r="E131" s="219" t="s">
        <v>173</v>
      </c>
      <c r="F131" s="220" t="s">
        <v>174</v>
      </c>
      <c r="G131" s="221" t="s">
        <v>175</v>
      </c>
      <c r="H131" s="222">
        <v>6</v>
      </c>
      <c r="I131" s="223"/>
      <c r="J131" s="224">
        <f>ROUND(I131*H131,2)</f>
        <v>0</v>
      </c>
      <c r="K131" s="220" t="s">
        <v>176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162</v>
      </c>
      <c r="AT131" s="229" t="s">
        <v>158</v>
      </c>
      <c r="AU131" s="229" t="s">
        <v>90</v>
      </c>
      <c r="AY131" s="17" t="s">
        <v>156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162</v>
      </c>
      <c r="BM131" s="229" t="s">
        <v>177</v>
      </c>
    </row>
    <row r="132" s="2" customFormat="1">
      <c r="A132" s="38"/>
      <c r="B132" s="39"/>
      <c r="C132" s="40"/>
      <c r="D132" s="231" t="s">
        <v>164</v>
      </c>
      <c r="E132" s="40"/>
      <c r="F132" s="232" t="s">
        <v>178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164</v>
      </c>
      <c r="AU132" s="17" t="s">
        <v>90</v>
      </c>
    </row>
    <row r="133" s="13" customFormat="1">
      <c r="A133" s="13"/>
      <c r="B133" s="236"/>
      <c r="C133" s="237"/>
      <c r="D133" s="231" t="s">
        <v>166</v>
      </c>
      <c r="E133" s="238" t="s">
        <v>1</v>
      </c>
      <c r="F133" s="239" t="s">
        <v>179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90</v>
      </c>
      <c r="AV133" s="13" t="s">
        <v>88</v>
      </c>
      <c r="AW133" s="13" t="s">
        <v>36</v>
      </c>
      <c r="AX133" s="13" t="s">
        <v>80</v>
      </c>
      <c r="AY133" s="245" t="s">
        <v>156</v>
      </c>
    </row>
    <row r="134" s="13" customFormat="1">
      <c r="A134" s="13"/>
      <c r="B134" s="236"/>
      <c r="C134" s="237"/>
      <c r="D134" s="231" t="s">
        <v>166</v>
      </c>
      <c r="E134" s="238" t="s">
        <v>1</v>
      </c>
      <c r="F134" s="239" t="s">
        <v>180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90</v>
      </c>
      <c r="AV134" s="13" t="s">
        <v>88</v>
      </c>
      <c r="AW134" s="13" t="s">
        <v>36</v>
      </c>
      <c r="AX134" s="13" t="s">
        <v>80</v>
      </c>
      <c r="AY134" s="245" t="s">
        <v>156</v>
      </c>
    </row>
    <row r="135" s="14" customFormat="1">
      <c r="A135" s="14"/>
      <c r="B135" s="246"/>
      <c r="C135" s="247"/>
      <c r="D135" s="231" t="s">
        <v>166</v>
      </c>
      <c r="E135" s="248" t="s">
        <v>1</v>
      </c>
      <c r="F135" s="249" t="s">
        <v>181</v>
      </c>
      <c r="G135" s="247"/>
      <c r="H135" s="250">
        <v>6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90</v>
      </c>
      <c r="AV135" s="14" t="s">
        <v>90</v>
      </c>
      <c r="AW135" s="14" t="s">
        <v>36</v>
      </c>
      <c r="AX135" s="14" t="s">
        <v>80</v>
      </c>
      <c r="AY135" s="256" t="s">
        <v>156</v>
      </c>
    </row>
    <row r="136" s="15" customFormat="1">
      <c r="A136" s="15"/>
      <c r="B136" s="257"/>
      <c r="C136" s="258"/>
      <c r="D136" s="231" t="s">
        <v>166</v>
      </c>
      <c r="E136" s="259" t="s">
        <v>1</v>
      </c>
      <c r="F136" s="260" t="s">
        <v>172</v>
      </c>
      <c r="G136" s="258"/>
      <c r="H136" s="261">
        <v>6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7" t="s">
        <v>166</v>
      </c>
      <c r="AU136" s="267" t="s">
        <v>90</v>
      </c>
      <c r="AV136" s="15" t="s">
        <v>162</v>
      </c>
      <c r="AW136" s="15" t="s">
        <v>36</v>
      </c>
      <c r="AX136" s="15" t="s">
        <v>88</v>
      </c>
      <c r="AY136" s="267" t="s">
        <v>156</v>
      </c>
    </row>
    <row r="137" s="2" customFormat="1" ht="24.15" customHeight="1">
      <c r="A137" s="38"/>
      <c r="B137" s="39"/>
      <c r="C137" s="218" t="s">
        <v>182</v>
      </c>
      <c r="D137" s="218" t="s">
        <v>158</v>
      </c>
      <c r="E137" s="219" t="s">
        <v>183</v>
      </c>
      <c r="F137" s="220" t="s">
        <v>184</v>
      </c>
      <c r="G137" s="221" t="s">
        <v>175</v>
      </c>
      <c r="H137" s="222">
        <v>5</v>
      </c>
      <c r="I137" s="223"/>
      <c r="J137" s="224">
        <f>ROUND(I137*H137,2)</f>
        <v>0</v>
      </c>
      <c r="K137" s="220" t="s">
        <v>176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162</v>
      </c>
      <c r="AT137" s="229" t="s">
        <v>158</v>
      </c>
      <c r="AU137" s="229" t="s">
        <v>90</v>
      </c>
      <c r="AY137" s="17" t="s">
        <v>156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162</v>
      </c>
      <c r="BM137" s="229" t="s">
        <v>185</v>
      </c>
    </row>
    <row r="138" s="2" customFormat="1">
      <c r="A138" s="38"/>
      <c r="B138" s="39"/>
      <c r="C138" s="40"/>
      <c r="D138" s="231" t="s">
        <v>164</v>
      </c>
      <c r="E138" s="40"/>
      <c r="F138" s="232" t="s">
        <v>186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164</v>
      </c>
      <c r="AU138" s="17" t="s">
        <v>90</v>
      </c>
    </row>
    <row r="139" s="13" customFormat="1">
      <c r="A139" s="13"/>
      <c r="B139" s="236"/>
      <c r="C139" s="237"/>
      <c r="D139" s="231" t="s">
        <v>166</v>
      </c>
      <c r="E139" s="238" t="s">
        <v>1</v>
      </c>
      <c r="F139" s="239" t="s">
        <v>179</v>
      </c>
      <c r="G139" s="237"/>
      <c r="H139" s="238" t="s">
        <v>1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166</v>
      </c>
      <c r="AU139" s="245" t="s">
        <v>90</v>
      </c>
      <c r="AV139" s="13" t="s">
        <v>88</v>
      </c>
      <c r="AW139" s="13" t="s">
        <v>36</v>
      </c>
      <c r="AX139" s="13" t="s">
        <v>80</v>
      </c>
      <c r="AY139" s="245" t="s">
        <v>156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187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4" customFormat="1">
      <c r="A141" s="14"/>
      <c r="B141" s="246"/>
      <c r="C141" s="247"/>
      <c r="D141" s="231" t="s">
        <v>166</v>
      </c>
      <c r="E141" s="248" t="s">
        <v>1</v>
      </c>
      <c r="F141" s="249" t="s">
        <v>188</v>
      </c>
      <c r="G141" s="247"/>
      <c r="H141" s="250">
        <v>5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166</v>
      </c>
      <c r="AU141" s="256" t="s">
        <v>90</v>
      </c>
      <c r="AV141" s="14" t="s">
        <v>90</v>
      </c>
      <c r="AW141" s="14" t="s">
        <v>36</v>
      </c>
      <c r="AX141" s="14" t="s">
        <v>80</v>
      </c>
      <c r="AY141" s="256" t="s">
        <v>156</v>
      </c>
    </row>
    <row r="142" s="15" customFormat="1">
      <c r="A142" s="15"/>
      <c r="B142" s="257"/>
      <c r="C142" s="258"/>
      <c r="D142" s="231" t="s">
        <v>166</v>
      </c>
      <c r="E142" s="259" t="s">
        <v>1</v>
      </c>
      <c r="F142" s="260" t="s">
        <v>172</v>
      </c>
      <c r="G142" s="258"/>
      <c r="H142" s="261">
        <v>5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166</v>
      </c>
      <c r="AU142" s="267" t="s">
        <v>90</v>
      </c>
      <c r="AV142" s="15" t="s">
        <v>162</v>
      </c>
      <c r="AW142" s="15" t="s">
        <v>36</v>
      </c>
      <c r="AX142" s="15" t="s">
        <v>88</v>
      </c>
      <c r="AY142" s="267" t="s">
        <v>156</v>
      </c>
    </row>
    <row r="143" s="2" customFormat="1" ht="37.8" customHeight="1">
      <c r="A143" s="38"/>
      <c r="B143" s="39"/>
      <c r="C143" s="218" t="s">
        <v>162</v>
      </c>
      <c r="D143" s="218" t="s">
        <v>158</v>
      </c>
      <c r="E143" s="219" t="s">
        <v>189</v>
      </c>
      <c r="F143" s="220" t="s">
        <v>190</v>
      </c>
      <c r="G143" s="221" t="s">
        <v>161</v>
      </c>
      <c r="H143" s="222">
        <v>25754</v>
      </c>
      <c r="I143" s="223"/>
      <c r="J143" s="224">
        <f>ROUND(I143*H143,2)</f>
        <v>0</v>
      </c>
      <c r="K143" s="220" t="s">
        <v>176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162</v>
      </c>
      <c r="AT143" s="229" t="s">
        <v>158</v>
      </c>
      <c r="AU143" s="229" t="s">
        <v>90</v>
      </c>
      <c r="AY143" s="17" t="s">
        <v>156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162</v>
      </c>
      <c r="BM143" s="229" t="s">
        <v>191</v>
      </c>
    </row>
    <row r="144" s="2" customFormat="1">
      <c r="A144" s="38"/>
      <c r="B144" s="39"/>
      <c r="C144" s="40"/>
      <c r="D144" s="231" t="s">
        <v>164</v>
      </c>
      <c r="E144" s="40"/>
      <c r="F144" s="232" t="s">
        <v>192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164</v>
      </c>
      <c r="AU144" s="17" t="s">
        <v>90</v>
      </c>
    </row>
    <row r="145" s="13" customFormat="1">
      <c r="A145" s="13"/>
      <c r="B145" s="236"/>
      <c r="C145" s="237"/>
      <c r="D145" s="231" t="s">
        <v>166</v>
      </c>
      <c r="E145" s="238" t="s">
        <v>1</v>
      </c>
      <c r="F145" s="239" t="s">
        <v>179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166</v>
      </c>
      <c r="AU145" s="245" t="s">
        <v>90</v>
      </c>
      <c r="AV145" s="13" t="s">
        <v>88</v>
      </c>
      <c r="AW145" s="13" t="s">
        <v>36</v>
      </c>
      <c r="AX145" s="13" t="s">
        <v>80</v>
      </c>
      <c r="AY145" s="245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193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194</v>
      </c>
      <c r="G147" s="247"/>
      <c r="H147" s="250">
        <v>5715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3" customFormat="1">
      <c r="A148" s="13"/>
      <c r="B148" s="236"/>
      <c r="C148" s="237"/>
      <c r="D148" s="231" t="s">
        <v>166</v>
      </c>
      <c r="E148" s="238" t="s">
        <v>1</v>
      </c>
      <c r="F148" s="239" t="s">
        <v>195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166</v>
      </c>
      <c r="AU148" s="245" t="s">
        <v>90</v>
      </c>
      <c r="AV148" s="13" t="s">
        <v>88</v>
      </c>
      <c r="AW148" s="13" t="s">
        <v>36</v>
      </c>
      <c r="AX148" s="13" t="s">
        <v>80</v>
      </c>
      <c r="AY148" s="245" t="s">
        <v>156</v>
      </c>
    </row>
    <row r="149" s="14" customFormat="1">
      <c r="A149" s="14"/>
      <c r="B149" s="246"/>
      <c r="C149" s="247"/>
      <c r="D149" s="231" t="s">
        <v>166</v>
      </c>
      <c r="E149" s="248" t="s">
        <v>1</v>
      </c>
      <c r="F149" s="249" t="s">
        <v>196</v>
      </c>
      <c r="G149" s="247"/>
      <c r="H149" s="250">
        <v>17169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166</v>
      </c>
      <c r="AU149" s="256" t="s">
        <v>90</v>
      </c>
      <c r="AV149" s="14" t="s">
        <v>90</v>
      </c>
      <c r="AW149" s="14" t="s">
        <v>36</v>
      </c>
      <c r="AX149" s="14" t="s">
        <v>80</v>
      </c>
      <c r="AY149" s="256" t="s">
        <v>156</v>
      </c>
    </row>
    <row r="150" s="13" customFormat="1">
      <c r="A150" s="13"/>
      <c r="B150" s="236"/>
      <c r="C150" s="237"/>
      <c r="D150" s="231" t="s">
        <v>166</v>
      </c>
      <c r="E150" s="238" t="s">
        <v>1</v>
      </c>
      <c r="F150" s="239" t="s">
        <v>197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166</v>
      </c>
      <c r="AU150" s="245" t="s">
        <v>90</v>
      </c>
      <c r="AV150" s="13" t="s">
        <v>88</v>
      </c>
      <c r="AW150" s="13" t="s">
        <v>36</v>
      </c>
      <c r="AX150" s="13" t="s">
        <v>80</v>
      </c>
      <c r="AY150" s="245" t="s">
        <v>156</v>
      </c>
    </row>
    <row r="151" s="14" customFormat="1">
      <c r="A151" s="14"/>
      <c r="B151" s="246"/>
      <c r="C151" s="247"/>
      <c r="D151" s="231" t="s">
        <v>166</v>
      </c>
      <c r="E151" s="248" t="s">
        <v>1</v>
      </c>
      <c r="F151" s="249" t="s">
        <v>198</v>
      </c>
      <c r="G151" s="247"/>
      <c r="H151" s="250">
        <v>2780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166</v>
      </c>
      <c r="AU151" s="256" t="s">
        <v>90</v>
      </c>
      <c r="AV151" s="14" t="s">
        <v>90</v>
      </c>
      <c r="AW151" s="14" t="s">
        <v>36</v>
      </c>
      <c r="AX151" s="14" t="s">
        <v>80</v>
      </c>
      <c r="AY151" s="256" t="s">
        <v>156</v>
      </c>
    </row>
    <row r="152" s="13" customFormat="1">
      <c r="A152" s="13"/>
      <c r="B152" s="236"/>
      <c r="C152" s="237"/>
      <c r="D152" s="231" t="s">
        <v>166</v>
      </c>
      <c r="E152" s="238" t="s">
        <v>1</v>
      </c>
      <c r="F152" s="239" t="s">
        <v>180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90</v>
      </c>
      <c r="AV152" s="13" t="s">
        <v>88</v>
      </c>
      <c r="AW152" s="13" t="s">
        <v>36</v>
      </c>
      <c r="AX152" s="13" t="s">
        <v>80</v>
      </c>
      <c r="AY152" s="245" t="s">
        <v>156</v>
      </c>
    </row>
    <row r="153" s="14" customFormat="1">
      <c r="A153" s="14"/>
      <c r="B153" s="246"/>
      <c r="C153" s="247"/>
      <c r="D153" s="231" t="s">
        <v>166</v>
      </c>
      <c r="E153" s="248" t="s">
        <v>1</v>
      </c>
      <c r="F153" s="249" t="s">
        <v>199</v>
      </c>
      <c r="G153" s="247"/>
      <c r="H153" s="250">
        <v>30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90</v>
      </c>
      <c r="AV153" s="14" t="s">
        <v>90</v>
      </c>
      <c r="AW153" s="14" t="s">
        <v>36</v>
      </c>
      <c r="AX153" s="14" t="s">
        <v>80</v>
      </c>
      <c r="AY153" s="256" t="s">
        <v>156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200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4" customFormat="1">
      <c r="A155" s="14"/>
      <c r="B155" s="246"/>
      <c r="C155" s="247"/>
      <c r="D155" s="231" t="s">
        <v>166</v>
      </c>
      <c r="E155" s="248" t="s">
        <v>1</v>
      </c>
      <c r="F155" s="249" t="s">
        <v>169</v>
      </c>
      <c r="G155" s="247"/>
      <c r="H155" s="250">
        <v>48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90</v>
      </c>
      <c r="AV155" s="14" t="s">
        <v>90</v>
      </c>
      <c r="AW155" s="14" t="s">
        <v>36</v>
      </c>
      <c r="AX155" s="14" t="s">
        <v>80</v>
      </c>
      <c r="AY155" s="256" t="s">
        <v>156</v>
      </c>
    </row>
    <row r="156" s="13" customFormat="1">
      <c r="A156" s="13"/>
      <c r="B156" s="236"/>
      <c r="C156" s="237"/>
      <c r="D156" s="231" t="s">
        <v>166</v>
      </c>
      <c r="E156" s="238" t="s">
        <v>1</v>
      </c>
      <c r="F156" s="239" t="s">
        <v>187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166</v>
      </c>
      <c r="AU156" s="245" t="s">
        <v>90</v>
      </c>
      <c r="AV156" s="13" t="s">
        <v>88</v>
      </c>
      <c r="AW156" s="13" t="s">
        <v>36</v>
      </c>
      <c r="AX156" s="13" t="s">
        <v>80</v>
      </c>
      <c r="AY156" s="245" t="s">
        <v>156</v>
      </c>
    </row>
    <row r="157" s="14" customFormat="1">
      <c r="A157" s="14"/>
      <c r="B157" s="246"/>
      <c r="C157" s="247"/>
      <c r="D157" s="231" t="s">
        <v>166</v>
      </c>
      <c r="E157" s="248" t="s">
        <v>1</v>
      </c>
      <c r="F157" s="249" t="s">
        <v>8</v>
      </c>
      <c r="G157" s="247"/>
      <c r="H157" s="250">
        <v>12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166</v>
      </c>
      <c r="AU157" s="256" t="s">
        <v>90</v>
      </c>
      <c r="AV157" s="14" t="s">
        <v>90</v>
      </c>
      <c r="AW157" s="14" t="s">
        <v>36</v>
      </c>
      <c r="AX157" s="14" t="s">
        <v>80</v>
      </c>
      <c r="AY157" s="256" t="s">
        <v>156</v>
      </c>
    </row>
    <row r="158" s="15" customFormat="1">
      <c r="A158" s="15"/>
      <c r="B158" s="257"/>
      <c r="C158" s="258"/>
      <c r="D158" s="231" t="s">
        <v>166</v>
      </c>
      <c r="E158" s="259" t="s">
        <v>1</v>
      </c>
      <c r="F158" s="260" t="s">
        <v>172</v>
      </c>
      <c r="G158" s="258"/>
      <c r="H158" s="261">
        <v>25754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166</v>
      </c>
      <c r="AU158" s="267" t="s">
        <v>90</v>
      </c>
      <c r="AV158" s="15" t="s">
        <v>162</v>
      </c>
      <c r="AW158" s="15" t="s">
        <v>36</v>
      </c>
      <c r="AX158" s="15" t="s">
        <v>88</v>
      </c>
      <c r="AY158" s="267" t="s">
        <v>156</v>
      </c>
    </row>
    <row r="159" s="2" customFormat="1" ht="33" customHeight="1">
      <c r="A159" s="38"/>
      <c r="B159" s="39"/>
      <c r="C159" s="218" t="s">
        <v>181</v>
      </c>
      <c r="D159" s="218" t="s">
        <v>158</v>
      </c>
      <c r="E159" s="219" t="s">
        <v>201</v>
      </c>
      <c r="F159" s="220" t="s">
        <v>202</v>
      </c>
      <c r="G159" s="221" t="s">
        <v>161</v>
      </c>
      <c r="H159" s="222">
        <v>400</v>
      </c>
      <c r="I159" s="223"/>
      <c r="J159" s="224">
        <f>ROUND(I159*H159,2)</f>
        <v>0</v>
      </c>
      <c r="K159" s="220" t="s">
        <v>176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162</v>
      </c>
      <c r="AT159" s="229" t="s">
        <v>158</v>
      </c>
      <c r="AU159" s="229" t="s">
        <v>90</v>
      </c>
      <c r="AY159" s="17" t="s">
        <v>156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162</v>
      </c>
      <c r="BM159" s="229" t="s">
        <v>203</v>
      </c>
    </row>
    <row r="160" s="2" customFormat="1">
      <c r="A160" s="38"/>
      <c r="B160" s="39"/>
      <c r="C160" s="40"/>
      <c r="D160" s="231" t="s">
        <v>164</v>
      </c>
      <c r="E160" s="40"/>
      <c r="F160" s="232" t="s">
        <v>204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164</v>
      </c>
      <c r="AU160" s="17" t="s">
        <v>90</v>
      </c>
    </row>
    <row r="161" s="13" customFormat="1">
      <c r="A161" s="13"/>
      <c r="B161" s="236"/>
      <c r="C161" s="237"/>
      <c r="D161" s="231" t="s">
        <v>166</v>
      </c>
      <c r="E161" s="238" t="s">
        <v>1</v>
      </c>
      <c r="F161" s="239" t="s">
        <v>179</v>
      </c>
      <c r="G161" s="237"/>
      <c r="H161" s="238" t="s">
        <v>1</v>
      </c>
      <c r="I161" s="240"/>
      <c r="J161" s="237"/>
      <c r="K161" s="237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166</v>
      </c>
      <c r="AU161" s="245" t="s">
        <v>90</v>
      </c>
      <c r="AV161" s="13" t="s">
        <v>88</v>
      </c>
      <c r="AW161" s="13" t="s">
        <v>36</v>
      </c>
      <c r="AX161" s="13" t="s">
        <v>80</v>
      </c>
      <c r="AY161" s="245" t="s">
        <v>156</v>
      </c>
    </row>
    <row r="162" s="13" customFormat="1">
      <c r="A162" s="13"/>
      <c r="B162" s="236"/>
      <c r="C162" s="237"/>
      <c r="D162" s="231" t="s">
        <v>166</v>
      </c>
      <c r="E162" s="238" t="s">
        <v>1</v>
      </c>
      <c r="F162" s="239" t="s">
        <v>205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166</v>
      </c>
      <c r="AU162" s="245" t="s">
        <v>90</v>
      </c>
      <c r="AV162" s="13" t="s">
        <v>88</v>
      </c>
      <c r="AW162" s="13" t="s">
        <v>36</v>
      </c>
      <c r="AX162" s="13" t="s">
        <v>80</v>
      </c>
      <c r="AY162" s="245" t="s">
        <v>156</v>
      </c>
    </row>
    <row r="163" s="14" customFormat="1">
      <c r="A163" s="14"/>
      <c r="B163" s="246"/>
      <c r="C163" s="247"/>
      <c r="D163" s="231" t="s">
        <v>166</v>
      </c>
      <c r="E163" s="248" t="s">
        <v>1</v>
      </c>
      <c r="F163" s="249" t="s">
        <v>206</v>
      </c>
      <c r="G163" s="247"/>
      <c r="H163" s="250">
        <v>400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166</v>
      </c>
      <c r="AU163" s="256" t="s">
        <v>90</v>
      </c>
      <c r="AV163" s="14" t="s">
        <v>90</v>
      </c>
      <c r="AW163" s="14" t="s">
        <v>36</v>
      </c>
      <c r="AX163" s="14" t="s">
        <v>80</v>
      </c>
      <c r="AY163" s="256" t="s">
        <v>156</v>
      </c>
    </row>
    <row r="164" s="15" customFormat="1">
      <c r="A164" s="15"/>
      <c r="B164" s="257"/>
      <c r="C164" s="258"/>
      <c r="D164" s="231" t="s">
        <v>166</v>
      </c>
      <c r="E164" s="259" t="s">
        <v>1</v>
      </c>
      <c r="F164" s="260" t="s">
        <v>172</v>
      </c>
      <c r="G164" s="258"/>
      <c r="H164" s="261">
        <v>400</v>
      </c>
      <c r="I164" s="262"/>
      <c r="J164" s="258"/>
      <c r="K164" s="258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166</v>
      </c>
      <c r="AU164" s="267" t="s">
        <v>90</v>
      </c>
      <c r="AV164" s="15" t="s">
        <v>162</v>
      </c>
      <c r="AW164" s="15" t="s">
        <v>36</v>
      </c>
      <c r="AX164" s="15" t="s">
        <v>88</v>
      </c>
      <c r="AY164" s="267" t="s">
        <v>156</v>
      </c>
    </row>
    <row r="165" s="2" customFormat="1" ht="24.15" customHeight="1">
      <c r="A165" s="38"/>
      <c r="B165" s="39"/>
      <c r="C165" s="218" t="s">
        <v>207</v>
      </c>
      <c r="D165" s="218" t="s">
        <v>158</v>
      </c>
      <c r="E165" s="219" t="s">
        <v>208</v>
      </c>
      <c r="F165" s="220" t="s">
        <v>209</v>
      </c>
      <c r="G165" s="221" t="s">
        <v>161</v>
      </c>
      <c r="H165" s="222">
        <v>24.5</v>
      </c>
      <c r="I165" s="223"/>
      <c r="J165" s="224">
        <f>ROUND(I165*H165,2)</f>
        <v>0</v>
      </c>
      <c r="K165" s="220" t="s">
        <v>176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162</v>
      </c>
      <c r="AT165" s="229" t="s">
        <v>158</v>
      </c>
      <c r="AU165" s="229" t="s">
        <v>90</v>
      </c>
      <c r="AY165" s="17" t="s">
        <v>156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162</v>
      </c>
      <c r="BM165" s="229" t="s">
        <v>210</v>
      </c>
    </row>
    <row r="166" s="2" customFormat="1">
      <c r="A166" s="38"/>
      <c r="B166" s="39"/>
      <c r="C166" s="40"/>
      <c r="D166" s="231" t="s">
        <v>164</v>
      </c>
      <c r="E166" s="40"/>
      <c r="F166" s="232" t="s">
        <v>211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164</v>
      </c>
      <c r="AU166" s="17" t="s">
        <v>90</v>
      </c>
    </row>
    <row r="167" s="13" customFormat="1">
      <c r="A167" s="13"/>
      <c r="B167" s="236"/>
      <c r="C167" s="237"/>
      <c r="D167" s="231" t="s">
        <v>166</v>
      </c>
      <c r="E167" s="238" t="s">
        <v>1</v>
      </c>
      <c r="F167" s="239" t="s">
        <v>212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166</v>
      </c>
      <c r="AU167" s="245" t="s">
        <v>90</v>
      </c>
      <c r="AV167" s="13" t="s">
        <v>88</v>
      </c>
      <c r="AW167" s="13" t="s">
        <v>36</v>
      </c>
      <c r="AX167" s="13" t="s">
        <v>80</v>
      </c>
      <c r="AY167" s="245" t="s">
        <v>156</v>
      </c>
    </row>
    <row r="168" s="13" customFormat="1">
      <c r="A168" s="13"/>
      <c r="B168" s="236"/>
      <c r="C168" s="237"/>
      <c r="D168" s="231" t="s">
        <v>166</v>
      </c>
      <c r="E168" s="238" t="s">
        <v>1</v>
      </c>
      <c r="F168" s="239" t="s">
        <v>168</v>
      </c>
      <c r="G168" s="237"/>
      <c r="H168" s="238" t="s">
        <v>1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166</v>
      </c>
      <c r="AU168" s="245" t="s">
        <v>90</v>
      </c>
      <c r="AV168" s="13" t="s">
        <v>88</v>
      </c>
      <c r="AW168" s="13" t="s">
        <v>36</v>
      </c>
      <c r="AX168" s="13" t="s">
        <v>80</v>
      </c>
      <c r="AY168" s="245" t="s">
        <v>156</v>
      </c>
    </row>
    <row r="169" s="14" customFormat="1">
      <c r="A169" s="14"/>
      <c r="B169" s="246"/>
      <c r="C169" s="247"/>
      <c r="D169" s="231" t="s">
        <v>166</v>
      </c>
      <c r="E169" s="248" t="s">
        <v>1</v>
      </c>
      <c r="F169" s="249" t="s">
        <v>213</v>
      </c>
      <c r="G169" s="247"/>
      <c r="H169" s="250">
        <v>12.5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166</v>
      </c>
      <c r="AU169" s="256" t="s">
        <v>90</v>
      </c>
      <c r="AV169" s="14" t="s">
        <v>90</v>
      </c>
      <c r="AW169" s="14" t="s">
        <v>36</v>
      </c>
      <c r="AX169" s="14" t="s">
        <v>80</v>
      </c>
      <c r="AY169" s="256" t="s">
        <v>156</v>
      </c>
    </row>
    <row r="170" s="13" customFormat="1">
      <c r="A170" s="13"/>
      <c r="B170" s="236"/>
      <c r="C170" s="237"/>
      <c r="D170" s="231" t="s">
        <v>166</v>
      </c>
      <c r="E170" s="238" t="s">
        <v>1</v>
      </c>
      <c r="F170" s="239" t="s">
        <v>170</v>
      </c>
      <c r="G170" s="237"/>
      <c r="H170" s="238" t="s">
        <v>1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166</v>
      </c>
      <c r="AU170" s="245" t="s">
        <v>90</v>
      </c>
      <c r="AV170" s="13" t="s">
        <v>88</v>
      </c>
      <c r="AW170" s="13" t="s">
        <v>36</v>
      </c>
      <c r="AX170" s="13" t="s">
        <v>80</v>
      </c>
      <c r="AY170" s="245" t="s">
        <v>156</v>
      </c>
    </row>
    <row r="171" s="14" customFormat="1">
      <c r="A171" s="14"/>
      <c r="B171" s="246"/>
      <c r="C171" s="247"/>
      <c r="D171" s="231" t="s">
        <v>166</v>
      </c>
      <c r="E171" s="248" t="s">
        <v>1</v>
      </c>
      <c r="F171" s="249" t="s">
        <v>8</v>
      </c>
      <c r="G171" s="247"/>
      <c r="H171" s="250">
        <v>12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166</v>
      </c>
      <c r="AU171" s="256" t="s">
        <v>90</v>
      </c>
      <c r="AV171" s="14" t="s">
        <v>90</v>
      </c>
      <c r="AW171" s="14" t="s">
        <v>36</v>
      </c>
      <c r="AX171" s="14" t="s">
        <v>80</v>
      </c>
      <c r="AY171" s="256" t="s">
        <v>156</v>
      </c>
    </row>
    <row r="172" s="15" customFormat="1">
      <c r="A172" s="15"/>
      <c r="B172" s="257"/>
      <c r="C172" s="258"/>
      <c r="D172" s="231" t="s">
        <v>166</v>
      </c>
      <c r="E172" s="259" t="s">
        <v>1</v>
      </c>
      <c r="F172" s="260" t="s">
        <v>172</v>
      </c>
      <c r="G172" s="258"/>
      <c r="H172" s="261">
        <v>24.5</v>
      </c>
      <c r="I172" s="262"/>
      <c r="J172" s="258"/>
      <c r="K172" s="258"/>
      <c r="L172" s="263"/>
      <c r="M172" s="264"/>
      <c r="N172" s="265"/>
      <c r="O172" s="265"/>
      <c r="P172" s="265"/>
      <c r="Q172" s="265"/>
      <c r="R172" s="265"/>
      <c r="S172" s="265"/>
      <c r="T172" s="26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7" t="s">
        <v>166</v>
      </c>
      <c r="AU172" s="267" t="s">
        <v>90</v>
      </c>
      <c r="AV172" s="15" t="s">
        <v>162</v>
      </c>
      <c r="AW172" s="15" t="s">
        <v>36</v>
      </c>
      <c r="AX172" s="15" t="s">
        <v>88</v>
      </c>
      <c r="AY172" s="267" t="s">
        <v>156</v>
      </c>
    </row>
    <row r="173" s="13" customFormat="1">
      <c r="A173" s="13"/>
      <c r="B173" s="236"/>
      <c r="C173" s="237"/>
      <c r="D173" s="231" t="s">
        <v>166</v>
      </c>
      <c r="E173" s="238" t="s">
        <v>1</v>
      </c>
      <c r="F173" s="239" t="s">
        <v>214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166</v>
      </c>
      <c r="AU173" s="245" t="s">
        <v>90</v>
      </c>
      <c r="AV173" s="13" t="s">
        <v>88</v>
      </c>
      <c r="AW173" s="13" t="s">
        <v>36</v>
      </c>
      <c r="AX173" s="13" t="s">
        <v>80</v>
      </c>
      <c r="AY173" s="245" t="s">
        <v>156</v>
      </c>
    </row>
    <row r="174" s="2" customFormat="1" ht="24.15" customHeight="1">
      <c r="A174" s="38"/>
      <c r="B174" s="39"/>
      <c r="C174" s="218" t="s">
        <v>215</v>
      </c>
      <c r="D174" s="218" t="s">
        <v>158</v>
      </c>
      <c r="E174" s="219" t="s">
        <v>216</v>
      </c>
      <c r="F174" s="220" t="s">
        <v>217</v>
      </c>
      <c r="G174" s="221" t="s">
        <v>161</v>
      </c>
      <c r="H174" s="222">
        <v>25754</v>
      </c>
      <c r="I174" s="223"/>
      <c r="J174" s="224">
        <f>ROUND(I174*H174,2)</f>
        <v>0</v>
      </c>
      <c r="K174" s="220" t="s">
        <v>218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162</v>
      </c>
      <c r="AT174" s="229" t="s">
        <v>158</v>
      </c>
      <c r="AU174" s="229" t="s">
        <v>90</v>
      </c>
      <c r="AY174" s="17" t="s">
        <v>156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162</v>
      </c>
      <c r="BM174" s="229" t="s">
        <v>219</v>
      </c>
    </row>
    <row r="175" s="2" customFormat="1">
      <c r="A175" s="38"/>
      <c r="B175" s="39"/>
      <c r="C175" s="40"/>
      <c r="D175" s="231" t="s">
        <v>164</v>
      </c>
      <c r="E175" s="40"/>
      <c r="F175" s="232" t="s">
        <v>220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164</v>
      </c>
      <c r="AU175" s="17" t="s">
        <v>90</v>
      </c>
    </row>
    <row r="176" s="13" customFormat="1">
      <c r="A176" s="13"/>
      <c r="B176" s="236"/>
      <c r="C176" s="237"/>
      <c r="D176" s="231" t="s">
        <v>166</v>
      </c>
      <c r="E176" s="238" t="s">
        <v>1</v>
      </c>
      <c r="F176" s="239" t="s">
        <v>179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166</v>
      </c>
      <c r="AU176" s="245" t="s">
        <v>90</v>
      </c>
      <c r="AV176" s="13" t="s">
        <v>88</v>
      </c>
      <c r="AW176" s="13" t="s">
        <v>36</v>
      </c>
      <c r="AX176" s="13" t="s">
        <v>80</v>
      </c>
      <c r="AY176" s="245" t="s">
        <v>156</v>
      </c>
    </row>
    <row r="177" s="13" customFormat="1">
      <c r="A177" s="13"/>
      <c r="B177" s="236"/>
      <c r="C177" s="237"/>
      <c r="D177" s="231" t="s">
        <v>166</v>
      </c>
      <c r="E177" s="238" t="s">
        <v>1</v>
      </c>
      <c r="F177" s="239" t="s">
        <v>193</v>
      </c>
      <c r="G177" s="237"/>
      <c r="H177" s="238" t="s">
        <v>1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166</v>
      </c>
      <c r="AU177" s="245" t="s">
        <v>90</v>
      </c>
      <c r="AV177" s="13" t="s">
        <v>88</v>
      </c>
      <c r="AW177" s="13" t="s">
        <v>36</v>
      </c>
      <c r="AX177" s="13" t="s">
        <v>80</v>
      </c>
      <c r="AY177" s="245" t="s">
        <v>156</v>
      </c>
    </row>
    <row r="178" s="14" customFormat="1">
      <c r="A178" s="14"/>
      <c r="B178" s="246"/>
      <c r="C178" s="247"/>
      <c r="D178" s="231" t="s">
        <v>166</v>
      </c>
      <c r="E178" s="248" t="s">
        <v>1</v>
      </c>
      <c r="F178" s="249" t="s">
        <v>194</v>
      </c>
      <c r="G178" s="247"/>
      <c r="H178" s="250">
        <v>5715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166</v>
      </c>
      <c r="AU178" s="256" t="s">
        <v>90</v>
      </c>
      <c r="AV178" s="14" t="s">
        <v>90</v>
      </c>
      <c r="AW178" s="14" t="s">
        <v>36</v>
      </c>
      <c r="AX178" s="14" t="s">
        <v>80</v>
      </c>
      <c r="AY178" s="256" t="s">
        <v>156</v>
      </c>
    </row>
    <row r="179" s="13" customFormat="1">
      <c r="A179" s="13"/>
      <c r="B179" s="236"/>
      <c r="C179" s="237"/>
      <c r="D179" s="231" t="s">
        <v>166</v>
      </c>
      <c r="E179" s="238" t="s">
        <v>1</v>
      </c>
      <c r="F179" s="239" t="s">
        <v>195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166</v>
      </c>
      <c r="AU179" s="245" t="s">
        <v>90</v>
      </c>
      <c r="AV179" s="13" t="s">
        <v>88</v>
      </c>
      <c r="AW179" s="13" t="s">
        <v>36</v>
      </c>
      <c r="AX179" s="13" t="s">
        <v>80</v>
      </c>
      <c r="AY179" s="245" t="s">
        <v>156</v>
      </c>
    </row>
    <row r="180" s="14" customFormat="1">
      <c r="A180" s="14"/>
      <c r="B180" s="246"/>
      <c r="C180" s="247"/>
      <c r="D180" s="231" t="s">
        <v>166</v>
      </c>
      <c r="E180" s="248" t="s">
        <v>1</v>
      </c>
      <c r="F180" s="249" t="s">
        <v>196</v>
      </c>
      <c r="G180" s="247"/>
      <c r="H180" s="250">
        <v>17169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166</v>
      </c>
      <c r="AU180" s="256" t="s">
        <v>90</v>
      </c>
      <c r="AV180" s="14" t="s">
        <v>90</v>
      </c>
      <c r="AW180" s="14" t="s">
        <v>36</v>
      </c>
      <c r="AX180" s="14" t="s">
        <v>80</v>
      </c>
      <c r="AY180" s="256" t="s">
        <v>156</v>
      </c>
    </row>
    <row r="181" s="13" customFormat="1">
      <c r="A181" s="13"/>
      <c r="B181" s="236"/>
      <c r="C181" s="237"/>
      <c r="D181" s="231" t="s">
        <v>166</v>
      </c>
      <c r="E181" s="238" t="s">
        <v>1</v>
      </c>
      <c r="F181" s="239" t="s">
        <v>197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166</v>
      </c>
      <c r="AU181" s="245" t="s">
        <v>90</v>
      </c>
      <c r="AV181" s="13" t="s">
        <v>88</v>
      </c>
      <c r="AW181" s="13" t="s">
        <v>36</v>
      </c>
      <c r="AX181" s="13" t="s">
        <v>80</v>
      </c>
      <c r="AY181" s="245" t="s">
        <v>156</v>
      </c>
    </row>
    <row r="182" s="14" customFormat="1">
      <c r="A182" s="14"/>
      <c r="B182" s="246"/>
      <c r="C182" s="247"/>
      <c r="D182" s="231" t="s">
        <v>166</v>
      </c>
      <c r="E182" s="248" t="s">
        <v>1</v>
      </c>
      <c r="F182" s="249" t="s">
        <v>198</v>
      </c>
      <c r="G182" s="247"/>
      <c r="H182" s="250">
        <v>2780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166</v>
      </c>
      <c r="AU182" s="256" t="s">
        <v>90</v>
      </c>
      <c r="AV182" s="14" t="s">
        <v>90</v>
      </c>
      <c r="AW182" s="14" t="s">
        <v>36</v>
      </c>
      <c r="AX182" s="14" t="s">
        <v>80</v>
      </c>
      <c r="AY182" s="256" t="s">
        <v>156</v>
      </c>
    </row>
    <row r="183" s="13" customFormat="1">
      <c r="A183" s="13"/>
      <c r="B183" s="236"/>
      <c r="C183" s="237"/>
      <c r="D183" s="231" t="s">
        <v>166</v>
      </c>
      <c r="E183" s="238" t="s">
        <v>1</v>
      </c>
      <c r="F183" s="239" t="s">
        <v>180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166</v>
      </c>
      <c r="AU183" s="245" t="s">
        <v>90</v>
      </c>
      <c r="AV183" s="13" t="s">
        <v>88</v>
      </c>
      <c r="AW183" s="13" t="s">
        <v>36</v>
      </c>
      <c r="AX183" s="13" t="s">
        <v>80</v>
      </c>
      <c r="AY183" s="245" t="s">
        <v>156</v>
      </c>
    </row>
    <row r="184" s="14" customFormat="1">
      <c r="A184" s="14"/>
      <c r="B184" s="246"/>
      <c r="C184" s="247"/>
      <c r="D184" s="231" t="s">
        <v>166</v>
      </c>
      <c r="E184" s="248" t="s">
        <v>1</v>
      </c>
      <c r="F184" s="249" t="s">
        <v>199</v>
      </c>
      <c r="G184" s="247"/>
      <c r="H184" s="250">
        <v>30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166</v>
      </c>
      <c r="AU184" s="256" t="s">
        <v>90</v>
      </c>
      <c r="AV184" s="14" t="s">
        <v>90</v>
      </c>
      <c r="AW184" s="14" t="s">
        <v>36</v>
      </c>
      <c r="AX184" s="14" t="s">
        <v>80</v>
      </c>
      <c r="AY184" s="256" t="s">
        <v>156</v>
      </c>
    </row>
    <row r="185" s="13" customFormat="1">
      <c r="A185" s="13"/>
      <c r="B185" s="236"/>
      <c r="C185" s="237"/>
      <c r="D185" s="231" t="s">
        <v>166</v>
      </c>
      <c r="E185" s="238" t="s">
        <v>1</v>
      </c>
      <c r="F185" s="239" t="s">
        <v>200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166</v>
      </c>
      <c r="AU185" s="245" t="s">
        <v>90</v>
      </c>
      <c r="AV185" s="13" t="s">
        <v>88</v>
      </c>
      <c r="AW185" s="13" t="s">
        <v>36</v>
      </c>
      <c r="AX185" s="13" t="s">
        <v>80</v>
      </c>
      <c r="AY185" s="245" t="s">
        <v>156</v>
      </c>
    </row>
    <row r="186" s="14" customFormat="1">
      <c r="A186" s="14"/>
      <c r="B186" s="246"/>
      <c r="C186" s="247"/>
      <c r="D186" s="231" t="s">
        <v>166</v>
      </c>
      <c r="E186" s="248" t="s">
        <v>1</v>
      </c>
      <c r="F186" s="249" t="s">
        <v>169</v>
      </c>
      <c r="G186" s="247"/>
      <c r="H186" s="250">
        <v>48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166</v>
      </c>
      <c r="AU186" s="256" t="s">
        <v>90</v>
      </c>
      <c r="AV186" s="14" t="s">
        <v>90</v>
      </c>
      <c r="AW186" s="14" t="s">
        <v>36</v>
      </c>
      <c r="AX186" s="14" t="s">
        <v>80</v>
      </c>
      <c r="AY186" s="256" t="s">
        <v>156</v>
      </c>
    </row>
    <row r="187" s="13" customFormat="1">
      <c r="A187" s="13"/>
      <c r="B187" s="236"/>
      <c r="C187" s="237"/>
      <c r="D187" s="231" t="s">
        <v>166</v>
      </c>
      <c r="E187" s="238" t="s">
        <v>1</v>
      </c>
      <c r="F187" s="239" t="s">
        <v>187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166</v>
      </c>
      <c r="AU187" s="245" t="s">
        <v>90</v>
      </c>
      <c r="AV187" s="13" t="s">
        <v>88</v>
      </c>
      <c r="AW187" s="13" t="s">
        <v>36</v>
      </c>
      <c r="AX187" s="13" t="s">
        <v>80</v>
      </c>
      <c r="AY187" s="245" t="s">
        <v>156</v>
      </c>
    </row>
    <row r="188" s="14" customFormat="1">
      <c r="A188" s="14"/>
      <c r="B188" s="246"/>
      <c r="C188" s="247"/>
      <c r="D188" s="231" t="s">
        <v>166</v>
      </c>
      <c r="E188" s="248" t="s">
        <v>1</v>
      </c>
      <c r="F188" s="249" t="s">
        <v>8</v>
      </c>
      <c r="G188" s="247"/>
      <c r="H188" s="250">
        <v>12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166</v>
      </c>
      <c r="AU188" s="256" t="s">
        <v>90</v>
      </c>
      <c r="AV188" s="14" t="s">
        <v>90</v>
      </c>
      <c r="AW188" s="14" t="s">
        <v>36</v>
      </c>
      <c r="AX188" s="14" t="s">
        <v>80</v>
      </c>
      <c r="AY188" s="256" t="s">
        <v>156</v>
      </c>
    </row>
    <row r="189" s="15" customFormat="1">
      <c r="A189" s="15"/>
      <c r="B189" s="257"/>
      <c r="C189" s="258"/>
      <c r="D189" s="231" t="s">
        <v>166</v>
      </c>
      <c r="E189" s="259" t="s">
        <v>1</v>
      </c>
      <c r="F189" s="260" t="s">
        <v>172</v>
      </c>
      <c r="G189" s="258"/>
      <c r="H189" s="261">
        <v>25754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7" t="s">
        <v>166</v>
      </c>
      <c r="AU189" s="267" t="s">
        <v>90</v>
      </c>
      <c r="AV189" s="15" t="s">
        <v>162</v>
      </c>
      <c r="AW189" s="15" t="s">
        <v>36</v>
      </c>
      <c r="AX189" s="15" t="s">
        <v>88</v>
      </c>
      <c r="AY189" s="267" t="s">
        <v>156</v>
      </c>
    </row>
    <row r="190" s="2" customFormat="1" ht="16.5" customHeight="1">
      <c r="A190" s="38"/>
      <c r="B190" s="39"/>
      <c r="C190" s="268" t="s">
        <v>221</v>
      </c>
      <c r="D190" s="268" t="s">
        <v>222</v>
      </c>
      <c r="E190" s="269" t="s">
        <v>223</v>
      </c>
      <c r="F190" s="270" t="s">
        <v>224</v>
      </c>
      <c r="G190" s="271" t="s">
        <v>225</v>
      </c>
      <c r="H190" s="272">
        <v>515.08000000000004</v>
      </c>
      <c r="I190" s="273"/>
      <c r="J190" s="274">
        <f>ROUND(I190*H190,2)</f>
        <v>0</v>
      </c>
      <c r="K190" s="270" t="s">
        <v>218</v>
      </c>
      <c r="L190" s="275"/>
      <c r="M190" s="276" t="s">
        <v>1</v>
      </c>
      <c r="N190" s="277" t="s">
        <v>45</v>
      </c>
      <c r="O190" s="91"/>
      <c r="P190" s="227">
        <f>O190*H190</f>
        <v>0</v>
      </c>
      <c r="Q190" s="227">
        <v>0.001</v>
      </c>
      <c r="R190" s="227">
        <f>Q190*H190</f>
        <v>0.51508000000000009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215</v>
      </c>
      <c r="AT190" s="229" t="s">
        <v>222</v>
      </c>
      <c r="AU190" s="229" t="s">
        <v>90</v>
      </c>
      <c r="AY190" s="17" t="s">
        <v>156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88</v>
      </c>
      <c r="BK190" s="230">
        <f>ROUND(I190*H190,2)</f>
        <v>0</v>
      </c>
      <c r="BL190" s="17" t="s">
        <v>162</v>
      </c>
      <c r="BM190" s="229" t="s">
        <v>226</v>
      </c>
    </row>
    <row r="191" s="2" customFormat="1">
      <c r="A191" s="38"/>
      <c r="B191" s="39"/>
      <c r="C191" s="40"/>
      <c r="D191" s="231" t="s">
        <v>164</v>
      </c>
      <c r="E191" s="40"/>
      <c r="F191" s="232" t="s">
        <v>224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164</v>
      </c>
      <c r="AU191" s="17" t="s">
        <v>90</v>
      </c>
    </row>
    <row r="192" s="14" customFormat="1">
      <c r="A192" s="14"/>
      <c r="B192" s="246"/>
      <c r="C192" s="247"/>
      <c r="D192" s="231" t="s">
        <v>166</v>
      </c>
      <c r="E192" s="247"/>
      <c r="F192" s="249" t="s">
        <v>227</v>
      </c>
      <c r="G192" s="247"/>
      <c r="H192" s="250">
        <v>515.08000000000004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166</v>
      </c>
      <c r="AU192" s="256" t="s">
        <v>90</v>
      </c>
      <c r="AV192" s="14" t="s">
        <v>90</v>
      </c>
      <c r="AW192" s="14" t="s">
        <v>4</v>
      </c>
      <c r="AX192" s="14" t="s">
        <v>88</v>
      </c>
      <c r="AY192" s="256" t="s">
        <v>156</v>
      </c>
    </row>
    <row r="193" s="2" customFormat="1" ht="33" customHeight="1">
      <c r="A193" s="38"/>
      <c r="B193" s="39"/>
      <c r="C193" s="218" t="s">
        <v>109</v>
      </c>
      <c r="D193" s="218" t="s">
        <v>158</v>
      </c>
      <c r="E193" s="219" t="s">
        <v>228</v>
      </c>
      <c r="F193" s="220" t="s">
        <v>229</v>
      </c>
      <c r="G193" s="221" t="s">
        <v>230</v>
      </c>
      <c r="H193" s="222">
        <v>4.8499999999999996</v>
      </c>
      <c r="I193" s="223"/>
      <c r="J193" s="224">
        <f>ROUND(I193*H193,2)</f>
        <v>0</v>
      </c>
      <c r="K193" s="220" t="s">
        <v>176</v>
      </c>
      <c r="L193" s="44"/>
      <c r="M193" s="225" t="s">
        <v>1</v>
      </c>
      <c r="N193" s="226" t="s">
        <v>45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162</v>
      </c>
      <c r="AT193" s="229" t="s">
        <v>158</v>
      </c>
      <c r="AU193" s="229" t="s">
        <v>90</v>
      </c>
      <c r="AY193" s="17" t="s">
        <v>156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162</v>
      </c>
      <c r="BM193" s="229" t="s">
        <v>231</v>
      </c>
    </row>
    <row r="194" s="2" customFormat="1">
      <c r="A194" s="38"/>
      <c r="B194" s="39"/>
      <c r="C194" s="40"/>
      <c r="D194" s="231" t="s">
        <v>164</v>
      </c>
      <c r="E194" s="40"/>
      <c r="F194" s="232" t="s">
        <v>232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164</v>
      </c>
      <c r="AU194" s="17" t="s">
        <v>90</v>
      </c>
    </row>
    <row r="195" s="12" customFormat="1" ht="22.8" customHeight="1">
      <c r="A195" s="12"/>
      <c r="B195" s="202"/>
      <c r="C195" s="203"/>
      <c r="D195" s="204" t="s">
        <v>79</v>
      </c>
      <c r="E195" s="216" t="s">
        <v>233</v>
      </c>
      <c r="F195" s="216" t="s">
        <v>234</v>
      </c>
      <c r="G195" s="203"/>
      <c r="H195" s="203"/>
      <c r="I195" s="206"/>
      <c r="J195" s="217">
        <f>BK195</f>
        <v>0</v>
      </c>
      <c r="K195" s="203"/>
      <c r="L195" s="208"/>
      <c r="M195" s="209"/>
      <c r="N195" s="210"/>
      <c r="O195" s="210"/>
      <c r="P195" s="211">
        <f>SUM(P196:P201)</f>
        <v>0</v>
      </c>
      <c r="Q195" s="210"/>
      <c r="R195" s="211">
        <f>SUM(R196:R201)</f>
        <v>0</v>
      </c>
      <c r="S195" s="210"/>
      <c r="T195" s="212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3" t="s">
        <v>88</v>
      </c>
      <c r="AT195" s="214" t="s">
        <v>79</v>
      </c>
      <c r="AU195" s="214" t="s">
        <v>88</v>
      </c>
      <c r="AY195" s="213" t="s">
        <v>156</v>
      </c>
      <c r="BK195" s="215">
        <f>SUM(BK196:BK201)</f>
        <v>0</v>
      </c>
    </row>
    <row r="196" s="2" customFormat="1" ht="24.15" customHeight="1">
      <c r="A196" s="38"/>
      <c r="B196" s="39"/>
      <c r="C196" s="218" t="s">
        <v>112</v>
      </c>
      <c r="D196" s="218" t="s">
        <v>158</v>
      </c>
      <c r="E196" s="219" t="s">
        <v>235</v>
      </c>
      <c r="F196" s="220" t="s">
        <v>236</v>
      </c>
      <c r="G196" s="221" t="s">
        <v>230</v>
      </c>
      <c r="H196" s="222">
        <v>4.8499999999999996</v>
      </c>
      <c r="I196" s="223"/>
      <c r="J196" s="224">
        <f>ROUND(I196*H196,2)</f>
        <v>0</v>
      </c>
      <c r="K196" s="220" t="s">
        <v>176</v>
      </c>
      <c r="L196" s="44"/>
      <c r="M196" s="225" t="s">
        <v>1</v>
      </c>
      <c r="N196" s="226" t="s">
        <v>45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162</v>
      </c>
      <c r="AT196" s="229" t="s">
        <v>158</v>
      </c>
      <c r="AU196" s="229" t="s">
        <v>90</v>
      </c>
      <c r="AY196" s="17" t="s">
        <v>156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88</v>
      </c>
      <c r="BK196" s="230">
        <f>ROUND(I196*H196,2)</f>
        <v>0</v>
      </c>
      <c r="BL196" s="17" t="s">
        <v>162</v>
      </c>
      <c r="BM196" s="229" t="s">
        <v>237</v>
      </c>
    </row>
    <row r="197" s="2" customFormat="1">
      <c r="A197" s="38"/>
      <c r="B197" s="39"/>
      <c r="C197" s="40"/>
      <c r="D197" s="231" t="s">
        <v>164</v>
      </c>
      <c r="E197" s="40"/>
      <c r="F197" s="232" t="s">
        <v>238</v>
      </c>
      <c r="G197" s="40"/>
      <c r="H197" s="40"/>
      <c r="I197" s="233"/>
      <c r="J197" s="40"/>
      <c r="K197" s="40"/>
      <c r="L197" s="44"/>
      <c r="M197" s="234"/>
      <c r="N197" s="235"/>
      <c r="O197" s="91"/>
      <c r="P197" s="91"/>
      <c r="Q197" s="91"/>
      <c r="R197" s="91"/>
      <c r="S197" s="91"/>
      <c r="T197" s="92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164</v>
      </c>
      <c r="AU197" s="17" t="s">
        <v>90</v>
      </c>
    </row>
    <row r="198" s="2" customFormat="1" ht="24.15" customHeight="1">
      <c r="A198" s="38"/>
      <c r="B198" s="39"/>
      <c r="C198" s="218" t="s">
        <v>8</v>
      </c>
      <c r="D198" s="218" t="s">
        <v>158</v>
      </c>
      <c r="E198" s="219" t="s">
        <v>239</v>
      </c>
      <c r="F198" s="220" t="s">
        <v>240</v>
      </c>
      <c r="G198" s="221" t="s">
        <v>230</v>
      </c>
      <c r="H198" s="222">
        <v>43.649999999999999</v>
      </c>
      <c r="I198" s="223"/>
      <c r="J198" s="224">
        <f>ROUND(I198*H198,2)</f>
        <v>0</v>
      </c>
      <c r="K198" s="220" t="s">
        <v>176</v>
      </c>
      <c r="L198" s="44"/>
      <c r="M198" s="225" t="s">
        <v>1</v>
      </c>
      <c r="N198" s="226" t="s">
        <v>45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162</v>
      </c>
      <c r="AT198" s="229" t="s">
        <v>158</v>
      </c>
      <c r="AU198" s="229" t="s">
        <v>90</v>
      </c>
      <c r="AY198" s="17" t="s">
        <v>156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88</v>
      </c>
      <c r="BK198" s="230">
        <f>ROUND(I198*H198,2)</f>
        <v>0</v>
      </c>
      <c r="BL198" s="17" t="s">
        <v>162</v>
      </c>
      <c r="BM198" s="229" t="s">
        <v>241</v>
      </c>
    </row>
    <row r="199" s="2" customFormat="1">
      <c r="A199" s="38"/>
      <c r="B199" s="39"/>
      <c r="C199" s="40"/>
      <c r="D199" s="231" t="s">
        <v>164</v>
      </c>
      <c r="E199" s="40"/>
      <c r="F199" s="232" t="s">
        <v>242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164</v>
      </c>
      <c r="AU199" s="17" t="s">
        <v>90</v>
      </c>
    </row>
    <row r="200" s="2" customFormat="1">
      <c r="A200" s="38"/>
      <c r="B200" s="39"/>
      <c r="C200" s="40"/>
      <c r="D200" s="231" t="s">
        <v>243</v>
      </c>
      <c r="E200" s="40"/>
      <c r="F200" s="278" t="s">
        <v>244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243</v>
      </c>
      <c r="AU200" s="17" t="s">
        <v>90</v>
      </c>
    </row>
    <row r="201" s="14" customFormat="1">
      <c r="A201" s="14"/>
      <c r="B201" s="246"/>
      <c r="C201" s="247"/>
      <c r="D201" s="231" t="s">
        <v>166</v>
      </c>
      <c r="E201" s="247"/>
      <c r="F201" s="249" t="s">
        <v>245</v>
      </c>
      <c r="G201" s="247"/>
      <c r="H201" s="250">
        <v>43.649999999999999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166</v>
      </c>
      <c r="AU201" s="256" t="s">
        <v>90</v>
      </c>
      <c r="AV201" s="14" t="s">
        <v>90</v>
      </c>
      <c r="AW201" s="14" t="s">
        <v>4</v>
      </c>
      <c r="AX201" s="14" t="s">
        <v>88</v>
      </c>
      <c r="AY201" s="256" t="s">
        <v>156</v>
      </c>
    </row>
    <row r="202" s="12" customFormat="1" ht="22.8" customHeight="1">
      <c r="A202" s="12"/>
      <c r="B202" s="202"/>
      <c r="C202" s="203"/>
      <c r="D202" s="204" t="s">
        <v>79</v>
      </c>
      <c r="E202" s="216" t="s">
        <v>246</v>
      </c>
      <c r="F202" s="216" t="s">
        <v>247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SUM(P203:P204)</f>
        <v>0</v>
      </c>
      <c r="Q202" s="210"/>
      <c r="R202" s="211">
        <f>SUM(R203:R204)</f>
        <v>0</v>
      </c>
      <c r="S202" s="210"/>
      <c r="T202" s="212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88</v>
      </c>
      <c r="AT202" s="214" t="s">
        <v>79</v>
      </c>
      <c r="AU202" s="214" t="s">
        <v>88</v>
      </c>
      <c r="AY202" s="213" t="s">
        <v>156</v>
      </c>
      <c r="BK202" s="215">
        <f>SUM(BK203:BK204)</f>
        <v>0</v>
      </c>
    </row>
    <row r="203" s="2" customFormat="1" ht="16.5" customHeight="1">
      <c r="A203" s="38"/>
      <c r="B203" s="39"/>
      <c r="C203" s="218" t="s">
        <v>117</v>
      </c>
      <c r="D203" s="218" t="s">
        <v>158</v>
      </c>
      <c r="E203" s="219" t="s">
        <v>248</v>
      </c>
      <c r="F203" s="220" t="s">
        <v>249</v>
      </c>
      <c r="G203" s="221" t="s">
        <v>230</v>
      </c>
      <c r="H203" s="222">
        <v>0.51500000000000001</v>
      </c>
      <c r="I203" s="223"/>
      <c r="J203" s="224">
        <f>ROUND(I203*H203,2)</f>
        <v>0</v>
      </c>
      <c r="K203" s="220" t="s">
        <v>176</v>
      </c>
      <c r="L203" s="44"/>
      <c r="M203" s="225" t="s">
        <v>1</v>
      </c>
      <c r="N203" s="226" t="s">
        <v>45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162</v>
      </c>
      <c r="AT203" s="229" t="s">
        <v>158</v>
      </c>
      <c r="AU203" s="229" t="s">
        <v>90</v>
      </c>
      <c r="AY203" s="17" t="s">
        <v>156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162</v>
      </c>
      <c r="BM203" s="229" t="s">
        <v>250</v>
      </c>
    </row>
    <row r="204" s="2" customFormat="1">
      <c r="A204" s="38"/>
      <c r="B204" s="39"/>
      <c r="C204" s="40"/>
      <c r="D204" s="231" t="s">
        <v>164</v>
      </c>
      <c r="E204" s="40"/>
      <c r="F204" s="232" t="s">
        <v>251</v>
      </c>
      <c r="G204" s="40"/>
      <c r="H204" s="40"/>
      <c r="I204" s="233"/>
      <c r="J204" s="40"/>
      <c r="K204" s="40"/>
      <c r="L204" s="44"/>
      <c r="M204" s="279"/>
      <c r="N204" s="280"/>
      <c r="O204" s="281"/>
      <c r="P204" s="281"/>
      <c r="Q204" s="281"/>
      <c r="R204" s="281"/>
      <c r="S204" s="281"/>
      <c r="T204" s="28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164</v>
      </c>
      <c r="AU204" s="17" t="s">
        <v>90</v>
      </c>
    </row>
    <row r="205" s="2" customFormat="1" ht="6.96" customHeight="1">
      <c r="A205" s="38"/>
      <c r="B205" s="66"/>
      <c r="C205" s="67"/>
      <c r="D205" s="67"/>
      <c r="E205" s="67"/>
      <c r="F205" s="67"/>
      <c r="G205" s="67"/>
      <c r="H205" s="67"/>
      <c r="I205" s="67"/>
      <c r="J205" s="67"/>
      <c r="K205" s="67"/>
      <c r="L205" s="44"/>
      <c r="M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</row>
  </sheetData>
  <sheetProtection sheet="1" autoFilter="0" formatColumns="0" formatRows="0" objects="1" scenarios="1" spinCount="100000" saltValue="KkorMOvRuN8WvJaT1uEznrz6lDVtqwtNry9wHqrN5TeG+EQwwG8XjCCq9EEjzS7I/su5Ycwl1mFRTmM2mjfUag==" hashValue="cNSPD1un+bStSFdO7PpKtO+bqh0GUYRb5GscmZXOJfpSHZcRGY2tB1ZatreDL1S8nGI9H8apghAaskdbNjk+Wg==" algorithmName="SHA-512" password="CC35"/>
  <autoFilter ref="C119:K20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252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ROUND((SUM(BE121:BE171)),  2)</f>
        <v>0</v>
      </c>
      <c r="G33" s="38"/>
      <c r="H33" s="38"/>
      <c r="I33" s="155">
        <v>0.20999999999999999</v>
      </c>
      <c r="J33" s="154">
        <f>ROUND(((SUM(BE121:BE171))*I33),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ROUND((SUM(BF121:BF171)),  2)</f>
        <v>0</v>
      </c>
      <c r="G34" s="38"/>
      <c r="H34" s="38"/>
      <c r="I34" s="155">
        <v>0.12</v>
      </c>
      <c r="J34" s="154">
        <f>ROUND(((SUM(BF121:BF171))*I34),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ROUND((SUM(BG121:BG171)),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ROUND((SUM(BH121:BH171)),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ROUND((SUM(BI121:BI171)),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Pol. č. 02 - Obnovení příkopu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253</v>
      </c>
      <c r="E99" s="188"/>
      <c r="F99" s="188"/>
      <c r="G99" s="188"/>
      <c r="H99" s="188"/>
      <c r="I99" s="188"/>
      <c r="J99" s="189">
        <f>J146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254</v>
      </c>
      <c r="E100" s="188"/>
      <c r="F100" s="188"/>
      <c r="G100" s="188"/>
      <c r="H100" s="188"/>
      <c r="I100" s="188"/>
      <c r="J100" s="189">
        <f>J159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140</v>
      </c>
      <c r="E101" s="188"/>
      <c r="F101" s="188"/>
      <c r="G101" s="188"/>
      <c r="H101" s="188"/>
      <c r="I101" s="188"/>
      <c r="J101" s="189">
        <f>J169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VT Opava km 33.600 - 39.000, odstranění PŠ 09/2024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02 - Pol. č. 02 - Obnovení příkopu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Opava</v>
      </c>
      <c r="G115" s="40"/>
      <c r="H115" s="40"/>
      <c r="I115" s="32" t="s">
        <v>22</v>
      </c>
      <c r="J115" s="79" t="str">
        <f>IF(J12="","",J12)</f>
        <v>16. 5. 2025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Povodí Odry, státní podnik</v>
      </c>
      <c r="G117" s="40"/>
      <c r="H117" s="40"/>
      <c r="I117" s="32" t="s">
        <v>32</v>
      </c>
      <c r="J117" s="36" t="str">
        <f>E21</f>
        <v>Lineplan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>Ing. Marek Boháč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142</v>
      </c>
      <c r="D120" s="194" t="s">
        <v>65</v>
      </c>
      <c r="E120" s="194" t="s">
        <v>61</v>
      </c>
      <c r="F120" s="194" t="s">
        <v>62</v>
      </c>
      <c r="G120" s="194" t="s">
        <v>143</v>
      </c>
      <c r="H120" s="194" t="s">
        <v>144</v>
      </c>
      <c r="I120" s="194" t="s">
        <v>145</v>
      </c>
      <c r="J120" s="194" t="s">
        <v>134</v>
      </c>
      <c r="K120" s="195" t="s">
        <v>146</v>
      </c>
      <c r="L120" s="196"/>
      <c r="M120" s="100" t="s">
        <v>1</v>
      </c>
      <c r="N120" s="101" t="s">
        <v>44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63.082881760000006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79</v>
      </c>
      <c r="AU121" s="17" t="s">
        <v>136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79</v>
      </c>
      <c r="E122" s="205" t="s">
        <v>154</v>
      </c>
      <c r="F122" s="205" t="s">
        <v>155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P123+P146+P159+P169</f>
        <v>0</v>
      </c>
      <c r="Q122" s="210"/>
      <c r="R122" s="211">
        <f>R123+R146+R159+R169</f>
        <v>63.082881760000006</v>
      </c>
      <c r="S122" s="210"/>
      <c r="T122" s="212">
        <f>T123+T146+T159+T169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88</v>
      </c>
      <c r="AT122" s="214" t="s">
        <v>79</v>
      </c>
      <c r="AU122" s="214" t="s">
        <v>80</v>
      </c>
      <c r="AY122" s="213" t="s">
        <v>156</v>
      </c>
      <c r="BK122" s="215">
        <f>BK123+BK146+BK159+BK169</f>
        <v>0</v>
      </c>
    </row>
    <row r="123" s="12" customFormat="1" ht="22.8" customHeight="1">
      <c r="A123" s="12"/>
      <c r="B123" s="202"/>
      <c r="C123" s="203"/>
      <c r="D123" s="204" t="s">
        <v>79</v>
      </c>
      <c r="E123" s="216" t="s">
        <v>88</v>
      </c>
      <c r="F123" s="216" t="s">
        <v>157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SUM(P124:P145)</f>
        <v>0</v>
      </c>
      <c r="Q123" s="210"/>
      <c r="R123" s="211">
        <f>SUM(R124:R145)</f>
        <v>0</v>
      </c>
      <c r="S123" s="210"/>
      <c r="T123" s="212">
        <f>SUM(T124:T145)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88</v>
      </c>
      <c r="AY123" s="213" t="s">
        <v>156</v>
      </c>
      <c r="BK123" s="215">
        <f>SUM(BK124:BK145)</f>
        <v>0</v>
      </c>
    </row>
    <row r="124" s="2" customFormat="1" ht="33" customHeight="1">
      <c r="A124" s="38"/>
      <c r="B124" s="39"/>
      <c r="C124" s="218" t="s">
        <v>88</v>
      </c>
      <c r="D124" s="218" t="s">
        <v>158</v>
      </c>
      <c r="E124" s="219" t="s">
        <v>173</v>
      </c>
      <c r="F124" s="220" t="s">
        <v>174</v>
      </c>
      <c r="G124" s="221" t="s">
        <v>175</v>
      </c>
      <c r="H124" s="222">
        <v>30</v>
      </c>
      <c r="I124" s="223"/>
      <c r="J124" s="224">
        <f>ROUND(I124*H124,2)</f>
        <v>0</v>
      </c>
      <c r="K124" s="220" t="s">
        <v>176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162</v>
      </c>
      <c r="AT124" s="229" t="s">
        <v>158</v>
      </c>
      <c r="AU124" s="229" t="s">
        <v>90</v>
      </c>
      <c r="AY124" s="17" t="s">
        <v>156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162</v>
      </c>
      <c r="BM124" s="229" t="s">
        <v>255</v>
      </c>
    </row>
    <row r="125" s="2" customFormat="1">
      <c r="A125" s="38"/>
      <c r="B125" s="39"/>
      <c r="C125" s="40"/>
      <c r="D125" s="231" t="s">
        <v>164</v>
      </c>
      <c r="E125" s="40"/>
      <c r="F125" s="232" t="s">
        <v>178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164</v>
      </c>
      <c r="AU125" s="17" t="s">
        <v>90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179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3" customFormat="1">
      <c r="A127" s="13"/>
      <c r="B127" s="236"/>
      <c r="C127" s="237"/>
      <c r="D127" s="231" t="s">
        <v>166</v>
      </c>
      <c r="E127" s="238" t="s">
        <v>1</v>
      </c>
      <c r="F127" s="239" t="s">
        <v>256</v>
      </c>
      <c r="G127" s="237"/>
      <c r="H127" s="238" t="s">
        <v>1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166</v>
      </c>
      <c r="AU127" s="245" t="s">
        <v>90</v>
      </c>
      <c r="AV127" s="13" t="s">
        <v>88</v>
      </c>
      <c r="AW127" s="13" t="s">
        <v>36</v>
      </c>
      <c r="AX127" s="13" t="s">
        <v>80</v>
      </c>
      <c r="AY127" s="245" t="s">
        <v>156</v>
      </c>
    </row>
    <row r="128" s="14" customFormat="1">
      <c r="A128" s="14"/>
      <c r="B128" s="246"/>
      <c r="C128" s="247"/>
      <c r="D128" s="231" t="s">
        <v>166</v>
      </c>
      <c r="E128" s="248" t="s">
        <v>1</v>
      </c>
      <c r="F128" s="249" t="s">
        <v>199</v>
      </c>
      <c r="G128" s="247"/>
      <c r="H128" s="250">
        <v>30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166</v>
      </c>
      <c r="AU128" s="256" t="s">
        <v>90</v>
      </c>
      <c r="AV128" s="14" t="s">
        <v>90</v>
      </c>
      <c r="AW128" s="14" t="s">
        <v>36</v>
      </c>
      <c r="AX128" s="14" t="s">
        <v>80</v>
      </c>
      <c r="AY128" s="256" t="s">
        <v>156</v>
      </c>
    </row>
    <row r="129" s="15" customFormat="1">
      <c r="A129" s="15"/>
      <c r="B129" s="257"/>
      <c r="C129" s="258"/>
      <c r="D129" s="231" t="s">
        <v>166</v>
      </c>
      <c r="E129" s="259" t="s">
        <v>1</v>
      </c>
      <c r="F129" s="260" t="s">
        <v>172</v>
      </c>
      <c r="G129" s="258"/>
      <c r="H129" s="261">
        <v>30</v>
      </c>
      <c r="I129" s="262"/>
      <c r="J129" s="258"/>
      <c r="K129" s="258"/>
      <c r="L129" s="263"/>
      <c r="M129" s="264"/>
      <c r="N129" s="265"/>
      <c r="O129" s="265"/>
      <c r="P129" s="265"/>
      <c r="Q129" s="265"/>
      <c r="R129" s="265"/>
      <c r="S129" s="265"/>
      <c r="T129" s="26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7" t="s">
        <v>166</v>
      </c>
      <c r="AU129" s="267" t="s">
        <v>90</v>
      </c>
      <c r="AV129" s="15" t="s">
        <v>162</v>
      </c>
      <c r="AW129" s="15" t="s">
        <v>36</v>
      </c>
      <c r="AX129" s="15" t="s">
        <v>88</v>
      </c>
      <c r="AY129" s="267" t="s">
        <v>156</v>
      </c>
    </row>
    <row r="130" s="2" customFormat="1" ht="37.8" customHeight="1">
      <c r="A130" s="38"/>
      <c r="B130" s="39"/>
      <c r="C130" s="218" t="s">
        <v>90</v>
      </c>
      <c r="D130" s="218" t="s">
        <v>158</v>
      </c>
      <c r="E130" s="219" t="s">
        <v>257</v>
      </c>
      <c r="F130" s="220" t="s">
        <v>258</v>
      </c>
      <c r="G130" s="221" t="s">
        <v>175</v>
      </c>
      <c r="H130" s="222">
        <v>30</v>
      </c>
      <c r="I130" s="223"/>
      <c r="J130" s="224">
        <f>ROUND(I130*H130,2)</f>
        <v>0</v>
      </c>
      <c r="K130" s="220" t="s">
        <v>176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162</v>
      </c>
      <c r="AT130" s="229" t="s">
        <v>158</v>
      </c>
      <c r="AU130" s="229" t="s">
        <v>90</v>
      </c>
      <c r="AY130" s="17" t="s">
        <v>156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162</v>
      </c>
      <c r="BM130" s="229" t="s">
        <v>259</v>
      </c>
    </row>
    <row r="131" s="2" customFormat="1">
      <c r="A131" s="38"/>
      <c r="B131" s="39"/>
      <c r="C131" s="40"/>
      <c r="D131" s="231" t="s">
        <v>164</v>
      </c>
      <c r="E131" s="40"/>
      <c r="F131" s="232" t="s">
        <v>260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164</v>
      </c>
      <c r="AU131" s="17" t="s">
        <v>90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261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3" customFormat="1">
      <c r="A133" s="13"/>
      <c r="B133" s="236"/>
      <c r="C133" s="237"/>
      <c r="D133" s="231" t="s">
        <v>166</v>
      </c>
      <c r="E133" s="238" t="s">
        <v>1</v>
      </c>
      <c r="F133" s="239" t="s">
        <v>256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90</v>
      </c>
      <c r="AV133" s="13" t="s">
        <v>88</v>
      </c>
      <c r="AW133" s="13" t="s">
        <v>36</v>
      </c>
      <c r="AX133" s="13" t="s">
        <v>80</v>
      </c>
      <c r="AY133" s="245" t="s">
        <v>156</v>
      </c>
    </row>
    <row r="134" s="14" customFormat="1">
      <c r="A134" s="14"/>
      <c r="B134" s="246"/>
      <c r="C134" s="247"/>
      <c r="D134" s="231" t="s">
        <v>166</v>
      </c>
      <c r="E134" s="248" t="s">
        <v>1</v>
      </c>
      <c r="F134" s="249" t="s">
        <v>199</v>
      </c>
      <c r="G134" s="247"/>
      <c r="H134" s="250">
        <v>30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166</v>
      </c>
      <c r="AU134" s="256" t="s">
        <v>90</v>
      </c>
      <c r="AV134" s="14" t="s">
        <v>90</v>
      </c>
      <c r="AW134" s="14" t="s">
        <v>36</v>
      </c>
      <c r="AX134" s="14" t="s">
        <v>80</v>
      </c>
      <c r="AY134" s="256" t="s">
        <v>156</v>
      </c>
    </row>
    <row r="135" s="15" customFormat="1">
      <c r="A135" s="15"/>
      <c r="B135" s="257"/>
      <c r="C135" s="258"/>
      <c r="D135" s="231" t="s">
        <v>166</v>
      </c>
      <c r="E135" s="259" t="s">
        <v>1</v>
      </c>
      <c r="F135" s="260" t="s">
        <v>172</v>
      </c>
      <c r="G135" s="258"/>
      <c r="H135" s="261">
        <v>30</v>
      </c>
      <c r="I135" s="262"/>
      <c r="J135" s="258"/>
      <c r="K135" s="258"/>
      <c r="L135" s="263"/>
      <c r="M135" s="264"/>
      <c r="N135" s="265"/>
      <c r="O135" s="265"/>
      <c r="P135" s="265"/>
      <c r="Q135" s="265"/>
      <c r="R135" s="265"/>
      <c r="S135" s="265"/>
      <c r="T135" s="266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7" t="s">
        <v>166</v>
      </c>
      <c r="AU135" s="267" t="s">
        <v>90</v>
      </c>
      <c r="AV135" s="15" t="s">
        <v>162</v>
      </c>
      <c r="AW135" s="15" t="s">
        <v>36</v>
      </c>
      <c r="AX135" s="15" t="s">
        <v>88</v>
      </c>
      <c r="AY135" s="267" t="s">
        <v>156</v>
      </c>
    </row>
    <row r="136" s="2" customFormat="1" ht="37.8" customHeight="1">
      <c r="A136" s="38"/>
      <c r="B136" s="39"/>
      <c r="C136" s="218" t="s">
        <v>182</v>
      </c>
      <c r="D136" s="218" t="s">
        <v>158</v>
      </c>
      <c r="E136" s="219" t="s">
        <v>262</v>
      </c>
      <c r="F136" s="220" t="s">
        <v>263</v>
      </c>
      <c r="G136" s="221" t="s">
        <v>175</v>
      </c>
      <c r="H136" s="222">
        <v>180</v>
      </c>
      <c r="I136" s="223"/>
      <c r="J136" s="224">
        <f>ROUND(I136*H136,2)</f>
        <v>0</v>
      </c>
      <c r="K136" s="220" t="s">
        <v>176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162</v>
      </c>
      <c r="AT136" s="229" t="s">
        <v>158</v>
      </c>
      <c r="AU136" s="229" t="s">
        <v>90</v>
      </c>
      <c r="AY136" s="17" t="s">
        <v>156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162</v>
      </c>
      <c r="BM136" s="229" t="s">
        <v>264</v>
      </c>
    </row>
    <row r="137" s="2" customFormat="1">
      <c r="A137" s="38"/>
      <c r="B137" s="39"/>
      <c r="C137" s="40"/>
      <c r="D137" s="231" t="s">
        <v>164</v>
      </c>
      <c r="E137" s="40"/>
      <c r="F137" s="232" t="s">
        <v>265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164</v>
      </c>
      <c r="AU137" s="17" t="s">
        <v>90</v>
      </c>
    </row>
    <row r="138" s="2" customFormat="1">
      <c r="A138" s="38"/>
      <c r="B138" s="39"/>
      <c r="C138" s="40"/>
      <c r="D138" s="231" t="s">
        <v>243</v>
      </c>
      <c r="E138" s="40"/>
      <c r="F138" s="278" t="s">
        <v>266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243</v>
      </c>
      <c r="AU138" s="17" t="s">
        <v>90</v>
      </c>
    </row>
    <row r="139" s="14" customFormat="1">
      <c r="A139" s="14"/>
      <c r="B139" s="246"/>
      <c r="C139" s="247"/>
      <c r="D139" s="231" t="s">
        <v>166</v>
      </c>
      <c r="E139" s="247"/>
      <c r="F139" s="249" t="s">
        <v>267</v>
      </c>
      <c r="G139" s="247"/>
      <c r="H139" s="250">
        <v>180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4</v>
      </c>
      <c r="AX139" s="14" t="s">
        <v>88</v>
      </c>
      <c r="AY139" s="256" t="s">
        <v>156</v>
      </c>
    </row>
    <row r="140" s="2" customFormat="1" ht="33" customHeight="1">
      <c r="A140" s="38"/>
      <c r="B140" s="39"/>
      <c r="C140" s="218" t="s">
        <v>162</v>
      </c>
      <c r="D140" s="218" t="s">
        <v>158</v>
      </c>
      <c r="E140" s="219" t="s">
        <v>228</v>
      </c>
      <c r="F140" s="220" t="s">
        <v>229</v>
      </c>
      <c r="G140" s="221" t="s">
        <v>230</v>
      </c>
      <c r="H140" s="222">
        <v>54</v>
      </c>
      <c r="I140" s="223"/>
      <c r="J140" s="224">
        <f>ROUND(I140*H140,2)</f>
        <v>0</v>
      </c>
      <c r="K140" s="220" t="s">
        <v>176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162</v>
      </c>
      <c r="AT140" s="229" t="s">
        <v>158</v>
      </c>
      <c r="AU140" s="229" t="s">
        <v>90</v>
      </c>
      <c r="AY140" s="17" t="s">
        <v>156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162</v>
      </c>
      <c r="BM140" s="229" t="s">
        <v>268</v>
      </c>
    </row>
    <row r="141" s="2" customFormat="1">
      <c r="A141" s="38"/>
      <c r="B141" s="39"/>
      <c r="C141" s="40"/>
      <c r="D141" s="231" t="s">
        <v>164</v>
      </c>
      <c r="E141" s="40"/>
      <c r="F141" s="232" t="s">
        <v>232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164</v>
      </c>
      <c r="AU141" s="17" t="s">
        <v>90</v>
      </c>
    </row>
    <row r="142" s="13" customFormat="1">
      <c r="A142" s="13"/>
      <c r="B142" s="236"/>
      <c r="C142" s="237"/>
      <c r="D142" s="231" t="s">
        <v>166</v>
      </c>
      <c r="E142" s="238" t="s">
        <v>1</v>
      </c>
      <c r="F142" s="239" t="s">
        <v>269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166</v>
      </c>
      <c r="AU142" s="245" t="s">
        <v>90</v>
      </c>
      <c r="AV142" s="13" t="s">
        <v>88</v>
      </c>
      <c r="AW142" s="13" t="s">
        <v>36</v>
      </c>
      <c r="AX142" s="13" t="s">
        <v>80</v>
      </c>
      <c r="AY142" s="245" t="s">
        <v>156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256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4" customFormat="1">
      <c r="A144" s="14"/>
      <c r="B144" s="246"/>
      <c r="C144" s="247"/>
      <c r="D144" s="231" t="s">
        <v>166</v>
      </c>
      <c r="E144" s="248" t="s">
        <v>1</v>
      </c>
      <c r="F144" s="249" t="s">
        <v>270</v>
      </c>
      <c r="G144" s="247"/>
      <c r="H144" s="250">
        <v>54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166</v>
      </c>
      <c r="AU144" s="256" t="s">
        <v>90</v>
      </c>
      <c r="AV144" s="14" t="s">
        <v>90</v>
      </c>
      <c r="AW144" s="14" t="s">
        <v>36</v>
      </c>
      <c r="AX144" s="14" t="s">
        <v>80</v>
      </c>
      <c r="AY144" s="256" t="s">
        <v>156</v>
      </c>
    </row>
    <row r="145" s="15" customFormat="1">
      <c r="A145" s="15"/>
      <c r="B145" s="257"/>
      <c r="C145" s="258"/>
      <c r="D145" s="231" t="s">
        <v>166</v>
      </c>
      <c r="E145" s="259" t="s">
        <v>1</v>
      </c>
      <c r="F145" s="260" t="s">
        <v>172</v>
      </c>
      <c r="G145" s="258"/>
      <c r="H145" s="261">
        <v>54</v>
      </c>
      <c r="I145" s="262"/>
      <c r="J145" s="258"/>
      <c r="K145" s="258"/>
      <c r="L145" s="263"/>
      <c r="M145" s="264"/>
      <c r="N145" s="265"/>
      <c r="O145" s="265"/>
      <c r="P145" s="265"/>
      <c r="Q145" s="265"/>
      <c r="R145" s="265"/>
      <c r="S145" s="265"/>
      <c r="T145" s="266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7" t="s">
        <v>166</v>
      </c>
      <c r="AU145" s="267" t="s">
        <v>90</v>
      </c>
      <c r="AV145" s="15" t="s">
        <v>162</v>
      </c>
      <c r="AW145" s="15" t="s">
        <v>36</v>
      </c>
      <c r="AX145" s="15" t="s">
        <v>88</v>
      </c>
      <c r="AY145" s="267" t="s">
        <v>156</v>
      </c>
    </row>
    <row r="146" s="12" customFormat="1" ht="22.8" customHeight="1">
      <c r="A146" s="12"/>
      <c r="B146" s="202"/>
      <c r="C146" s="203"/>
      <c r="D146" s="204" t="s">
        <v>79</v>
      </c>
      <c r="E146" s="216" t="s">
        <v>162</v>
      </c>
      <c r="F146" s="216" t="s">
        <v>271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SUM(P147:P158)</f>
        <v>0</v>
      </c>
      <c r="Q146" s="210"/>
      <c r="R146" s="211">
        <f>SUM(R147:R158)</f>
        <v>48.883381360000001</v>
      </c>
      <c r="S146" s="210"/>
      <c r="T146" s="212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88</v>
      </c>
      <c r="AT146" s="214" t="s">
        <v>79</v>
      </c>
      <c r="AU146" s="214" t="s">
        <v>88</v>
      </c>
      <c r="AY146" s="213" t="s">
        <v>156</v>
      </c>
      <c r="BK146" s="215">
        <f>SUM(BK147:BK158)</f>
        <v>0</v>
      </c>
    </row>
    <row r="147" s="2" customFormat="1" ht="33" customHeight="1">
      <c r="A147" s="38"/>
      <c r="B147" s="39"/>
      <c r="C147" s="218" t="s">
        <v>188</v>
      </c>
      <c r="D147" s="218" t="s">
        <v>158</v>
      </c>
      <c r="E147" s="219" t="s">
        <v>272</v>
      </c>
      <c r="F147" s="220" t="s">
        <v>273</v>
      </c>
      <c r="G147" s="221" t="s">
        <v>161</v>
      </c>
      <c r="H147" s="222">
        <v>70.789000000000001</v>
      </c>
      <c r="I147" s="223"/>
      <c r="J147" s="224">
        <f>ROUND(I147*H147,2)</f>
        <v>0</v>
      </c>
      <c r="K147" s="220" t="s">
        <v>176</v>
      </c>
      <c r="L147" s="44"/>
      <c r="M147" s="225" t="s">
        <v>1</v>
      </c>
      <c r="N147" s="226" t="s">
        <v>45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162</v>
      </c>
      <c r="AT147" s="229" t="s">
        <v>158</v>
      </c>
      <c r="AU147" s="229" t="s">
        <v>90</v>
      </c>
      <c r="AY147" s="17" t="s">
        <v>156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162</v>
      </c>
      <c r="BM147" s="229" t="s">
        <v>274</v>
      </c>
    </row>
    <row r="148" s="2" customFormat="1">
      <c r="A148" s="38"/>
      <c r="B148" s="39"/>
      <c r="C148" s="40"/>
      <c r="D148" s="231" t="s">
        <v>164</v>
      </c>
      <c r="E148" s="40"/>
      <c r="F148" s="232" t="s">
        <v>275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164</v>
      </c>
      <c r="AU148" s="17" t="s">
        <v>90</v>
      </c>
    </row>
    <row r="149" s="13" customFormat="1">
      <c r="A149" s="13"/>
      <c r="B149" s="236"/>
      <c r="C149" s="237"/>
      <c r="D149" s="231" t="s">
        <v>166</v>
      </c>
      <c r="E149" s="238" t="s">
        <v>1</v>
      </c>
      <c r="F149" s="239" t="s">
        <v>276</v>
      </c>
      <c r="G149" s="237"/>
      <c r="H149" s="238" t="s">
        <v>1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166</v>
      </c>
      <c r="AU149" s="245" t="s">
        <v>90</v>
      </c>
      <c r="AV149" s="13" t="s">
        <v>88</v>
      </c>
      <c r="AW149" s="13" t="s">
        <v>36</v>
      </c>
      <c r="AX149" s="13" t="s">
        <v>80</v>
      </c>
      <c r="AY149" s="245" t="s">
        <v>156</v>
      </c>
    </row>
    <row r="150" s="13" customFormat="1">
      <c r="A150" s="13"/>
      <c r="B150" s="236"/>
      <c r="C150" s="237"/>
      <c r="D150" s="231" t="s">
        <v>166</v>
      </c>
      <c r="E150" s="238" t="s">
        <v>1</v>
      </c>
      <c r="F150" s="239" t="s">
        <v>277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166</v>
      </c>
      <c r="AU150" s="245" t="s">
        <v>90</v>
      </c>
      <c r="AV150" s="13" t="s">
        <v>88</v>
      </c>
      <c r="AW150" s="13" t="s">
        <v>36</v>
      </c>
      <c r="AX150" s="13" t="s">
        <v>80</v>
      </c>
      <c r="AY150" s="245" t="s">
        <v>156</v>
      </c>
    </row>
    <row r="151" s="14" customFormat="1">
      <c r="A151" s="14"/>
      <c r="B151" s="246"/>
      <c r="C151" s="247"/>
      <c r="D151" s="231" t="s">
        <v>166</v>
      </c>
      <c r="E151" s="248" t="s">
        <v>1</v>
      </c>
      <c r="F151" s="249" t="s">
        <v>278</v>
      </c>
      <c r="G151" s="247"/>
      <c r="H151" s="250">
        <v>70.789000000000001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166</v>
      </c>
      <c r="AU151" s="256" t="s">
        <v>90</v>
      </c>
      <c r="AV151" s="14" t="s">
        <v>90</v>
      </c>
      <c r="AW151" s="14" t="s">
        <v>36</v>
      </c>
      <c r="AX151" s="14" t="s">
        <v>80</v>
      </c>
      <c r="AY151" s="256" t="s">
        <v>156</v>
      </c>
    </row>
    <row r="152" s="15" customFormat="1">
      <c r="A152" s="15"/>
      <c r="B152" s="257"/>
      <c r="C152" s="258"/>
      <c r="D152" s="231" t="s">
        <v>166</v>
      </c>
      <c r="E152" s="259" t="s">
        <v>1</v>
      </c>
      <c r="F152" s="260" t="s">
        <v>172</v>
      </c>
      <c r="G152" s="258"/>
      <c r="H152" s="261">
        <v>70.789000000000001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166</v>
      </c>
      <c r="AU152" s="267" t="s">
        <v>90</v>
      </c>
      <c r="AV152" s="15" t="s">
        <v>162</v>
      </c>
      <c r="AW152" s="15" t="s">
        <v>36</v>
      </c>
      <c r="AX152" s="15" t="s">
        <v>88</v>
      </c>
      <c r="AY152" s="267" t="s">
        <v>156</v>
      </c>
    </row>
    <row r="153" s="2" customFormat="1" ht="24.15" customHeight="1">
      <c r="A153" s="38"/>
      <c r="B153" s="39"/>
      <c r="C153" s="218" t="s">
        <v>181</v>
      </c>
      <c r="D153" s="218" t="s">
        <v>158</v>
      </c>
      <c r="E153" s="219" t="s">
        <v>279</v>
      </c>
      <c r="F153" s="220" t="s">
        <v>280</v>
      </c>
      <c r="G153" s="221" t="s">
        <v>161</v>
      </c>
      <c r="H153" s="222">
        <v>65.768000000000001</v>
      </c>
      <c r="I153" s="223"/>
      <c r="J153" s="224">
        <f>ROUND(I153*H153,2)</f>
        <v>0</v>
      </c>
      <c r="K153" s="220" t="s">
        <v>176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0.74326999999999999</v>
      </c>
      <c r="R153" s="227">
        <f>Q153*H153</f>
        <v>48.883381360000001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162</v>
      </c>
      <c r="AT153" s="229" t="s">
        <v>158</v>
      </c>
      <c r="AU153" s="229" t="s">
        <v>90</v>
      </c>
      <c r="AY153" s="17" t="s">
        <v>156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162</v>
      </c>
      <c r="BM153" s="229" t="s">
        <v>281</v>
      </c>
    </row>
    <row r="154" s="2" customFormat="1">
      <c r="A154" s="38"/>
      <c r="B154" s="39"/>
      <c r="C154" s="40"/>
      <c r="D154" s="231" t="s">
        <v>164</v>
      </c>
      <c r="E154" s="40"/>
      <c r="F154" s="232" t="s">
        <v>282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164</v>
      </c>
      <c r="AU154" s="17" t="s">
        <v>90</v>
      </c>
    </row>
    <row r="155" s="13" customFormat="1">
      <c r="A155" s="13"/>
      <c r="B155" s="236"/>
      <c r="C155" s="237"/>
      <c r="D155" s="231" t="s">
        <v>166</v>
      </c>
      <c r="E155" s="238" t="s">
        <v>1</v>
      </c>
      <c r="F155" s="239" t="s">
        <v>276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90</v>
      </c>
      <c r="AV155" s="13" t="s">
        <v>88</v>
      </c>
      <c r="AW155" s="13" t="s">
        <v>36</v>
      </c>
      <c r="AX155" s="13" t="s">
        <v>80</v>
      </c>
      <c r="AY155" s="245" t="s">
        <v>156</v>
      </c>
    </row>
    <row r="156" s="13" customFormat="1">
      <c r="A156" s="13"/>
      <c r="B156" s="236"/>
      <c r="C156" s="237"/>
      <c r="D156" s="231" t="s">
        <v>166</v>
      </c>
      <c r="E156" s="238" t="s">
        <v>1</v>
      </c>
      <c r="F156" s="239" t="s">
        <v>277</v>
      </c>
      <c r="G156" s="237"/>
      <c r="H156" s="238" t="s">
        <v>1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166</v>
      </c>
      <c r="AU156" s="245" t="s">
        <v>90</v>
      </c>
      <c r="AV156" s="13" t="s">
        <v>88</v>
      </c>
      <c r="AW156" s="13" t="s">
        <v>36</v>
      </c>
      <c r="AX156" s="13" t="s">
        <v>80</v>
      </c>
      <c r="AY156" s="245" t="s">
        <v>156</v>
      </c>
    </row>
    <row r="157" s="14" customFormat="1">
      <c r="A157" s="14"/>
      <c r="B157" s="246"/>
      <c r="C157" s="247"/>
      <c r="D157" s="231" t="s">
        <v>166</v>
      </c>
      <c r="E157" s="248" t="s">
        <v>1</v>
      </c>
      <c r="F157" s="249" t="s">
        <v>283</v>
      </c>
      <c r="G157" s="247"/>
      <c r="H157" s="250">
        <v>65.768000000000001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166</v>
      </c>
      <c r="AU157" s="256" t="s">
        <v>90</v>
      </c>
      <c r="AV157" s="14" t="s">
        <v>90</v>
      </c>
      <c r="AW157" s="14" t="s">
        <v>36</v>
      </c>
      <c r="AX157" s="14" t="s">
        <v>80</v>
      </c>
      <c r="AY157" s="256" t="s">
        <v>156</v>
      </c>
    </row>
    <row r="158" s="15" customFormat="1">
      <c r="A158" s="15"/>
      <c r="B158" s="257"/>
      <c r="C158" s="258"/>
      <c r="D158" s="231" t="s">
        <v>166</v>
      </c>
      <c r="E158" s="259" t="s">
        <v>1</v>
      </c>
      <c r="F158" s="260" t="s">
        <v>172</v>
      </c>
      <c r="G158" s="258"/>
      <c r="H158" s="261">
        <v>65.768000000000001</v>
      </c>
      <c r="I158" s="262"/>
      <c r="J158" s="258"/>
      <c r="K158" s="258"/>
      <c r="L158" s="263"/>
      <c r="M158" s="264"/>
      <c r="N158" s="265"/>
      <c r="O158" s="265"/>
      <c r="P158" s="265"/>
      <c r="Q158" s="265"/>
      <c r="R158" s="265"/>
      <c r="S158" s="265"/>
      <c r="T158" s="26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7" t="s">
        <v>166</v>
      </c>
      <c r="AU158" s="267" t="s">
        <v>90</v>
      </c>
      <c r="AV158" s="15" t="s">
        <v>162</v>
      </c>
      <c r="AW158" s="15" t="s">
        <v>36</v>
      </c>
      <c r="AX158" s="15" t="s">
        <v>88</v>
      </c>
      <c r="AY158" s="267" t="s">
        <v>156</v>
      </c>
    </row>
    <row r="159" s="12" customFormat="1" ht="22.8" customHeight="1">
      <c r="A159" s="12"/>
      <c r="B159" s="202"/>
      <c r="C159" s="203"/>
      <c r="D159" s="204" t="s">
        <v>79</v>
      </c>
      <c r="E159" s="216" t="s">
        <v>221</v>
      </c>
      <c r="F159" s="216" t="s">
        <v>284</v>
      </c>
      <c r="G159" s="203"/>
      <c r="H159" s="203"/>
      <c r="I159" s="206"/>
      <c r="J159" s="217">
        <f>BK159</f>
        <v>0</v>
      </c>
      <c r="K159" s="203"/>
      <c r="L159" s="208"/>
      <c r="M159" s="209"/>
      <c r="N159" s="210"/>
      <c r="O159" s="210"/>
      <c r="P159" s="211">
        <f>SUM(P160:P168)</f>
        <v>0</v>
      </c>
      <c r="Q159" s="210"/>
      <c r="R159" s="211">
        <f>SUM(R160:R168)</f>
        <v>14.199500400000002</v>
      </c>
      <c r="S159" s="210"/>
      <c r="T159" s="212">
        <f>SUM(T160:T168)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3" t="s">
        <v>88</v>
      </c>
      <c r="AT159" s="214" t="s">
        <v>79</v>
      </c>
      <c r="AU159" s="214" t="s">
        <v>88</v>
      </c>
      <c r="AY159" s="213" t="s">
        <v>156</v>
      </c>
      <c r="BK159" s="215">
        <f>SUM(BK160:BK168)</f>
        <v>0</v>
      </c>
    </row>
    <row r="160" s="2" customFormat="1" ht="24.15" customHeight="1">
      <c r="A160" s="38"/>
      <c r="B160" s="39"/>
      <c r="C160" s="218" t="s">
        <v>207</v>
      </c>
      <c r="D160" s="218" t="s">
        <v>158</v>
      </c>
      <c r="E160" s="219" t="s">
        <v>285</v>
      </c>
      <c r="F160" s="220" t="s">
        <v>286</v>
      </c>
      <c r="G160" s="221" t="s">
        <v>287</v>
      </c>
      <c r="H160" s="222">
        <v>51.615000000000002</v>
      </c>
      <c r="I160" s="223"/>
      <c r="J160" s="224">
        <f>ROUND(I160*H160,2)</f>
        <v>0</v>
      </c>
      <c r="K160" s="220" t="s">
        <v>176</v>
      </c>
      <c r="L160" s="44"/>
      <c r="M160" s="225" t="s">
        <v>1</v>
      </c>
      <c r="N160" s="226" t="s">
        <v>45</v>
      </c>
      <c r="O160" s="91"/>
      <c r="P160" s="227">
        <f>O160*H160</f>
        <v>0</v>
      </c>
      <c r="Q160" s="227">
        <v>0.13095999999999999</v>
      </c>
      <c r="R160" s="227">
        <f>Q160*H160</f>
        <v>6.7595004000000003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162</v>
      </c>
      <c r="AT160" s="229" t="s">
        <v>158</v>
      </c>
      <c r="AU160" s="229" t="s">
        <v>90</v>
      </c>
      <c r="AY160" s="17" t="s">
        <v>156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88</v>
      </c>
      <c r="BK160" s="230">
        <f>ROUND(I160*H160,2)</f>
        <v>0</v>
      </c>
      <c r="BL160" s="17" t="s">
        <v>162</v>
      </c>
      <c r="BM160" s="229" t="s">
        <v>288</v>
      </c>
    </row>
    <row r="161" s="2" customFormat="1">
      <c r="A161" s="38"/>
      <c r="B161" s="39"/>
      <c r="C161" s="40"/>
      <c r="D161" s="231" t="s">
        <v>164</v>
      </c>
      <c r="E161" s="40"/>
      <c r="F161" s="232" t="s">
        <v>289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164</v>
      </c>
      <c r="AU161" s="17" t="s">
        <v>90</v>
      </c>
    </row>
    <row r="162" s="13" customFormat="1">
      <c r="A162" s="13"/>
      <c r="B162" s="236"/>
      <c r="C162" s="237"/>
      <c r="D162" s="231" t="s">
        <v>166</v>
      </c>
      <c r="E162" s="238" t="s">
        <v>1</v>
      </c>
      <c r="F162" s="239" t="s">
        <v>276</v>
      </c>
      <c r="G162" s="237"/>
      <c r="H162" s="238" t="s">
        <v>1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166</v>
      </c>
      <c r="AU162" s="245" t="s">
        <v>90</v>
      </c>
      <c r="AV162" s="13" t="s">
        <v>88</v>
      </c>
      <c r="AW162" s="13" t="s">
        <v>36</v>
      </c>
      <c r="AX162" s="13" t="s">
        <v>80</v>
      </c>
      <c r="AY162" s="245" t="s">
        <v>156</v>
      </c>
    </row>
    <row r="163" s="13" customFormat="1">
      <c r="A163" s="13"/>
      <c r="B163" s="236"/>
      <c r="C163" s="237"/>
      <c r="D163" s="231" t="s">
        <v>166</v>
      </c>
      <c r="E163" s="238" t="s">
        <v>1</v>
      </c>
      <c r="F163" s="239" t="s">
        <v>277</v>
      </c>
      <c r="G163" s="237"/>
      <c r="H163" s="238" t="s">
        <v>1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166</v>
      </c>
      <c r="AU163" s="245" t="s">
        <v>90</v>
      </c>
      <c r="AV163" s="13" t="s">
        <v>88</v>
      </c>
      <c r="AW163" s="13" t="s">
        <v>36</v>
      </c>
      <c r="AX163" s="13" t="s">
        <v>80</v>
      </c>
      <c r="AY163" s="245" t="s">
        <v>156</v>
      </c>
    </row>
    <row r="164" s="14" customFormat="1">
      <c r="A164" s="14"/>
      <c r="B164" s="246"/>
      <c r="C164" s="247"/>
      <c r="D164" s="231" t="s">
        <v>166</v>
      </c>
      <c r="E164" s="248" t="s">
        <v>1</v>
      </c>
      <c r="F164" s="249" t="s">
        <v>290</v>
      </c>
      <c r="G164" s="247"/>
      <c r="H164" s="250">
        <v>51.615000000000002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166</v>
      </c>
      <c r="AU164" s="256" t="s">
        <v>90</v>
      </c>
      <c r="AV164" s="14" t="s">
        <v>90</v>
      </c>
      <c r="AW164" s="14" t="s">
        <v>36</v>
      </c>
      <c r="AX164" s="14" t="s">
        <v>80</v>
      </c>
      <c r="AY164" s="256" t="s">
        <v>156</v>
      </c>
    </row>
    <row r="165" s="15" customFormat="1">
      <c r="A165" s="15"/>
      <c r="B165" s="257"/>
      <c r="C165" s="258"/>
      <c r="D165" s="231" t="s">
        <v>166</v>
      </c>
      <c r="E165" s="259" t="s">
        <v>1</v>
      </c>
      <c r="F165" s="260" t="s">
        <v>172</v>
      </c>
      <c r="G165" s="258"/>
      <c r="H165" s="261">
        <v>51.615000000000002</v>
      </c>
      <c r="I165" s="262"/>
      <c r="J165" s="258"/>
      <c r="K165" s="258"/>
      <c r="L165" s="263"/>
      <c r="M165" s="264"/>
      <c r="N165" s="265"/>
      <c r="O165" s="265"/>
      <c r="P165" s="265"/>
      <c r="Q165" s="265"/>
      <c r="R165" s="265"/>
      <c r="S165" s="265"/>
      <c r="T165" s="266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7" t="s">
        <v>166</v>
      </c>
      <c r="AU165" s="267" t="s">
        <v>90</v>
      </c>
      <c r="AV165" s="15" t="s">
        <v>162</v>
      </c>
      <c r="AW165" s="15" t="s">
        <v>36</v>
      </c>
      <c r="AX165" s="15" t="s">
        <v>88</v>
      </c>
      <c r="AY165" s="267" t="s">
        <v>156</v>
      </c>
    </row>
    <row r="166" s="2" customFormat="1" ht="16.5" customHeight="1">
      <c r="A166" s="38"/>
      <c r="B166" s="39"/>
      <c r="C166" s="268" t="s">
        <v>215</v>
      </c>
      <c r="D166" s="268" t="s">
        <v>222</v>
      </c>
      <c r="E166" s="269" t="s">
        <v>291</v>
      </c>
      <c r="F166" s="270" t="s">
        <v>292</v>
      </c>
      <c r="G166" s="271" t="s">
        <v>293</v>
      </c>
      <c r="H166" s="272">
        <v>155</v>
      </c>
      <c r="I166" s="273"/>
      <c r="J166" s="274">
        <f>ROUND(I166*H166,2)</f>
        <v>0</v>
      </c>
      <c r="K166" s="270" t="s">
        <v>1</v>
      </c>
      <c r="L166" s="275"/>
      <c r="M166" s="276" t="s">
        <v>1</v>
      </c>
      <c r="N166" s="277" t="s">
        <v>45</v>
      </c>
      <c r="O166" s="91"/>
      <c r="P166" s="227">
        <f>O166*H166</f>
        <v>0</v>
      </c>
      <c r="Q166" s="227">
        <v>0.048000000000000001</v>
      </c>
      <c r="R166" s="227">
        <f>Q166*H166</f>
        <v>7.4400000000000004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215</v>
      </c>
      <c r="AT166" s="229" t="s">
        <v>222</v>
      </c>
      <c r="AU166" s="229" t="s">
        <v>90</v>
      </c>
      <c r="AY166" s="17" t="s">
        <v>156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162</v>
      </c>
      <c r="BM166" s="229" t="s">
        <v>294</v>
      </c>
    </row>
    <row r="167" s="2" customFormat="1">
      <c r="A167" s="38"/>
      <c r="B167" s="39"/>
      <c r="C167" s="40"/>
      <c r="D167" s="231" t="s">
        <v>164</v>
      </c>
      <c r="E167" s="40"/>
      <c r="F167" s="232" t="s">
        <v>292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164</v>
      </c>
      <c r="AU167" s="17" t="s">
        <v>90</v>
      </c>
    </row>
    <row r="168" s="14" customFormat="1">
      <c r="A168" s="14"/>
      <c r="B168" s="246"/>
      <c r="C168" s="247"/>
      <c r="D168" s="231" t="s">
        <v>166</v>
      </c>
      <c r="E168" s="247"/>
      <c r="F168" s="249" t="s">
        <v>295</v>
      </c>
      <c r="G168" s="247"/>
      <c r="H168" s="250">
        <v>155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166</v>
      </c>
      <c r="AU168" s="256" t="s">
        <v>90</v>
      </c>
      <c r="AV168" s="14" t="s">
        <v>90</v>
      </c>
      <c r="AW168" s="14" t="s">
        <v>4</v>
      </c>
      <c r="AX168" s="14" t="s">
        <v>88</v>
      </c>
      <c r="AY168" s="256" t="s">
        <v>156</v>
      </c>
    </row>
    <row r="169" s="12" customFormat="1" ht="22.8" customHeight="1">
      <c r="A169" s="12"/>
      <c r="B169" s="202"/>
      <c r="C169" s="203"/>
      <c r="D169" s="204" t="s">
        <v>79</v>
      </c>
      <c r="E169" s="216" t="s">
        <v>246</v>
      </c>
      <c r="F169" s="216" t="s">
        <v>247</v>
      </c>
      <c r="G169" s="203"/>
      <c r="H169" s="203"/>
      <c r="I169" s="206"/>
      <c r="J169" s="217">
        <f>BK169</f>
        <v>0</v>
      </c>
      <c r="K169" s="203"/>
      <c r="L169" s="208"/>
      <c r="M169" s="209"/>
      <c r="N169" s="210"/>
      <c r="O169" s="210"/>
      <c r="P169" s="211">
        <f>SUM(P170:P171)</f>
        <v>0</v>
      </c>
      <c r="Q169" s="210"/>
      <c r="R169" s="211">
        <f>SUM(R170:R171)</f>
        <v>0</v>
      </c>
      <c r="S169" s="210"/>
      <c r="T169" s="212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88</v>
      </c>
      <c r="AT169" s="214" t="s">
        <v>79</v>
      </c>
      <c r="AU169" s="214" t="s">
        <v>88</v>
      </c>
      <c r="AY169" s="213" t="s">
        <v>156</v>
      </c>
      <c r="BK169" s="215">
        <f>SUM(BK170:BK171)</f>
        <v>0</v>
      </c>
    </row>
    <row r="170" s="2" customFormat="1" ht="33" customHeight="1">
      <c r="A170" s="38"/>
      <c r="B170" s="39"/>
      <c r="C170" s="218" t="s">
        <v>221</v>
      </c>
      <c r="D170" s="218" t="s">
        <v>158</v>
      </c>
      <c r="E170" s="219" t="s">
        <v>296</v>
      </c>
      <c r="F170" s="220" t="s">
        <v>297</v>
      </c>
      <c r="G170" s="221" t="s">
        <v>230</v>
      </c>
      <c r="H170" s="222">
        <v>63.082999999999998</v>
      </c>
      <c r="I170" s="223"/>
      <c r="J170" s="224">
        <f>ROUND(I170*H170,2)</f>
        <v>0</v>
      </c>
      <c r="K170" s="220" t="s">
        <v>176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162</v>
      </c>
      <c r="AT170" s="229" t="s">
        <v>158</v>
      </c>
      <c r="AU170" s="229" t="s">
        <v>90</v>
      </c>
      <c r="AY170" s="17" t="s">
        <v>156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162</v>
      </c>
      <c r="BM170" s="229" t="s">
        <v>298</v>
      </c>
    </row>
    <row r="171" s="2" customFormat="1">
      <c r="A171" s="38"/>
      <c r="B171" s="39"/>
      <c r="C171" s="40"/>
      <c r="D171" s="231" t="s">
        <v>164</v>
      </c>
      <c r="E171" s="40"/>
      <c r="F171" s="232" t="s">
        <v>299</v>
      </c>
      <c r="G171" s="40"/>
      <c r="H171" s="40"/>
      <c r="I171" s="233"/>
      <c r="J171" s="40"/>
      <c r="K171" s="40"/>
      <c r="L171" s="44"/>
      <c r="M171" s="279"/>
      <c r="N171" s="280"/>
      <c r="O171" s="281"/>
      <c r="P171" s="281"/>
      <c r="Q171" s="281"/>
      <c r="R171" s="281"/>
      <c r="S171" s="281"/>
      <c r="T171" s="28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164</v>
      </c>
      <c r="AU171" s="17" t="s">
        <v>90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yoLVJm4Lt8mDbcUHhZYtjJmIv9U9y75rT12Q5yNjsyLHXt6K5w0xn74O34p5tPBrFzZNFIuk9sg0agR3VRmp9A==" hashValue="t5N3lmMJzclnNYFh9DadXSK/LOEExkXoo8/osa8A3yC88x8zfve4dUVMiS7NRRpyBvDLaw9K/oXe1BK78vzvng==" algorithmName="SHA-512" password="CC35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ROUND((SUM(BE119:BE222)),  2)</f>
        <v>0</v>
      </c>
      <c r="G33" s="38"/>
      <c r="H33" s="38"/>
      <c r="I33" s="155">
        <v>0.20999999999999999</v>
      </c>
      <c r="J33" s="154">
        <f>ROUND(((SUM(BE119:BE222))*I33),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ROUND((SUM(BF119:BF222)),  2)</f>
        <v>0</v>
      </c>
      <c r="G34" s="38"/>
      <c r="H34" s="38"/>
      <c r="I34" s="155">
        <v>0.12</v>
      </c>
      <c r="J34" s="154">
        <f>ROUND(((SUM(BF119:BF222))*I34),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ROUND((SUM(BG119:BG222)),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ROUND((SUM(BH119:BH222)),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ROUND((SUM(BI119:BI222)),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Pol. č. 03, 08, 09 - Úpravy svahů hrází a břehů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140</v>
      </c>
      <c r="E99" s="188"/>
      <c r="F99" s="188"/>
      <c r="G99" s="188"/>
      <c r="H99" s="188"/>
      <c r="I99" s="188"/>
      <c r="J99" s="189">
        <f>J220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VT Opava km 33.600 - 39.000, odstranění PŠ 09/2024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03 - Pol. č. 03, 08, 09 - Úpravy svahů hrází a břehů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Opava</v>
      </c>
      <c r="G113" s="40"/>
      <c r="H113" s="40"/>
      <c r="I113" s="32" t="s">
        <v>22</v>
      </c>
      <c r="J113" s="79" t="str">
        <f>IF(J12="","",J12)</f>
        <v>16. 5. 2025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Povodí Odry, státní podnik</v>
      </c>
      <c r="G115" s="40"/>
      <c r="H115" s="40"/>
      <c r="I115" s="32" t="s">
        <v>32</v>
      </c>
      <c r="J115" s="36" t="str">
        <f>E21</f>
        <v>Lineplan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>Ing. Marek Boháč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142</v>
      </c>
      <c r="D118" s="194" t="s">
        <v>65</v>
      </c>
      <c r="E118" s="194" t="s">
        <v>61</v>
      </c>
      <c r="F118" s="194" t="s">
        <v>62</v>
      </c>
      <c r="G118" s="194" t="s">
        <v>143</v>
      </c>
      <c r="H118" s="194" t="s">
        <v>144</v>
      </c>
      <c r="I118" s="194" t="s">
        <v>145</v>
      </c>
      <c r="J118" s="194" t="s">
        <v>134</v>
      </c>
      <c r="K118" s="195" t="s">
        <v>146</v>
      </c>
      <c r="L118" s="196"/>
      <c r="M118" s="100" t="s">
        <v>1</v>
      </c>
      <c r="N118" s="101" t="s">
        <v>44</v>
      </c>
      <c r="O118" s="101" t="s">
        <v>147</v>
      </c>
      <c r="P118" s="101" t="s">
        <v>148</v>
      </c>
      <c r="Q118" s="101" t="s">
        <v>149</v>
      </c>
      <c r="R118" s="101" t="s">
        <v>150</v>
      </c>
      <c r="S118" s="101" t="s">
        <v>151</v>
      </c>
      <c r="T118" s="102" t="s">
        <v>152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153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421.24520000000007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79</v>
      </c>
      <c r="AU119" s="17" t="s">
        <v>136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79</v>
      </c>
      <c r="E120" s="205" t="s">
        <v>154</v>
      </c>
      <c r="F120" s="205" t="s">
        <v>155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P121+P220</f>
        <v>0</v>
      </c>
      <c r="Q120" s="210"/>
      <c r="R120" s="211">
        <f>R121+R220</f>
        <v>421.24520000000007</v>
      </c>
      <c r="S120" s="210"/>
      <c r="T120" s="212">
        <f>T121+T220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80</v>
      </c>
      <c r="AY120" s="213" t="s">
        <v>156</v>
      </c>
      <c r="BK120" s="215">
        <f>BK121+BK220</f>
        <v>0</v>
      </c>
    </row>
    <row r="121" s="12" customFormat="1" ht="22.8" customHeight="1">
      <c r="A121" s="12"/>
      <c r="B121" s="202"/>
      <c r="C121" s="203"/>
      <c r="D121" s="204" t="s">
        <v>79</v>
      </c>
      <c r="E121" s="216" t="s">
        <v>88</v>
      </c>
      <c r="F121" s="216" t="s">
        <v>157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SUM(P122:P219)</f>
        <v>0</v>
      </c>
      <c r="Q121" s="210"/>
      <c r="R121" s="211">
        <f>SUM(R122:R219)</f>
        <v>421.24520000000007</v>
      </c>
      <c r="S121" s="210"/>
      <c r="T121" s="212">
        <f>SUM(T122:T219)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88</v>
      </c>
      <c r="AT121" s="214" t="s">
        <v>79</v>
      </c>
      <c r="AU121" s="214" t="s">
        <v>88</v>
      </c>
      <c r="AY121" s="213" t="s">
        <v>156</v>
      </c>
      <c r="BK121" s="215">
        <f>SUM(BK122:BK219)</f>
        <v>0</v>
      </c>
    </row>
    <row r="122" s="2" customFormat="1" ht="24.15" customHeight="1">
      <c r="A122" s="38"/>
      <c r="B122" s="39"/>
      <c r="C122" s="218" t="s">
        <v>117</v>
      </c>
      <c r="D122" s="218" t="s">
        <v>158</v>
      </c>
      <c r="E122" s="219" t="s">
        <v>301</v>
      </c>
      <c r="F122" s="220" t="s">
        <v>302</v>
      </c>
      <c r="G122" s="221" t="s">
        <v>175</v>
      </c>
      <c r="H122" s="222">
        <v>20</v>
      </c>
      <c r="I122" s="223"/>
      <c r="J122" s="224">
        <f>ROUND(I122*H122,2)</f>
        <v>0</v>
      </c>
      <c r="K122" s="220" t="s">
        <v>176</v>
      </c>
      <c r="L122" s="44"/>
      <c r="M122" s="225" t="s">
        <v>1</v>
      </c>
      <c r="N122" s="226" t="s">
        <v>45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162</v>
      </c>
      <c r="AT122" s="229" t="s">
        <v>158</v>
      </c>
      <c r="AU122" s="229" t="s">
        <v>90</v>
      </c>
      <c r="AY122" s="17" t="s">
        <v>156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88</v>
      </c>
      <c r="BK122" s="230">
        <f>ROUND(I122*H122,2)</f>
        <v>0</v>
      </c>
      <c r="BL122" s="17" t="s">
        <v>162</v>
      </c>
      <c r="BM122" s="229" t="s">
        <v>303</v>
      </c>
    </row>
    <row r="123" s="2" customFormat="1">
      <c r="A123" s="38"/>
      <c r="B123" s="39"/>
      <c r="C123" s="40"/>
      <c r="D123" s="231" t="s">
        <v>164</v>
      </c>
      <c r="E123" s="40"/>
      <c r="F123" s="232" t="s">
        <v>304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164</v>
      </c>
      <c r="AU123" s="17" t="s">
        <v>90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261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3" customFormat="1">
      <c r="A125" s="13"/>
      <c r="B125" s="236"/>
      <c r="C125" s="237"/>
      <c r="D125" s="231" t="s">
        <v>166</v>
      </c>
      <c r="E125" s="238" t="s">
        <v>1</v>
      </c>
      <c r="F125" s="239" t="s">
        <v>305</v>
      </c>
      <c r="G125" s="237"/>
      <c r="H125" s="238" t="s">
        <v>1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90</v>
      </c>
      <c r="AV125" s="13" t="s">
        <v>88</v>
      </c>
      <c r="AW125" s="13" t="s">
        <v>36</v>
      </c>
      <c r="AX125" s="13" t="s">
        <v>80</v>
      </c>
      <c r="AY125" s="245" t="s">
        <v>156</v>
      </c>
    </row>
    <row r="126" s="14" customFormat="1">
      <c r="A126" s="14"/>
      <c r="B126" s="246"/>
      <c r="C126" s="247"/>
      <c r="D126" s="231" t="s">
        <v>166</v>
      </c>
      <c r="E126" s="248" t="s">
        <v>1</v>
      </c>
      <c r="F126" s="249" t="s">
        <v>123</v>
      </c>
      <c r="G126" s="247"/>
      <c r="H126" s="250">
        <v>20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166</v>
      </c>
      <c r="AU126" s="256" t="s">
        <v>90</v>
      </c>
      <c r="AV126" s="14" t="s">
        <v>90</v>
      </c>
      <c r="AW126" s="14" t="s">
        <v>36</v>
      </c>
      <c r="AX126" s="14" t="s">
        <v>80</v>
      </c>
      <c r="AY126" s="256" t="s">
        <v>156</v>
      </c>
    </row>
    <row r="127" s="15" customFormat="1">
      <c r="A127" s="15"/>
      <c r="B127" s="257"/>
      <c r="C127" s="258"/>
      <c r="D127" s="231" t="s">
        <v>166</v>
      </c>
      <c r="E127" s="259" t="s">
        <v>1</v>
      </c>
      <c r="F127" s="260" t="s">
        <v>172</v>
      </c>
      <c r="G127" s="258"/>
      <c r="H127" s="261">
        <v>20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166</v>
      </c>
      <c r="AU127" s="267" t="s">
        <v>90</v>
      </c>
      <c r="AV127" s="15" t="s">
        <v>162</v>
      </c>
      <c r="AW127" s="15" t="s">
        <v>36</v>
      </c>
      <c r="AX127" s="15" t="s">
        <v>88</v>
      </c>
      <c r="AY127" s="267" t="s">
        <v>156</v>
      </c>
    </row>
    <row r="128" s="2" customFormat="1" ht="37.8" customHeight="1">
      <c r="A128" s="38"/>
      <c r="B128" s="39"/>
      <c r="C128" s="218" t="s">
        <v>120</v>
      </c>
      <c r="D128" s="218" t="s">
        <v>158</v>
      </c>
      <c r="E128" s="219" t="s">
        <v>257</v>
      </c>
      <c r="F128" s="220" t="s">
        <v>258</v>
      </c>
      <c r="G128" s="221" t="s">
        <v>175</v>
      </c>
      <c r="H128" s="222">
        <v>216</v>
      </c>
      <c r="I128" s="223"/>
      <c r="J128" s="224">
        <f>ROUND(I128*H128,2)</f>
        <v>0</v>
      </c>
      <c r="K128" s="220" t="s">
        <v>176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162</v>
      </c>
      <c r="AT128" s="229" t="s">
        <v>158</v>
      </c>
      <c r="AU128" s="229" t="s">
        <v>90</v>
      </c>
      <c r="AY128" s="17" t="s">
        <v>156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162</v>
      </c>
      <c r="BM128" s="229" t="s">
        <v>306</v>
      </c>
    </row>
    <row r="129" s="2" customFormat="1">
      <c r="A129" s="38"/>
      <c r="B129" s="39"/>
      <c r="C129" s="40"/>
      <c r="D129" s="231" t="s">
        <v>164</v>
      </c>
      <c r="E129" s="40"/>
      <c r="F129" s="232" t="s">
        <v>260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164</v>
      </c>
      <c r="AU129" s="17" t="s">
        <v>90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261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3" customFormat="1">
      <c r="A131" s="13"/>
      <c r="B131" s="236"/>
      <c r="C131" s="237"/>
      <c r="D131" s="231" t="s">
        <v>166</v>
      </c>
      <c r="E131" s="238" t="s">
        <v>1</v>
      </c>
      <c r="F131" s="239" t="s">
        <v>305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166</v>
      </c>
      <c r="AU131" s="245" t="s">
        <v>90</v>
      </c>
      <c r="AV131" s="13" t="s">
        <v>88</v>
      </c>
      <c r="AW131" s="13" t="s">
        <v>36</v>
      </c>
      <c r="AX131" s="13" t="s">
        <v>80</v>
      </c>
      <c r="AY131" s="245" t="s">
        <v>156</v>
      </c>
    </row>
    <row r="132" s="14" customFormat="1">
      <c r="A132" s="14"/>
      <c r="B132" s="246"/>
      <c r="C132" s="247"/>
      <c r="D132" s="231" t="s">
        <v>166</v>
      </c>
      <c r="E132" s="248" t="s">
        <v>1</v>
      </c>
      <c r="F132" s="249" t="s">
        <v>123</v>
      </c>
      <c r="G132" s="247"/>
      <c r="H132" s="250">
        <v>20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166</v>
      </c>
      <c r="AU132" s="256" t="s">
        <v>90</v>
      </c>
      <c r="AV132" s="14" t="s">
        <v>90</v>
      </c>
      <c r="AW132" s="14" t="s">
        <v>36</v>
      </c>
      <c r="AX132" s="14" t="s">
        <v>80</v>
      </c>
      <c r="AY132" s="256" t="s">
        <v>156</v>
      </c>
    </row>
    <row r="133" s="13" customFormat="1">
      <c r="A133" s="13"/>
      <c r="B133" s="236"/>
      <c r="C133" s="237"/>
      <c r="D133" s="231" t="s">
        <v>166</v>
      </c>
      <c r="E133" s="238" t="s">
        <v>1</v>
      </c>
      <c r="F133" s="239" t="s">
        <v>307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90</v>
      </c>
      <c r="AV133" s="13" t="s">
        <v>88</v>
      </c>
      <c r="AW133" s="13" t="s">
        <v>36</v>
      </c>
      <c r="AX133" s="13" t="s">
        <v>80</v>
      </c>
      <c r="AY133" s="245" t="s">
        <v>156</v>
      </c>
    </row>
    <row r="134" s="14" customFormat="1">
      <c r="A134" s="14"/>
      <c r="B134" s="246"/>
      <c r="C134" s="247"/>
      <c r="D134" s="231" t="s">
        <v>166</v>
      </c>
      <c r="E134" s="248" t="s">
        <v>1</v>
      </c>
      <c r="F134" s="249" t="s">
        <v>308</v>
      </c>
      <c r="G134" s="247"/>
      <c r="H134" s="250">
        <v>80</v>
      </c>
      <c r="I134" s="251"/>
      <c r="J134" s="247"/>
      <c r="K134" s="247"/>
      <c r="L134" s="252"/>
      <c r="M134" s="253"/>
      <c r="N134" s="254"/>
      <c r="O134" s="254"/>
      <c r="P134" s="254"/>
      <c r="Q134" s="254"/>
      <c r="R134" s="254"/>
      <c r="S134" s="254"/>
      <c r="T134" s="25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6" t="s">
        <v>166</v>
      </c>
      <c r="AU134" s="256" t="s">
        <v>90</v>
      </c>
      <c r="AV134" s="14" t="s">
        <v>90</v>
      </c>
      <c r="AW134" s="14" t="s">
        <v>36</v>
      </c>
      <c r="AX134" s="14" t="s">
        <v>80</v>
      </c>
      <c r="AY134" s="256" t="s">
        <v>156</v>
      </c>
    </row>
    <row r="135" s="13" customFormat="1">
      <c r="A135" s="13"/>
      <c r="B135" s="236"/>
      <c r="C135" s="237"/>
      <c r="D135" s="231" t="s">
        <v>166</v>
      </c>
      <c r="E135" s="238" t="s">
        <v>1</v>
      </c>
      <c r="F135" s="239" t="s">
        <v>309</v>
      </c>
      <c r="G135" s="237"/>
      <c r="H135" s="238" t="s">
        <v>1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166</v>
      </c>
      <c r="AU135" s="245" t="s">
        <v>90</v>
      </c>
      <c r="AV135" s="13" t="s">
        <v>88</v>
      </c>
      <c r="AW135" s="13" t="s">
        <v>36</v>
      </c>
      <c r="AX135" s="13" t="s">
        <v>80</v>
      </c>
      <c r="AY135" s="245" t="s">
        <v>156</v>
      </c>
    </row>
    <row r="136" s="14" customFormat="1">
      <c r="A136" s="14"/>
      <c r="B136" s="246"/>
      <c r="C136" s="247"/>
      <c r="D136" s="231" t="s">
        <v>166</v>
      </c>
      <c r="E136" s="248" t="s">
        <v>1</v>
      </c>
      <c r="F136" s="249" t="s">
        <v>310</v>
      </c>
      <c r="G136" s="247"/>
      <c r="H136" s="250">
        <v>116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166</v>
      </c>
      <c r="AU136" s="256" t="s">
        <v>90</v>
      </c>
      <c r="AV136" s="14" t="s">
        <v>90</v>
      </c>
      <c r="AW136" s="14" t="s">
        <v>36</v>
      </c>
      <c r="AX136" s="14" t="s">
        <v>80</v>
      </c>
      <c r="AY136" s="256" t="s">
        <v>156</v>
      </c>
    </row>
    <row r="137" s="15" customFormat="1">
      <c r="A137" s="15"/>
      <c r="B137" s="257"/>
      <c r="C137" s="258"/>
      <c r="D137" s="231" t="s">
        <v>166</v>
      </c>
      <c r="E137" s="259" t="s">
        <v>1</v>
      </c>
      <c r="F137" s="260" t="s">
        <v>172</v>
      </c>
      <c r="G137" s="258"/>
      <c r="H137" s="261">
        <v>216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166</v>
      </c>
      <c r="AU137" s="267" t="s">
        <v>90</v>
      </c>
      <c r="AV137" s="15" t="s">
        <v>162</v>
      </c>
      <c r="AW137" s="15" t="s">
        <v>36</v>
      </c>
      <c r="AX137" s="15" t="s">
        <v>88</v>
      </c>
      <c r="AY137" s="267" t="s">
        <v>156</v>
      </c>
    </row>
    <row r="138" s="2" customFormat="1" ht="37.8" customHeight="1">
      <c r="A138" s="38"/>
      <c r="B138" s="39"/>
      <c r="C138" s="218" t="s">
        <v>311</v>
      </c>
      <c r="D138" s="218" t="s">
        <v>158</v>
      </c>
      <c r="E138" s="219" t="s">
        <v>262</v>
      </c>
      <c r="F138" s="220" t="s">
        <v>263</v>
      </c>
      <c r="G138" s="221" t="s">
        <v>175</v>
      </c>
      <c r="H138" s="222">
        <v>1296</v>
      </c>
      <c r="I138" s="223"/>
      <c r="J138" s="224">
        <f>ROUND(I138*H138,2)</f>
        <v>0</v>
      </c>
      <c r="K138" s="220" t="s">
        <v>176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162</v>
      </c>
      <c r="AT138" s="229" t="s">
        <v>158</v>
      </c>
      <c r="AU138" s="229" t="s">
        <v>90</v>
      </c>
      <c r="AY138" s="17" t="s">
        <v>156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162</v>
      </c>
      <c r="BM138" s="229" t="s">
        <v>312</v>
      </c>
    </row>
    <row r="139" s="2" customFormat="1">
      <c r="A139" s="38"/>
      <c r="B139" s="39"/>
      <c r="C139" s="40"/>
      <c r="D139" s="231" t="s">
        <v>164</v>
      </c>
      <c r="E139" s="40"/>
      <c r="F139" s="232" t="s">
        <v>265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164</v>
      </c>
      <c r="AU139" s="17" t="s">
        <v>90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261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3" customFormat="1">
      <c r="A141" s="13"/>
      <c r="B141" s="236"/>
      <c r="C141" s="237"/>
      <c r="D141" s="231" t="s">
        <v>166</v>
      </c>
      <c r="E141" s="238" t="s">
        <v>1</v>
      </c>
      <c r="F141" s="239" t="s">
        <v>305</v>
      </c>
      <c r="G141" s="237"/>
      <c r="H141" s="238" t="s">
        <v>1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166</v>
      </c>
      <c r="AU141" s="245" t="s">
        <v>90</v>
      </c>
      <c r="AV141" s="13" t="s">
        <v>88</v>
      </c>
      <c r="AW141" s="13" t="s">
        <v>36</v>
      </c>
      <c r="AX141" s="13" t="s">
        <v>80</v>
      </c>
      <c r="AY141" s="245" t="s">
        <v>156</v>
      </c>
    </row>
    <row r="142" s="14" customFormat="1">
      <c r="A142" s="14"/>
      <c r="B142" s="246"/>
      <c r="C142" s="247"/>
      <c r="D142" s="231" t="s">
        <v>166</v>
      </c>
      <c r="E142" s="248" t="s">
        <v>1</v>
      </c>
      <c r="F142" s="249" t="s">
        <v>123</v>
      </c>
      <c r="G142" s="247"/>
      <c r="H142" s="250">
        <v>20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166</v>
      </c>
      <c r="AU142" s="256" t="s">
        <v>90</v>
      </c>
      <c r="AV142" s="14" t="s">
        <v>90</v>
      </c>
      <c r="AW142" s="14" t="s">
        <v>36</v>
      </c>
      <c r="AX142" s="14" t="s">
        <v>80</v>
      </c>
      <c r="AY142" s="256" t="s">
        <v>156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307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4" customFormat="1">
      <c r="A144" s="14"/>
      <c r="B144" s="246"/>
      <c r="C144" s="247"/>
      <c r="D144" s="231" t="s">
        <v>166</v>
      </c>
      <c r="E144" s="248" t="s">
        <v>1</v>
      </c>
      <c r="F144" s="249" t="s">
        <v>308</v>
      </c>
      <c r="G144" s="247"/>
      <c r="H144" s="250">
        <v>80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166</v>
      </c>
      <c r="AU144" s="256" t="s">
        <v>90</v>
      </c>
      <c r="AV144" s="14" t="s">
        <v>90</v>
      </c>
      <c r="AW144" s="14" t="s">
        <v>36</v>
      </c>
      <c r="AX144" s="14" t="s">
        <v>80</v>
      </c>
      <c r="AY144" s="256" t="s">
        <v>156</v>
      </c>
    </row>
    <row r="145" s="13" customFormat="1">
      <c r="A145" s="13"/>
      <c r="B145" s="236"/>
      <c r="C145" s="237"/>
      <c r="D145" s="231" t="s">
        <v>166</v>
      </c>
      <c r="E145" s="238" t="s">
        <v>1</v>
      </c>
      <c r="F145" s="239" t="s">
        <v>309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166</v>
      </c>
      <c r="AU145" s="245" t="s">
        <v>90</v>
      </c>
      <c r="AV145" s="13" t="s">
        <v>88</v>
      </c>
      <c r="AW145" s="13" t="s">
        <v>36</v>
      </c>
      <c r="AX145" s="13" t="s">
        <v>80</v>
      </c>
      <c r="AY145" s="245" t="s">
        <v>156</v>
      </c>
    </row>
    <row r="146" s="14" customFormat="1">
      <c r="A146" s="14"/>
      <c r="B146" s="246"/>
      <c r="C146" s="247"/>
      <c r="D146" s="231" t="s">
        <v>166</v>
      </c>
      <c r="E146" s="248" t="s">
        <v>1</v>
      </c>
      <c r="F146" s="249" t="s">
        <v>310</v>
      </c>
      <c r="G146" s="247"/>
      <c r="H146" s="250">
        <v>116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166</v>
      </c>
      <c r="AU146" s="256" t="s">
        <v>90</v>
      </c>
      <c r="AV146" s="14" t="s">
        <v>90</v>
      </c>
      <c r="AW146" s="14" t="s">
        <v>36</v>
      </c>
      <c r="AX146" s="14" t="s">
        <v>80</v>
      </c>
      <c r="AY146" s="256" t="s">
        <v>156</v>
      </c>
    </row>
    <row r="147" s="15" customFormat="1">
      <c r="A147" s="15"/>
      <c r="B147" s="257"/>
      <c r="C147" s="258"/>
      <c r="D147" s="231" t="s">
        <v>166</v>
      </c>
      <c r="E147" s="259" t="s">
        <v>1</v>
      </c>
      <c r="F147" s="260" t="s">
        <v>172</v>
      </c>
      <c r="G147" s="258"/>
      <c r="H147" s="261">
        <v>216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166</v>
      </c>
      <c r="AU147" s="267" t="s">
        <v>90</v>
      </c>
      <c r="AV147" s="15" t="s">
        <v>162</v>
      </c>
      <c r="AW147" s="15" t="s">
        <v>36</v>
      </c>
      <c r="AX147" s="15" t="s">
        <v>88</v>
      </c>
      <c r="AY147" s="267" t="s">
        <v>156</v>
      </c>
    </row>
    <row r="148" s="14" customFormat="1">
      <c r="A148" s="14"/>
      <c r="B148" s="246"/>
      <c r="C148" s="247"/>
      <c r="D148" s="231" t="s">
        <v>166</v>
      </c>
      <c r="E148" s="247"/>
      <c r="F148" s="249" t="s">
        <v>313</v>
      </c>
      <c r="G148" s="247"/>
      <c r="H148" s="250">
        <v>1296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166</v>
      </c>
      <c r="AU148" s="256" t="s">
        <v>90</v>
      </c>
      <c r="AV148" s="14" t="s">
        <v>90</v>
      </c>
      <c r="AW148" s="14" t="s">
        <v>4</v>
      </c>
      <c r="AX148" s="14" t="s">
        <v>88</v>
      </c>
      <c r="AY148" s="256" t="s">
        <v>156</v>
      </c>
    </row>
    <row r="149" s="2" customFormat="1" ht="33" customHeight="1">
      <c r="A149" s="38"/>
      <c r="B149" s="39"/>
      <c r="C149" s="218" t="s">
        <v>314</v>
      </c>
      <c r="D149" s="218" t="s">
        <v>158</v>
      </c>
      <c r="E149" s="219" t="s">
        <v>228</v>
      </c>
      <c r="F149" s="220" t="s">
        <v>229</v>
      </c>
      <c r="G149" s="221" t="s">
        <v>230</v>
      </c>
      <c r="H149" s="222">
        <v>388.80000000000001</v>
      </c>
      <c r="I149" s="223"/>
      <c r="J149" s="224">
        <f>ROUND(I149*H149,2)</f>
        <v>0</v>
      </c>
      <c r="K149" s="220" t="s">
        <v>176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162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162</v>
      </c>
      <c r="BM149" s="229" t="s">
        <v>315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232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14" customFormat="1">
      <c r="A151" s="14"/>
      <c r="B151" s="246"/>
      <c r="C151" s="247"/>
      <c r="D151" s="231" t="s">
        <v>166</v>
      </c>
      <c r="E151" s="247"/>
      <c r="F151" s="249" t="s">
        <v>316</v>
      </c>
      <c r="G151" s="247"/>
      <c r="H151" s="250">
        <v>388.80000000000001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166</v>
      </c>
      <c r="AU151" s="256" t="s">
        <v>90</v>
      </c>
      <c r="AV151" s="14" t="s">
        <v>90</v>
      </c>
      <c r="AW151" s="14" t="s">
        <v>4</v>
      </c>
      <c r="AX151" s="14" t="s">
        <v>88</v>
      </c>
      <c r="AY151" s="256" t="s">
        <v>156</v>
      </c>
    </row>
    <row r="152" s="2" customFormat="1" ht="33" customHeight="1">
      <c r="A152" s="38"/>
      <c r="B152" s="39"/>
      <c r="C152" s="218" t="s">
        <v>8</v>
      </c>
      <c r="D152" s="218" t="s">
        <v>158</v>
      </c>
      <c r="E152" s="219" t="s">
        <v>317</v>
      </c>
      <c r="F152" s="220" t="s">
        <v>318</v>
      </c>
      <c r="G152" s="221" t="s">
        <v>175</v>
      </c>
      <c r="H152" s="222">
        <v>762</v>
      </c>
      <c r="I152" s="223"/>
      <c r="J152" s="224">
        <f>ROUND(I152*H152,2)</f>
        <v>0</v>
      </c>
      <c r="K152" s="220" t="s">
        <v>176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162</v>
      </c>
      <c r="AT152" s="229" t="s">
        <v>158</v>
      </c>
      <c r="AU152" s="229" t="s">
        <v>90</v>
      </c>
      <c r="AY152" s="17" t="s">
        <v>156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162</v>
      </c>
      <c r="BM152" s="229" t="s">
        <v>319</v>
      </c>
    </row>
    <row r="153" s="2" customFormat="1">
      <c r="A153" s="38"/>
      <c r="B153" s="39"/>
      <c r="C153" s="40"/>
      <c r="D153" s="231" t="s">
        <v>164</v>
      </c>
      <c r="E153" s="40"/>
      <c r="F153" s="232" t="s">
        <v>320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164</v>
      </c>
      <c r="AU153" s="17" t="s">
        <v>90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321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3" customFormat="1">
      <c r="A155" s="13"/>
      <c r="B155" s="236"/>
      <c r="C155" s="237"/>
      <c r="D155" s="231" t="s">
        <v>166</v>
      </c>
      <c r="E155" s="238" t="s">
        <v>1</v>
      </c>
      <c r="F155" s="239" t="s">
        <v>322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90</v>
      </c>
      <c r="AV155" s="13" t="s">
        <v>88</v>
      </c>
      <c r="AW155" s="13" t="s">
        <v>36</v>
      </c>
      <c r="AX155" s="13" t="s">
        <v>80</v>
      </c>
      <c r="AY155" s="245" t="s">
        <v>156</v>
      </c>
    </row>
    <row r="156" s="14" customFormat="1">
      <c r="A156" s="14"/>
      <c r="B156" s="246"/>
      <c r="C156" s="247"/>
      <c r="D156" s="231" t="s">
        <v>166</v>
      </c>
      <c r="E156" s="248" t="s">
        <v>1</v>
      </c>
      <c r="F156" s="249" t="s">
        <v>323</v>
      </c>
      <c r="G156" s="247"/>
      <c r="H156" s="250">
        <v>450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166</v>
      </c>
      <c r="AU156" s="256" t="s">
        <v>90</v>
      </c>
      <c r="AV156" s="14" t="s">
        <v>90</v>
      </c>
      <c r="AW156" s="14" t="s">
        <v>36</v>
      </c>
      <c r="AX156" s="14" t="s">
        <v>80</v>
      </c>
      <c r="AY156" s="256" t="s">
        <v>156</v>
      </c>
    </row>
    <row r="157" s="13" customFormat="1">
      <c r="A157" s="13"/>
      <c r="B157" s="236"/>
      <c r="C157" s="237"/>
      <c r="D157" s="231" t="s">
        <v>166</v>
      </c>
      <c r="E157" s="238" t="s">
        <v>1</v>
      </c>
      <c r="F157" s="239" t="s">
        <v>324</v>
      </c>
      <c r="G157" s="237"/>
      <c r="H157" s="238" t="s">
        <v>1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166</v>
      </c>
      <c r="AU157" s="245" t="s">
        <v>90</v>
      </c>
      <c r="AV157" s="13" t="s">
        <v>88</v>
      </c>
      <c r="AW157" s="13" t="s">
        <v>36</v>
      </c>
      <c r="AX157" s="13" t="s">
        <v>80</v>
      </c>
      <c r="AY157" s="245" t="s">
        <v>156</v>
      </c>
    </row>
    <row r="158" s="14" customFormat="1">
      <c r="A158" s="14"/>
      <c r="B158" s="246"/>
      <c r="C158" s="247"/>
      <c r="D158" s="231" t="s">
        <v>166</v>
      </c>
      <c r="E158" s="248" t="s">
        <v>1</v>
      </c>
      <c r="F158" s="249" t="s">
        <v>308</v>
      </c>
      <c r="G158" s="247"/>
      <c r="H158" s="250">
        <v>80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166</v>
      </c>
      <c r="AU158" s="256" t="s">
        <v>90</v>
      </c>
      <c r="AV158" s="14" t="s">
        <v>90</v>
      </c>
      <c r="AW158" s="14" t="s">
        <v>36</v>
      </c>
      <c r="AX158" s="14" t="s">
        <v>80</v>
      </c>
      <c r="AY158" s="256" t="s">
        <v>156</v>
      </c>
    </row>
    <row r="159" s="13" customFormat="1">
      <c r="A159" s="13"/>
      <c r="B159" s="236"/>
      <c r="C159" s="237"/>
      <c r="D159" s="231" t="s">
        <v>166</v>
      </c>
      <c r="E159" s="238" t="s">
        <v>1</v>
      </c>
      <c r="F159" s="239" t="s">
        <v>325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166</v>
      </c>
      <c r="AU159" s="245" t="s">
        <v>90</v>
      </c>
      <c r="AV159" s="13" t="s">
        <v>88</v>
      </c>
      <c r="AW159" s="13" t="s">
        <v>36</v>
      </c>
      <c r="AX159" s="13" t="s">
        <v>80</v>
      </c>
      <c r="AY159" s="245" t="s">
        <v>156</v>
      </c>
    </row>
    <row r="160" s="14" customFormat="1">
      <c r="A160" s="14"/>
      <c r="B160" s="246"/>
      <c r="C160" s="247"/>
      <c r="D160" s="231" t="s">
        <v>166</v>
      </c>
      <c r="E160" s="248" t="s">
        <v>1</v>
      </c>
      <c r="F160" s="249" t="s">
        <v>326</v>
      </c>
      <c r="G160" s="247"/>
      <c r="H160" s="250">
        <v>232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166</v>
      </c>
      <c r="AU160" s="256" t="s">
        <v>90</v>
      </c>
      <c r="AV160" s="14" t="s">
        <v>90</v>
      </c>
      <c r="AW160" s="14" t="s">
        <v>36</v>
      </c>
      <c r="AX160" s="14" t="s">
        <v>80</v>
      </c>
      <c r="AY160" s="256" t="s">
        <v>156</v>
      </c>
    </row>
    <row r="161" s="15" customFormat="1">
      <c r="A161" s="15"/>
      <c r="B161" s="257"/>
      <c r="C161" s="258"/>
      <c r="D161" s="231" t="s">
        <v>166</v>
      </c>
      <c r="E161" s="259" t="s">
        <v>1</v>
      </c>
      <c r="F161" s="260" t="s">
        <v>172</v>
      </c>
      <c r="G161" s="258"/>
      <c r="H161" s="261">
        <v>762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166</v>
      </c>
      <c r="AU161" s="267" t="s">
        <v>90</v>
      </c>
      <c r="AV161" s="15" t="s">
        <v>162</v>
      </c>
      <c r="AW161" s="15" t="s">
        <v>36</v>
      </c>
      <c r="AX161" s="15" t="s">
        <v>88</v>
      </c>
      <c r="AY161" s="267" t="s">
        <v>156</v>
      </c>
    </row>
    <row r="162" s="2" customFormat="1" ht="33" customHeight="1">
      <c r="A162" s="38"/>
      <c r="B162" s="39"/>
      <c r="C162" s="218" t="s">
        <v>327</v>
      </c>
      <c r="D162" s="218" t="s">
        <v>158</v>
      </c>
      <c r="E162" s="219" t="s">
        <v>328</v>
      </c>
      <c r="F162" s="220" t="s">
        <v>329</v>
      </c>
      <c r="G162" s="221" t="s">
        <v>161</v>
      </c>
      <c r="H162" s="222">
        <v>780</v>
      </c>
      <c r="I162" s="223"/>
      <c r="J162" s="224">
        <f>ROUND(I162*H162,2)</f>
        <v>0</v>
      </c>
      <c r="K162" s="220" t="s">
        <v>176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0.27000000000000002</v>
      </c>
      <c r="R162" s="227">
        <f>Q162*H162</f>
        <v>210.60000000000002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162</v>
      </c>
      <c r="AT162" s="229" t="s">
        <v>158</v>
      </c>
      <c r="AU162" s="229" t="s">
        <v>90</v>
      </c>
      <c r="AY162" s="17" t="s">
        <v>156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162</v>
      </c>
      <c r="BM162" s="229" t="s">
        <v>330</v>
      </c>
    </row>
    <row r="163" s="2" customFormat="1">
      <c r="A163" s="38"/>
      <c r="B163" s="39"/>
      <c r="C163" s="40"/>
      <c r="D163" s="231" t="s">
        <v>164</v>
      </c>
      <c r="E163" s="40"/>
      <c r="F163" s="232" t="s">
        <v>331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164</v>
      </c>
      <c r="AU163" s="17" t="s">
        <v>90</v>
      </c>
    </row>
    <row r="164" s="13" customFormat="1">
      <c r="A164" s="13"/>
      <c r="B164" s="236"/>
      <c r="C164" s="237"/>
      <c r="D164" s="231" t="s">
        <v>166</v>
      </c>
      <c r="E164" s="238" t="s">
        <v>1</v>
      </c>
      <c r="F164" s="239" t="s">
        <v>179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166</v>
      </c>
      <c r="AU164" s="245" t="s">
        <v>90</v>
      </c>
      <c r="AV164" s="13" t="s">
        <v>88</v>
      </c>
      <c r="AW164" s="13" t="s">
        <v>36</v>
      </c>
      <c r="AX164" s="13" t="s">
        <v>80</v>
      </c>
      <c r="AY164" s="245" t="s">
        <v>156</v>
      </c>
    </row>
    <row r="165" s="13" customFormat="1">
      <c r="A165" s="13"/>
      <c r="B165" s="236"/>
      <c r="C165" s="237"/>
      <c r="D165" s="231" t="s">
        <v>166</v>
      </c>
      <c r="E165" s="238" t="s">
        <v>1</v>
      </c>
      <c r="F165" s="239" t="s">
        <v>332</v>
      </c>
      <c r="G165" s="237"/>
      <c r="H165" s="238" t="s">
        <v>1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166</v>
      </c>
      <c r="AU165" s="245" t="s">
        <v>90</v>
      </c>
      <c r="AV165" s="13" t="s">
        <v>88</v>
      </c>
      <c r="AW165" s="13" t="s">
        <v>36</v>
      </c>
      <c r="AX165" s="13" t="s">
        <v>80</v>
      </c>
      <c r="AY165" s="245" t="s">
        <v>156</v>
      </c>
    </row>
    <row r="166" s="14" customFormat="1">
      <c r="A166" s="14"/>
      <c r="B166" s="246"/>
      <c r="C166" s="247"/>
      <c r="D166" s="231" t="s">
        <v>166</v>
      </c>
      <c r="E166" s="248" t="s">
        <v>1</v>
      </c>
      <c r="F166" s="249" t="s">
        <v>333</v>
      </c>
      <c r="G166" s="247"/>
      <c r="H166" s="250">
        <v>200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166</v>
      </c>
      <c r="AU166" s="256" t="s">
        <v>90</v>
      </c>
      <c r="AV166" s="14" t="s">
        <v>90</v>
      </c>
      <c r="AW166" s="14" t="s">
        <v>36</v>
      </c>
      <c r="AX166" s="14" t="s">
        <v>80</v>
      </c>
      <c r="AY166" s="256" t="s">
        <v>156</v>
      </c>
    </row>
    <row r="167" s="13" customFormat="1">
      <c r="A167" s="13"/>
      <c r="B167" s="236"/>
      <c r="C167" s="237"/>
      <c r="D167" s="231" t="s">
        <v>166</v>
      </c>
      <c r="E167" s="238" t="s">
        <v>1</v>
      </c>
      <c r="F167" s="239" t="s">
        <v>334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166</v>
      </c>
      <c r="AU167" s="245" t="s">
        <v>90</v>
      </c>
      <c r="AV167" s="13" t="s">
        <v>88</v>
      </c>
      <c r="AW167" s="13" t="s">
        <v>36</v>
      </c>
      <c r="AX167" s="13" t="s">
        <v>80</v>
      </c>
      <c r="AY167" s="245" t="s">
        <v>156</v>
      </c>
    </row>
    <row r="168" s="14" customFormat="1">
      <c r="A168" s="14"/>
      <c r="B168" s="246"/>
      <c r="C168" s="247"/>
      <c r="D168" s="231" t="s">
        <v>166</v>
      </c>
      <c r="E168" s="248" t="s">
        <v>1</v>
      </c>
      <c r="F168" s="249" t="s">
        <v>335</v>
      </c>
      <c r="G168" s="247"/>
      <c r="H168" s="250">
        <v>580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166</v>
      </c>
      <c r="AU168" s="256" t="s">
        <v>90</v>
      </c>
      <c r="AV168" s="14" t="s">
        <v>90</v>
      </c>
      <c r="AW168" s="14" t="s">
        <v>36</v>
      </c>
      <c r="AX168" s="14" t="s">
        <v>80</v>
      </c>
      <c r="AY168" s="256" t="s">
        <v>156</v>
      </c>
    </row>
    <row r="169" s="15" customFormat="1">
      <c r="A169" s="15"/>
      <c r="B169" s="257"/>
      <c r="C169" s="258"/>
      <c r="D169" s="231" t="s">
        <v>166</v>
      </c>
      <c r="E169" s="259" t="s">
        <v>1</v>
      </c>
      <c r="F169" s="260" t="s">
        <v>172</v>
      </c>
      <c r="G169" s="258"/>
      <c r="H169" s="261">
        <v>780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166</v>
      </c>
      <c r="AU169" s="267" t="s">
        <v>90</v>
      </c>
      <c r="AV169" s="15" t="s">
        <v>162</v>
      </c>
      <c r="AW169" s="15" t="s">
        <v>36</v>
      </c>
      <c r="AX169" s="15" t="s">
        <v>88</v>
      </c>
      <c r="AY169" s="267" t="s">
        <v>156</v>
      </c>
    </row>
    <row r="170" s="2" customFormat="1" ht="24.15" customHeight="1">
      <c r="A170" s="38"/>
      <c r="B170" s="39"/>
      <c r="C170" s="218" t="s">
        <v>336</v>
      </c>
      <c r="D170" s="218" t="s">
        <v>158</v>
      </c>
      <c r="E170" s="219" t="s">
        <v>337</v>
      </c>
      <c r="F170" s="220" t="s">
        <v>338</v>
      </c>
      <c r="G170" s="221" t="s">
        <v>161</v>
      </c>
      <c r="H170" s="222">
        <v>780</v>
      </c>
      <c r="I170" s="223"/>
      <c r="J170" s="224">
        <f>ROUND(I170*H170,2)</f>
        <v>0</v>
      </c>
      <c r="K170" s="220" t="s">
        <v>176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0.27000000000000002</v>
      </c>
      <c r="R170" s="227">
        <f>Q170*H170</f>
        <v>210.60000000000002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162</v>
      </c>
      <c r="AT170" s="229" t="s">
        <v>158</v>
      </c>
      <c r="AU170" s="229" t="s">
        <v>90</v>
      </c>
      <c r="AY170" s="17" t="s">
        <v>156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162</v>
      </c>
      <c r="BM170" s="229" t="s">
        <v>339</v>
      </c>
    </row>
    <row r="171" s="2" customFormat="1">
      <c r="A171" s="38"/>
      <c r="B171" s="39"/>
      <c r="C171" s="40"/>
      <c r="D171" s="231" t="s">
        <v>164</v>
      </c>
      <c r="E171" s="40"/>
      <c r="F171" s="232" t="s">
        <v>340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164</v>
      </c>
      <c r="AU171" s="17" t="s">
        <v>90</v>
      </c>
    </row>
    <row r="172" s="13" customFormat="1">
      <c r="A172" s="13"/>
      <c r="B172" s="236"/>
      <c r="C172" s="237"/>
      <c r="D172" s="231" t="s">
        <v>166</v>
      </c>
      <c r="E172" s="238" t="s">
        <v>1</v>
      </c>
      <c r="F172" s="239" t="s">
        <v>179</v>
      </c>
      <c r="G172" s="237"/>
      <c r="H172" s="238" t="s">
        <v>1</v>
      </c>
      <c r="I172" s="240"/>
      <c r="J172" s="237"/>
      <c r="K172" s="237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166</v>
      </c>
      <c r="AU172" s="245" t="s">
        <v>90</v>
      </c>
      <c r="AV172" s="13" t="s">
        <v>88</v>
      </c>
      <c r="AW172" s="13" t="s">
        <v>36</v>
      </c>
      <c r="AX172" s="13" t="s">
        <v>80</v>
      </c>
      <c r="AY172" s="245" t="s">
        <v>156</v>
      </c>
    </row>
    <row r="173" s="13" customFormat="1">
      <c r="A173" s="13"/>
      <c r="B173" s="236"/>
      <c r="C173" s="237"/>
      <c r="D173" s="231" t="s">
        <v>166</v>
      </c>
      <c r="E173" s="238" t="s">
        <v>1</v>
      </c>
      <c r="F173" s="239" t="s">
        <v>332</v>
      </c>
      <c r="G173" s="237"/>
      <c r="H173" s="238" t="s">
        <v>1</v>
      </c>
      <c r="I173" s="240"/>
      <c r="J173" s="237"/>
      <c r="K173" s="237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166</v>
      </c>
      <c r="AU173" s="245" t="s">
        <v>90</v>
      </c>
      <c r="AV173" s="13" t="s">
        <v>88</v>
      </c>
      <c r="AW173" s="13" t="s">
        <v>36</v>
      </c>
      <c r="AX173" s="13" t="s">
        <v>80</v>
      </c>
      <c r="AY173" s="245" t="s">
        <v>156</v>
      </c>
    </row>
    <row r="174" s="14" customFormat="1">
      <c r="A174" s="14"/>
      <c r="B174" s="246"/>
      <c r="C174" s="247"/>
      <c r="D174" s="231" t="s">
        <v>166</v>
      </c>
      <c r="E174" s="248" t="s">
        <v>1</v>
      </c>
      <c r="F174" s="249" t="s">
        <v>333</v>
      </c>
      <c r="G174" s="247"/>
      <c r="H174" s="250">
        <v>200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166</v>
      </c>
      <c r="AU174" s="256" t="s">
        <v>90</v>
      </c>
      <c r="AV174" s="14" t="s">
        <v>90</v>
      </c>
      <c r="AW174" s="14" t="s">
        <v>36</v>
      </c>
      <c r="AX174" s="14" t="s">
        <v>80</v>
      </c>
      <c r="AY174" s="256" t="s">
        <v>156</v>
      </c>
    </row>
    <row r="175" s="13" customFormat="1">
      <c r="A175" s="13"/>
      <c r="B175" s="236"/>
      <c r="C175" s="237"/>
      <c r="D175" s="231" t="s">
        <v>166</v>
      </c>
      <c r="E175" s="238" t="s">
        <v>1</v>
      </c>
      <c r="F175" s="239" t="s">
        <v>334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166</v>
      </c>
      <c r="AU175" s="245" t="s">
        <v>90</v>
      </c>
      <c r="AV175" s="13" t="s">
        <v>88</v>
      </c>
      <c r="AW175" s="13" t="s">
        <v>36</v>
      </c>
      <c r="AX175" s="13" t="s">
        <v>80</v>
      </c>
      <c r="AY175" s="245" t="s">
        <v>156</v>
      </c>
    </row>
    <row r="176" s="14" customFormat="1">
      <c r="A176" s="14"/>
      <c r="B176" s="246"/>
      <c r="C176" s="247"/>
      <c r="D176" s="231" t="s">
        <v>166</v>
      </c>
      <c r="E176" s="248" t="s">
        <v>1</v>
      </c>
      <c r="F176" s="249" t="s">
        <v>335</v>
      </c>
      <c r="G176" s="247"/>
      <c r="H176" s="250">
        <v>580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166</v>
      </c>
      <c r="AU176" s="256" t="s">
        <v>90</v>
      </c>
      <c r="AV176" s="14" t="s">
        <v>90</v>
      </c>
      <c r="AW176" s="14" t="s">
        <v>36</v>
      </c>
      <c r="AX176" s="14" t="s">
        <v>80</v>
      </c>
      <c r="AY176" s="256" t="s">
        <v>156</v>
      </c>
    </row>
    <row r="177" s="15" customFormat="1">
      <c r="A177" s="15"/>
      <c r="B177" s="257"/>
      <c r="C177" s="258"/>
      <c r="D177" s="231" t="s">
        <v>166</v>
      </c>
      <c r="E177" s="259" t="s">
        <v>1</v>
      </c>
      <c r="F177" s="260" t="s">
        <v>172</v>
      </c>
      <c r="G177" s="258"/>
      <c r="H177" s="261">
        <v>780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7" t="s">
        <v>166</v>
      </c>
      <c r="AU177" s="267" t="s">
        <v>90</v>
      </c>
      <c r="AV177" s="15" t="s">
        <v>162</v>
      </c>
      <c r="AW177" s="15" t="s">
        <v>36</v>
      </c>
      <c r="AX177" s="15" t="s">
        <v>88</v>
      </c>
      <c r="AY177" s="267" t="s">
        <v>156</v>
      </c>
    </row>
    <row r="178" s="2" customFormat="1" ht="24.15" customHeight="1">
      <c r="A178" s="38"/>
      <c r="B178" s="39"/>
      <c r="C178" s="218" t="s">
        <v>123</v>
      </c>
      <c r="D178" s="218" t="s">
        <v>158</v>
      </c>
      <c r="E178" s="219" t="s">
        <v>216</v>
      </c>
      <c r="F178" s="220" t="s">
        <v>217</v>
      </c>
      <c r="G178" s="221" t="s">
        <v>161</v>
      </c>
      <c r="H178" s="222">
        <v>780</v>
      </c>
      <c r="I178" s="223"/>
      <c r="J178" s="224">
        <f>ROUND(I178*H178,2)</f>
        <v>0</v>
      </c>
      <c r="K178" s="220" t="s">
        <v>218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162</v>
      </c>
      <c r="AT178" s="229" t="s">
        <v>158</v>
      </c>
      <c r="AU178" s="229" t="s">
        <v>90</v>
      </c>
      <c r="AY178" s="17" t="s">
        <v>156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162</v>
      </c>
      <c r="BM178" s="229" t="s">
        <v>341</v>
      </c>
    </row>
    <row r="179" s="2" customFormat="1">
      <c r="A179" s="38"/>
      <c r="B179" s="39"/>
      <c r="C179" s="40"/>
      <c r="D179" s="231" t="s">
        <v>164</v>
      </c>
      <c r="E179" s="40"/>
      <c r="F179" s="232" t="s">
        <v>220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164</v>
      </c>
      <c r="AU179" s="17" t="s">
        <v>90</v>
      </c>
    </row>
    <row r="180" s="13" customFormat="1">
      <c r="A180" s="13"/>
      <c r="B180" s="236"/>
      <c r="C180" s="237"/>
      <c r="D180" s="231" t="s">
        <v>166</v>
      </c>
      <c r="E180" s="238" t="s">
        <v>1</v>
      </c>
      <c r="F180" s="239" t="s">
        <v>321</v>
      </c>
      <c r="G180" s="237"/>
      <c r="H180" s="238" t="s">
        <v>1</v>
      </c>
      <c r="I180" s="240"/>
      <c r="J180" s="237"/>
      <c r="K180" s="237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166</v>
      </c>
      <c r="AU180" s="245" t="s">
        <v>90</v>
      </c>
      <c r="AV180" s="13" t="s">
        <v>88</v>
      </c>
      <c r="AW180" s="13" t="s">
        <v>36</v>
      </c>
      <c r="AX180" s="13" t="s">
        <v>80</v>
      </c>
      <c r="AY180" s="245" t="s">
        <v>156</v>
      </c>
    </row>
    <row r="181" s="13" customFormat="1">
      <c r="A181" s="13"/>
      <c r="B181" s="236"/>
      <c r="C181" s="237"/>
      <c r="D181" s="231" t="s">
        <v>166</v>
      </c>
      <c r="E181" s="238" t="s">
        <v>1</v>
      </c>
      <c r="F181" s="239" t="s">
        <v>324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166</v>
      </c>
      <c r="AU181" s="245" t="s">
        <v>90</v>
      </c>
      <c r="AV181" s="13" t="s">
        <v>88</v>
      </c>
      <c r="AW181" s="13" t="s">
        <v>36</v>
      </c>
      <c r="AX181" s="13" t="s">
        <v>80</v>
      </c>
      <c r="AY181" s="245" t="s">
        <v>156</v>
      </c>
    </row>
    <row r="182" s="14" customFormat="1">
      <c r="A182" s="14"/>
      <c r="B182" s="246"/>
      <c r="C182" s="247"/>
      <c r="D182" s="231" t="s">
        <v>166</v>
      </c>
      <c r="E182" s="248" t="s">
        <v>1</v>
      </c>
      <c r="F182" s="249" t="s">
        <v>342</v>
      </c>
      <c r="G182" s="247"/>
      <c r="H182" s="250">
        <v>200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166</v>
      </c>
      <c r="AU182" s="256" t="s">
        <v>90</v>
      </c>
      <c r="AV182" s="14" t="s">
        <v>90</v>
      </c>
      <c r="AW182" s="14" t="s">
        <v>36</v>
      </c>
      <c r="AX182" s="14" t="s">
        <v>80</v>
      </c>
      <c r="AY182" s="256" t="s">
        <v>156</v>
      </c>
    </row>
    <row r="183" s="13" customFormat="1">
      <c r="A183" s="13"/>
      <c r="B183" s="236"/>
      <c r="C183" s="237"/>
      <c r="D183" s="231" t="s">
        <v>166</v>
      </c>
      <c r="E183" s="238" t="s">
        <v>1</v>
      </c>
      <c r="F183" s="239" t="s">
        <v>325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166</v>
      </c>
      <c r="AU183" s="245" t="s">
        <v>90</v>
      </c>
      <c r="AV183" s="13" t="s">
        <v>88</v>
      </c>
      <c r="AW183" s="13" t="s">
        <v>36</v>
      </c>
      <c r="AX183" s="13" t="s">
        <v>80</v>
      </c>
      <c r="AY183" s="245" t="s">
        <v>156</v>
      </c>
    </row>
    <row r="184" s="14" customFormat="1">
      <c r="A184" s="14"/>
      <c r="B184" s="246"/>
      <c r="C184" s="247"/>
      <c r="D184" s="231" t="s">
        <v>166</v>
      </c>
      <c r="E184" s="248" t="s">
        <v>1</v>
      </c>
      <c r="F184" s="249" t="s">
        <v>343</v>
      </c>
      <c r="G184" s="247"/>
      <c r="H184" s="250">
        <v>580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166</v>
      </c>
      <c r="AU184" s="256" t="s">
        <v>90</v>
      </c>
      <c r="AV184" s="14" t="s">
        <v>90</v>
      </c>
      <c r="AW184" s="14" t="s">
        <v>36</v>
      </c>
      <c r="AX184" s="14" t="s">
        <v>80</v>
      </c>
      <c r="AY184" s="256" t="s">
        <v>156</v>
      </c>
    </row>
    <row r="185" s="15" customFormat="1">
      <c r="A185" s="15"/>
      <c r="B185" s="257"/>
      <c r="C185" s="258"/>
      <c r="D185" s="231" t="s">
        <v>166</v>
      </c>
      <c r="E185" s="259" t="s">
        <v>1</v>
      </c>
      <c r="F185" s="260" t="s">
        <v>172</v>
      </c>
      <c r="G185" s="258"/>
      <c r="H185" s="261">
        <v>780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7" t="s">
        <v>166</v>
      </c>
      <c r="AU185" s="267" t="s">
        <v>90</v>
      </c>
      <c r="AV185" s="15" t="s">
        <v>162</v>
      </c>
      <c r="AW185" s="15" t="s">
        <v>36</v>
      </c>
      <c r="AX185" s="15" t="s">
        <v>88</v>
      </c>
      <c r="AY185" s="267" t="s">
        <v>156</v>
      </c>
    </row>
    <row r="186" s="2" customFormat="1" ht="16.5" customHeight="1">
      <c r="A186" s="38"/>
      <c r="B186" s="39"/>
      <c r="C186" s="268" t="s">
        <v>7</v>
      </c>
      <c r="D186" s="268" t="s">
        <v>222</v>
      </c>
      <c r="E186" s="269" t="s">
        <v>223</v>
      </c>
      <c r="F186" s="270" t="s">
        <v>224</v>
      </c>
      <c r="G186" s="271" t="s">
        <v>225</v>
      </c>
      <c r="H186" s="272">
        <v>15.6</v>
      </c>
      <c r="I186" s="273"/>
      <c r="J186" s="274">
        <f>ROUND(I186*H186,2)</f>
        <v>0</v>
      </c>
      <c r="K186" s="270" t="s">
        <v>218</v>
      </c>
      <c r="L186" s="275"/>
      <c r="M186" s="276" t="s">
        <v>1</v>
      </c>
      <c r="N186" s="277" t="s">
        <v>45</v>
      </c>
      <c r="O186" s="91"/>
      <c r="P186" s="227">
        <f>O186*H186</f>
        <v>0</v>
      </c>
      <c r="Q186" s="227">
        <v>0.001</v>
      </c>
      <c r="R186" s="227">
        <f>Q186*H186</f>
        <v>0.015599999999999999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215</v>
      </c>
      <c r="AT186" s="229" t="s">
        <v>222</v>
      </c>
      <c r="AU186" s="229" t="s">
        <v>90</v>
      </c>
      <c r="AY186" s="17" t="s">
        <v>156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88</v>
      </c>
      <c r="BK186" s="230">
        <f>ROUND(I186*H186,2)</f>
        <v>0</v>
      </c>
      <c r="BL186" s="17" t="s">
        <v>162</v>
      </c>
      <c r="BM186" s="229" t="s">
        <v>344</v>
      </c>
    </row>
    <row r="187" s="2" customFormat="1">
      <c r="A187" s="38"/>
      <c r="B187" s="39"/>
      <c r="C187" s="40"/>
      <c r="D187" s="231" t="s">
        <v>164</v>
      </c>
      <c r="E187" s="40"/>
      <c r="F187" s="232" t="s">
        <v>224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164</v>
      </c>
      <c r="AU187" s="17" t="s">
        <v>90</v>
      </c>
    </row>
    <row r="188" s="14" customFormat="1">
      <c r="A188" s="14"/>
      <c r="B188" s="246"/>
      <c r="C188" s="247"/>
      <c r="D188" s="231" t="s">
        <v>166</v>
      </c>
      <c r="E188" s="247"/>
      <c r="F188" s="249" t="s">
        <v>345</v>
      </c>
      <c r="G188" s="247"/>
      <c r="H188" s="250">
        <v>15.6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166</v>
      </c>
      <c r="AU188" s="256" t="s">
        <v>90</v>
      </c>
      <c r="AV188" s="14" t="s">
        <v>90</v>
      </c>
      <c r="AW188" s="14" t="s">
        <v>4</v>
      </c>
      <c r="AX188" s="14" t="s">
        <v>88</v>
      </c>
      <c r="AY188" s="256" t="s">
        <v>156</v>
      </c>
    </row>
    <row r="189" s="2" customFormat="1" ht="24.15" customHeight="1">
      <c r="A189" s="38"/>
      <c r="B189" s="39"/>
      <c r="C189" s="218" t="s">
        <v>109</v>
      </c>
      <c r="D189" s="218" t="s">
        <v>158</v>
      </c>
      <c r="E189" s="219" t="s">
        <v>346</v>
      </c>
      <c r="F189" s="220" t="s">
        <v>347</v>
      </c>
      <c r="G189" s="221" t="s">
        <v>161</v>
      </c>
      <c r="H189" s="222">
        <v>1480</v>
      </c>
      <c r="I189" s="223"/>
      <c r="J189" s="224">
        <f>ROUND(I189*H189,2)</f>
        <v>0</v>
      </c>
      <c r="K189" s="220" t="s">
        <v>176</v>
      </c>
      <c r="L189" s="44"/>
      <c r="M189" s="225" t="s">
        <v>1</v>
      </c>
      <c r="N189" s="226" t="s">
        <v>45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162</v>
      </c>
      <c r="AT189" s="229" t="s">
        <v>158</v>
      </c>
      <c r="AU189" s="229" t="s">
        <v>90</v>
      </c>
      <c r="AY189" s="17" t="s">
        <v>156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88</v>
      </c>
      <c r="BK189" s="230">
        <f>ROUND(I189*H189,2)</f>
        <v>0</v>
      </c>
      <c r="BL189" s="17" t="s">
        <v>162</v>
      </c>
      <c r="BM189" s="229" t="s">
        <v>348</v>
      </c>
    </row>
    <row r="190" s="2" customFormat="1">
      <c r="A190" s="38"/>
      <c r="B190" s="39"/>
      <c r="C190" s="40"/>
      <c r="D190" s="231" t="s">
        <v>164</v>
      </c>
      <c r="E190" s="40"/>
      <c r="F190" s="232" t="s">
        <v>349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164</v>
      </c>
      <c r="AU190" s="17" t="s">
        <v>90</v>
      </c>
    </row>
    <row r="191" s="13" customFormat="1">
      <c r="A191" s="13"/>
      <c r="B191" s="236"/>
      <c r="C191" s="237"/>
      <c r="D191" s="231" t="s">
        <v>166</v>
      </c>
      <c r="E191" s="238" t="s">
        <v>1</v>
      </c>
      <c r="F191" s="239" t="s">
        <v>321</v>
      </c>
      <c r="G191" s="237"/>
      <c r="H191" s="238" t="s">
        <v>1</v>
      </c>
      <c r="I191" s="240"/>
      <c r="J191" s="237"/>
      <c r="K191" s="237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166</v>
      </c>
      <c r="AU191" s="245" t="s">
        <v>90</v>
      </c>
      <c r="AV191" s="13" t="s">
        <v>88</v>
      </c>
      <c r="AW191" s="13" t="s">
        <v>36</v>
      </c>
      <c r="AX191" s="13" t="s">
        <v>80</v>
      </c>
      <c r="AY191" s="245" t="s">
        <v>156</v>
      </c>
    </row>
    <row r="192" s="13" customFormat="1">
      <c r="A192" s="13"/>
      <c r="B192" s="236"/>
      <c r="C192" s="237"/>
      <c r="D192" s="231" t="s">
        <v>166</v>
      </c>
      <c r="E192" s="238" t="s">
        <v>1</v>
      </c>
      <c r="F192" s="239" t="s">
        <v>322</v>
      </c>
      <c r="G192" s="237"/>
      <c r="H192" s="238" t="s">
        <v>1</v>
      </c>
      <c r="I192" s="240"/>
      <c r="J192" s="237"/>
      <c r="K192" s="237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166</v>
      </c>
      <c r="AU192" s="245" t="s">
        <v>90</v>
      </c>
      <c r="AV192" s="13" t="s">
        <v>88</v>
      </c>
      <c r="AW192" s="13" t="s">
        <v>36</v>
      </c>
      <c r="AX192" s="13" t="s">
        <v>80</v>
      </c>
      <c r="AY192" s="245" t="s">
        <v>156</v>
      </c>
    </row>
    <row r="193" s="14" customFormat="1">
      <c r="A193" s="14"/>
      <c r="B193" s="246"/>
      <c r="C193" s="247"/>
      <c r="D193" s="231" t="s">
        <v>166</v>
      </c>
      <c r="E193" s="248" t="s">
        <v>1</v>
      </c>
      <c r="F193" s="249" t="s">
        <v>350</v>
      </c>
      <c r="G193" s="247"/>
      <c r="H193" s="250">
        <v>700</v>
      </c>
      <c r="I193" s="251"/>
      <c r="J193" s="247"/>
      <c r="K193" s="247"/>
      <c r="L193" s="252"/>
      <c r="M193" s="253"/>
      <c r="N193" s="254"/>
      <c r="O193" s="254"/>
      <c r="P193" s="254"/>
      <c r="Q193" s="254"/>
      <c r="R193" s="254"/>
      <c r="S193" s="254"/>
      <c r="T193" s="25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6" t="s">
        <v>166</v>
      </c>
      <c r="AU193" s="256" t="s">
        <v>90</v>
      </c>
      <c r="AV193" s="14" t="s">
        <v>90</v>
      </c>
      <c r="AW193" s="14" t="s">
        <v>36</v>
      </c>
      <c r="AX193" s="14" t="s">
        <v>80</v>
      </c>
      <c r="AY193" s="256" t="s">
        <v>156</v>
      </c>
    </row>
    <row r="194" s="13" customFormat="1">
      <c r="A194" s="13"/>
      <c r="B194" s="236"/>
      <c r="C194" s="237"/>
      <c r="D194" s="231" t="s">
        <v>166</v>
      </c>
      <c r="E194" s="238" t="s">
        <v>1</v>
      </c>
      <c r="F194" s="239" t="s">
        <v>324</v>
      </c>
      <c r="G194" s="237"/>
      <c r="H194" s="238" t="s">
        <v>1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166</v>
      </c>
      <c r="AU194" s="245" t="s">
        <v>90</v>
      </c>
      <c r="AV194" s="13" t="s">
        <v>88</v>
      </c>
      <c r="AW194" s="13" t="s">
        <v>36</v>
      </c>
      <c r="AX194" s="13" t="s">
        <v>80</v>
      </c>
      <c r="AY194" s="245" t="s">
        <v>156</v>
      </c>
    </row>
    <row r="195" s="14" customFormat="1">
      <c r="A195" s="14"/>
      <c r="B195" s="246"/>
      <c r="C195" s="247"/>
      <c r="D195" s="231" t="s">
        <v>166</v>
      </c>
      <c r="E195" s="248" t="s">
        <v>1</v>
      </c>
      <c r="F195" s="249" t="s">
        <v>342</v>
      </c>
      <c r="G195" s="247"/>
      <c r="H195" s="250">
        <v>200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166</v>
      </c>
      <c r="AU195" s="256" t="s">
        <v>90</v>
      </c>
      <c r="AV195" s="14" t="s">
        <v>90</v>
      </c>
      <c r="AW195" s="14" t="s">
        <v>36</v>
      </c>
      <c r="AX195" s="14" t="s">
        <v>80</v>
      </c>
      <c r="AY195" s="256" t="s">
        <v>156</v>
      </c>
    </row>
    <row r="196" s="13" customFormat="1">
      <c r="A196" s="13"/>
      <c r="B196" s="236"/>
      <c r="C196" s="237"/>
      <c r="D196" s="231" t="s">
        <v>166</v>
      </c>
      <c r="E196" s="238" t="s">
        <v>1</v>
      </c>
      <c r="F196" s="239" t="s">
        <v>325</v>
      </c>
      <c r="G196" s="237"/>
      <c r="H196" s="238" t="s">
        <v>1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166</v>
      </c>
      <c r="AU196" s="245" t="s">
        <v>90</v>
      </c>
      <c r="AV196" s="13" t="s">
        <v>88</v>
      </c>
      <c r="AW196" s="13" t="s">
        <v>36</v>
      </c>
      <c r="AX196" s="13" t="s">
        <v>80</v>
      </c>
      <c r="AY196" s="245" t="s">
        <v>156</v>
      </c>
    </row>
    <row r="197" s="14" customFormat="1">
      <c r="A197" s="14"/>
      <c r="B197" s="246"/>
      <c r="C197" s="247"/>
      <c r="D197" s="231" t="s">
        <v>166</v>
      </c>
      <c r="E197" s="248" t="s">
        <v>1</v>
      </c>
      <c r="F197" s="249" t="s">
        <v>343</v>
      </c>
      <c r="G197" s="247"/>
      <c r="H197" s="250">
        <v>580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166</v>
      </c>
      <c r="AU197" s="256" t="s">
        <v>90</v>
      </c>
      <c r="AV197" s="14" t="s">
        <v>90</v>
      </c>
      <c r="AW197" s="14" t="s">
        <v>36</v>
      </c>
      <c r="AX197" s="14" t="s">
        <v>80</v>
      </c>
      <c r="AY197" s="256" t="s">
        <v>156</v>
      </c>
    </row>
    <row r="198" s="15" customFormat="1">
      <c r="A198" s="15"/>
      <c r="B198" s="257"/>
      <c r="C198" s="258"/>
      <c r="D198" s="231" t="s">
        <v>166</v>
      </c>
      <c r="E198" s="259" t="s">
        <v>1</v>
      </c>
      <c r="F198" s="260" t="s">
        <v>172</v>
      </c>
      <c r="G198" s="258"/>
      <c r="H198" s="261">
        <v>1480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166</v>
      </c>
      <c r="AU198" s="267" t="s">
        <v>90</v>
      </c>
      <c r="AV198" s="15" t="s">
        <v>162</v>
      </c>
      <c r="AW198" s="15" t="s">
        <v>36</v>
      </c>
      <c r="AX198" s="15" t="s">
        <v>88</v>
      </c>
      <c r="AY198" s="267" t="s">
        <v>156</v>
      </c>
    </row>
    <row r="199" s="2" customFormat="1" ht="16.5" customHeight="1">
      <c r="A199" s="38"/>
      <c r="B199" s="39"/>
      <c r="C199" s="268" t="s">
        <v>112</v>
      </c>
      <c r="D199" s="268" t="s">
        <v>222</v>
      </c>
      <c r="E199" s="269" t="s">
        <v>351</v>
      </c>
      <c r="F199" s="270" t="s">
        <v>352</v>
      </c>
      <c r="G199" s="271" t="s">
        <v>225</v>
      </c>
      <c r="H199" s="272">
        <v>29.600000000000001</v>
      </c>
      <c r="I199" s="273"/>
      <c r="J199" s="274">
        <f>ROUND(I199*H199,2)</f>
        <v>0</v>
      </c>
      <c r="K199" s="270" t="s">
        <v>176</v>
      </c>
      <c r="L199" s="275"/>
      <c r="M199" s="276" t="s">
        <v>1</v>
      </c>
      <c r="N199" s="277" t="s">
        <v>45</v>
      </c>
      <c r="O199" s="91"/>
      <c r="P199" s="227">
        <f>O199*H199</f>
        <v>0</v>
      </c>
      <c r="Q199" s="227">
        <v>0.001</v>
      </c>
      <c r="R199" s="227">
        <f>Q199*H199</f>
        <v>0.029600000000000001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215</v>
      </c>
      <c r="AT199" s="229" t="s">
        <v>222</v>
      </c>
      <c r="AU199" s="229" t="s">
        <v>90</v>
      </c>
      <c r="AY199" s="17" t="s">
        <v>156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162</v>
      </c>
      <c r="BM199" s="229" t="s">
        <v>353</v>
      </c>
    </row>
    <row r="200" s="2" customFormat="1">
      <c r="A200" s="38"/>
      <c r="B200" s="39"/>
      <c r="C200" s="40"/>
      <c r="D200" s="231" t="s">
        <v>164</v>
      </c>
      <c r="E200" s="40"/>
      <c r="F200" s="232" t="s">
        <v>352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164</v>
      </c>
      <c r="AU200" s="17" t="s">
        <v>90</v>
      </c>
    </row>
    <row r="201" s="14" customFormat="1">
      <c r="A201" s="14"/>
      <c r="B201" s="246"/>
      <c r="C201" s="247"/>
      <c r="D201" s="231" t="s">
        <v>166</v>
      </c>
      <c r="E201" s="247"/>
      <c r="F201" s="249" t="s">
        <v>354</v>
      </c>
      <c r="G201" s="247"/>
      <c r="H201" s="250">
        <v>29.600000000000001</v>
      </c>
      <c r="I201" s="251"/>
      <c r="J201" s="247"/>
      <c r="K201" s="247"/>
      <c r="L201" s="252"/>
      <c r="M201" s="253"/>
      <c r="N201" s="254"/>
      <c r="O201" s="254"/>
      <c r="P201" s="254"/>
      <c r="Q201" s="254"/>
      <c r="R201" s="254"/>
      <c r="S201" s="254"/>
      <c r="T201" s="25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6" t="s">
        <v>166</v>
      </c>
      <c r="AU201" s="256" t="s">
        <v>90</v>
      </c>
      <c r="AV201" s="14" t="s">
        <v>90</v>
      </c>
      <c r="AW201" s="14" t="s">
        <v>4</v>
      </c>
      <c r="AX201" s="14" t="s">
        <v>88</v>
      </c>
      <c r="AY201" s="256" t="s">
        <v>156</v>
      </c>
    </row>
    <row r="202" s="2" customFormat="1" ht="24.15" customHeight="1">
      <c r="A202" s="38"/>
      <c r="B202" s="39"/>
      <c r="C202" s="218" t="s">
        <v>182</v>
      </c>
      <c r="D202" s="218" t="s">
        <v>158</v>
      </c>
      <c r="E202" s="219" t="s">
        <v>355</v>
      </c>
      <c r="F202" s="220" t="s">
        <v>356</v>
      </c>
      <c r="G202" s="221" t="s">
        <v>161</v>
      </c>
      <c r="H202" s="222">
        <v>1480</v>
      </c>
      <c r="I202" s="223"/>
      <c r="J202" s="224">
        <f>ROUND(I202*H202,2)</f>
        <v>0</v>
      </c>
      <c r="K202" s="220" t="s">
        <v>176</v>
      </c>
      <c r="L202" s="44"/>
      <c r="M202" s="225" t="s">
        <v>1</v>
      </c>
      <c r="N202" s="226" t="s">
        <v>45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162</v>
      </c>
      <c r="AT202" s="229" t="s">
        <v>158</v>
      </c>
      <c r="AU202" s="229" t="s">
        <v>90</v>
      </c>
      <c r="AY202" s="17" t="s">
        <v>156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162</v>
      </c>
      <c r="BM202" s="229" t="s">
        <v>357</v>
      </c>
    </row>
    <row r="203" s="2" customFormat="1">
      <c r="A203" s="38"/>
      <c r="B203" s="39"/>
      <c r="C203" s="40"/>
      <c r="D203" s="231" t="s">
        <v>164</v>
      </c>
      <c r="E203" s="40"/>
      <c r="F203" s="232" t="s">
        <v>358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164</v>
      </c>
      <c r="AU203" s="17" t="s">
        <v>90</v>
      </c>
    </row>
    <row r="204" s="13" customFormat="1">
      <c r="A204" s="13"/>
      <c r="B204" s="236"/>
      <c r="C204" s="237"/>
      <c r="D204" s="231" t="s">
        <v>166</v>
      </c>
      <c r="E204" s="238" t="s">
        <v>1</v>
      </c>
      <c r="F204" s="239" t="s">
        <v>179</v>
      </c>
      <c r="G204" s="237"/>
      <c r="H204" s="238" t="s">
        <v>1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166</v>
      </c>
      <c r="AU204" s="245" t="s">
        <v>90</v>
      </c>
      <c r="AV204" s="13" t="s">
        <v>88</v>
      </c>
      <c r="AW204" s="13" t="s">
        <v>36</v>
      </c>
      <c r="AX204" s="13" t="s">
        <v>80</v>
      </c>
      <c r="AY204" s="245" t="s">
        <v>156</v>
      </c>
    </row>
    <row r="205" s="13" customFormat="1">
      <c r="A205" s="13"/>
      <c r="B205" s="236"/>
      <c r="C205" s="237"/>
      <c r="D205" s="231" t="s">
        <v>166</v>
      </c>
      <c r="E205" s="238" t="s">
        <v>1</v>
      </c>
      <c r="F205" s="239" t="s">
        <v>322</v>
      </c>
      <c r="G205" s="237"/>
      <c r="H205" s="238" t="s">
        <v>1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166</v>
      </c>
      <c r="AU205" s="245" t="s">
        <v>90</v>
      </c>
      <c r="AV205" s="13" t="s">
        <v>88</v>
      </c>
      <c r="AW205" s="13" t="s">
        <v>36</v>
      </c>
      <c r="AX205" s="13" t="s">
        <v>80</v>
      </c>
      <c r="AY205" s="245" t="s">
        <v>156</v>
      </c>
    </row>
    <row r="206" s="14" customFormat="1">
      <c r="A206" s="14"/>
      <c r="B206" s="246"/>
      <c r="C206" s="247"/>
      <c r="D206" s="231" t="s">
        <v>166</v>
      </c>
      <c r="E206" s="248" t="s">
        <v>1</v>
      </c>
      <c r="F206" s="249" t="s">
        <v>350</v>
      </c>
      <c r="G206" s="247"/>
      <c r="H206" s="250">
        <v>700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166</v>
      </c>
      <c r="AU206" s="256" t="s">
        <v>90</v>
      </c>
      <c r="AV206" s="14" t="s">
        <v>90</v>
      </c>
      <c r="AW206" s="14" t="s">
        <v>36</v>
      </c>
      <c r="AX206" s="14" t="s">
        <v>80</v>
      </c>
      <c r="AY206" s="256" t="s">
        <v>156</v>
      </c>
    </row>
    <row r="207" s="13" customFormat="1">
      <c r="A207" s="13"/>
      <c r="B207" s="236"/>
      <c r="C207" s="237"/>
      <c r="D207" s="231" t="s">
        <v>166</v>
      </c>
      <c r="E207" s="238" t="s">
        <v>1</v>
      </c>
      <c r="F207" s="239" t="s">
        <v>324</v>
      </c>
      <c r="G207" s="237"/>
      <c r="H207" s="238" t="s">
        <v>1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166</v>
      </c>
      <c r="AU207" s="245" t="s">
        <v>90</v>
      </c>
      <c r="AV207" s="13" t="s">
        <v>88</v>
      </c>
      <c r="AW207" s="13" t="s">
        <v>36</v>
      </c>
      <c r="AX207" s="13" t="s">
        <v>80</v>
      </c>
      <c r="AY207" s="245" t="s">
        <v>156</v>
      </c>
    </row>
    <row r="208" s="14" customFormat="1">
      <c r="A208" s="14"/>
      <c r="B208" s="246"/>
      <c r="C208" s="247"/>
      <c r="D208" s="231" t="s">
        <v>166</v>
      </c>
      <c r="E208" s="248" t="s">
        <v>1</v>
      </c>
      <c r="F208" s="249" t="s">
        <v>342</v>
      </c>
      <c r="G208" s="247"/>
      <c r="H208" s="250">
        <v>200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166</v>
      </c>
      <c r="AU208" s="256" t="s">
        <v>90</v>
      </c>
      <c r="AV208" s="14" t="s">
        <v>90</v>
      </c>
      <c r="AW208" s="14" t="s">
        <v>36</v>
      </c>
      <c r="AX208" s="14" t="s">
        <v>80</v>
      </c>
      <c r="AY208" s="256" t="s">
        <v>156</v>
      </c>
    </row>
    <row r="209" s="13" customFormat="1">
      <c r="A209" s="13"/>
      <c r="B209" s="236"/>
      <c r="C209" s="237"/>
      <c r="D209" s="231" t="s">
        <v>166</v>
      </c>
      <c r="E209" s="238" t="s">
        <v>1</v>
      </c>
      <c r="F209" s="239" t="s">
        <v>325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166</v>
      </c>
      <c r="AU209" s="245" t="s">
        <v>90</v>
      </c>
      <c r="AV209" s="13" t="s">
        <v>88</v>
      </c>
      <c r="AW209" s="13" t="s">
        <v>36</v>
      </c>
      <c r="AX209" s="13" t="s">
        <v>80</v>
      </c>
      <c r="AY209" s="245" t="s">
        <v>156</v>
      </c>
    </row>
    <row r="210" s="14" customFormat="1">
      <c r="A210" s="14"/>
      <c r="B210" s="246"/>
      <c r="C210" s="247"/>
      <c r="D210" s="231" t="s">
        <v>166</v>
      </c>
      <c r="E210" s="248" t="s">
        <v>1</v>
      </c>
      <c r="F210" s="249" t="s">
        <v>343</v>
      </c>
      <c r="G210" s="247"/>
      <c r="H210" s="250">
        <v>580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166</v>
      </c>
      <c r="AU210" s="256" t="s">
        <v>90</v>
      </c>
      <c r="AV210" s="14" t="s">
        <v>90</v>
      </c>
      <c r="AW210" s="14" t="s">
        <v>36</v>
      </c>
      <c r="AX210" s="14" t="s">
        <v>80</v>
      </c>
      <c r="AY210" s="256" t="s">
        <v>156</v>
      </c>
    </row>
    <row r="211" s="15" customFormat="1">
      <c r="A211" s="15"/>
      <c r="B211" s="257"/>
      <c r="C211" s="258"/>
      <c r="D211" s="231" t="s">
        <v>166</v>
      </c>
      <c r="E211" s="259" t="s">
        <v>1</v>
      </c>
      <c r="F211" s="260" t="s">
        <v>172</v>
      </c>
      <c r="G211" s="258"/>
      <c r="H211" s="261">
        <v>1480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7" t="s">
        <v>166</v>
      </c>
      <c r="AU211" s="267" t="s">
        <v>90</v>
      </c>
      <c r="AV211" s="15" t="s">
        <v>162</v>
      </c>
      <c r="AW211" s="15" t="s">
        <v>36</v>
      </c>
      <c r="AX211" s="15" t="s">
        <v>88</v>
      </c>
      <c r="AY211" s="267" t="s">
        <v>156</v>
      </c>
    </row>
    <row r="212" s="2" customFormat="1" ht="24.15" customHeight="1">
      <c r="A212" s="38"/>
      <c r="B212" s="39"/>
      <c r="C212" s="218" t="s">
        <v>359</v>
      </c>
      <c r="D212" s="218" t="s">
        <v>158</v>
      </c>
      <c r="E212" s="219" t="s">
        <v>360</v>
      </c>
      <c r="F212" s="220" t="s">
        <v>361</v>
      </c>
      <c r="G212" s="221" t="s">
        <v>161</v>
      </c>
      <c r="H212" s="222">
        <v>780</v>
      </c>
      <c r="I212" s="223"/>
      <c r="J212" s="224">
        <f>ROUND(I212*H212,2)</f>
        <v>0</v>
      </c>
      <c r="K212" s="220" t="s">
        <v>176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162</v>
      </c>
      <c r="AT212" s="229" t="s">
        <v>158</v>
      </c>
      <c r="AU212" s="229" t="s">
        <v>90</v>
      </c>
      <c r="AY212" s="17" t="s">
        <v>156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162</v>
      </c>
      <c r="BM212" s="229" t="s">
        <v>362</v>
      </c>
    </row>
    <row r="213" s="2" customFormat="1">
      <c r="A213" s="38"/>
      <c r="B213" s="39"/>
      <c r="C213" s="40"/>
      <c r="D213" s="231" t="s">
        <v>164</v>
      </c>
      <c r="E213" s="40"/>
      <c r="F213" s="232" t="s">
        <v>363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164</v>
      </c>
      <c r="AU213" s="17" t="s">
        <v>90</v>
      </c>
    </row>
    <row r="214" s="13" customFormat="1">
      <c r="A214" s="13"/>
      <c r="B214" s="236"/>
      <c r="C214" s="237"/>
      <c r="D214" s="231" t="s">
        <v>166</v>
      </c>
      <c r="E214" s="238" t="s">
        <v>1</v>
      </c>
      <c r="F214" s="239" t="s">
        <v>321</v>
      </c>
      <c r="G214" s="237"/>
      <c r="H214" s="238" t="s">
        <v>1</v>
      </c>
      <c r="I214" s="240"/>
      <c r="J214" s="237"/>
      <c r="K214" s="237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166</v>
      </c>
      <c r="AU214" s="245" t="s">
        <v>90</v>
      </c>
      <c r="AV214" s="13" t="s">
        <v>88</v>
      </c>
      <c r="AW214" s="13" t="s">
        <v>36</v>
      </c>
      <c r="AX214" s="13" t="s">
        <v>80</v>
      </c>
      <c r="AY214" s="245" t="s">
        <v>156</v>
      </c>
    </row>
    <row r="215" s="13" customFormat="1">
      <c r="A215" s="13"/>
      <c r="B215" s="236"/>
      <c r="C215" s="237"/>
      <c r="D215" s="231" t="s">
        <v>166</v>
      </c>
      <c r="E215" s="238" t="s">
        <v>1</v>
      </c>
      <c r="F215" s="239" t="s">
        <v>324</v>
      </c>
      <c r="G215" s="237"/>
      <c r="H215" s="238" t="s">
        <v>1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166</v>
      </c>
      <c r="AU215" s="245" t="s">
        <v>90</v>
      </c>
      <c r="AV215" s="13" t="s">
        <v>88</v>
      </c>
      <c r="AW215" s="13" t="s">
        <v>36</v>
      </c>
      <c r="AX215" s="13" t="s">
        <v>80</v>
      </c>
      <c r="AY215" s="245" t="s">
        <v>156</v>
      </c>
    </row>
    <row r="216" s="14" customFormat="1">
      <c r="A216" s="14"/>
      <c r="B216" s="246"/>
      <c r="C216" s="247"/>
      <c r="D216" s="231" t="s">
        <v>166</v>
      </c>
      <c r="E216" s="248" t="s">
        <v>1</v>
      </c>
      <c r="F216" s="249" t="s">
        <v>342</v>
      </c>
      <c r="G216" s="247"/>
      <c r="H216" s="250">
        <v>200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166</v>
      </c>
      <c r="AU216" s="256" t="s">
        <v>90</v>
      </c>
      <c r="AV216" s="14" t="s">
        <v>90</v>
      </c>
      <c r="AW216" s="14" t="s">
        <v>36</v>
      </c>
      <c r="AX216" s="14" t="s">
        <v>80</v>
      </c>
      <c r="AY216" s="256" t="s">
        <v>156</v>
      </c>
    </row>
    <row r="217" s="13" customFormat="1">
      <c r="A217" s="13"/>
      <c r="B217" s="236"/>
      <c r="C217" s="237"/>
      <c r="D217" s="231" t="s">
        <v>166</v>
      </c>
      <c r="E217" s="238" t="s">
        <v>1</v>
      </c>
      <c r="F217" s="239" t="s">
        <v>325</v>
      </c>
      <c r="G217" s="237"/>
      <c r="H217" s="238" t="s">
        <v>1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166</v>
      </c>
      <c r="AU217" s="245" t="s">
        <v>90</v>
      </c>
      <c r="AV217" s="13" t="s">
        <v>88</v>
      </c>
      <c r="AW217" s="13" t="s">
        <v>36</v>
      </c>
      <c r="AX217" s="13" t="s">
        <v>80</v>
      </c>
      <c r="AY217" s="245" t="s">
        <v>156</v>
      </c>
    </row>
    <row r="218" s="14" customFormat="1">
      <c r="A218" s="14"/>
      <c r="B218" s="246"/>
      <c r="C218" s="247"/>
      <c r="D218" s="231" t="s">
        <v>166</v>
      </c>
      <c r="E218" s="248" t="s">
        <v>1</v>
      </c>
      <c r="F218" s="249" t="s">
        <v>343</v>
      </c>
      <c r="G218" s="247"/>
      <c r="H218" s="250">
        <v>580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166</v>
      </c>
      <c r="AU218" s="256" t="s">
        <v>90</v>
      </c>
      <c r="AV218" s="14" t="s">
        <v>90</v>
      </c>
      <c r="AW218" s="14" t="s">
        <v>36</v>
      </c>
      <c r="AX218" s="14" t="s">
        <v>80</v>
      </c>
      <c r="AY218" s="256" t="s">
        <v>156</v>
      </c>
    </row>
    <row r="219" s="15" customFormat="1">
      <c r="A219" s="15"/>
      <c r="B219" s="257"/>
      <c r="C219" s="258"/>
      <c r="D219" s="231" t="s">
        <v>166</v>
      </c>
      <c r="E219" s="259" t="s">
        <v>1</v>
      </c>
      <c r="F219" s="260" t="s">
        <v>172</v>
      </c>
      <c r="G219" s="258"/>
      <c r="H219" s="261">
        <v>780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166</v>
      </c>
      <c r="AU219" s="267" t="s">
        <v>90</v>
      </c>
      <c r="AV219" s="15" t="s">
        <v>162</v>
      </c>
      <c r="AW219" s="15" t="s">
        <v>36</v>
      </c>
      <c r="AX219" s="15" t="s">
        <v>88</v>
      </c>
      <c r="AY219" s="267" t="s">
        <v>156</v>
      </c>
    </row>
    <row r="220" s="12" customFormat="1" ht="22.8" customHeight="1">
      <c r="A220" s="12"/>
      <c r="B220" s="202"/>
      <c r="C220" s="203"/>
      <c r="D220" s="204" t="s">
        <v>79</v>
      </c>
      <c r="E220" s="216" t="s">
        <v>246</v>
      </c>
      <c r="F220" s="216" t="s">
        <v>247</v>
      </c>
      <c r="G220" s="203"/>
      <c r="H220" s="203"/>
      <c r="I220" s="206"/>
      <c r="J220" s="217">
        <f>BK220</f>
        <v>0</v>
      </c>
      <c r="K220" s="203"/>
      <c r="L220" s="208"/>
      <c r="M220" s="209"/>
      <c r="N220" s="210"/>
      <c r="O220" s="210"/>
      <c r="P220" s="211">
        <f>SUM(P221:P222)</f>
        <v>0</v>
      </c>
      <c r="Q220" s="210"/>
      <c r="R220" s="211">
        <f>SUM(R221:R222)</f>
        <v>0</v>
      </c>
      <c r="S220" s="210"/>
      <c r="T220" s="212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3" t="s">
        <v>88</v>
      </c>
      <c r="AT220" s="214" t="s">
        <v>79</v>
      </c>
      <c r="AU220" s="214" t="s">
        <v>88</v>
      </c>
      <c r="AY220" s="213" t="s">
        <v>156</v>
      </c>
      <c r="BK220" s="215">
        <f>SUM(BK221:BK222)</f>
        <v>0</v>
      </c>
    </row>
    <row r="221" s="2" customFormat="1" ht="16.5" customHeight="1">
      <c r="A221" s="38"/>
      <c r="B221" s="39"/>
      <c r="C221" s="218" t="s">
        <v>364</v>
      </c>
      <c r="D221" s="218" t="s">
        <v>158</v>
      </c>
      <c r="E221" s="219" t="s">
        <v>248</v>
      </c>
      <c r="F221" s="220" t="s">
        <v>249</v>
      </c>
      <c r="G221" s="221" t="s">
        <v>230</v>
      </c>
      <c r="H221" s="222">
        <v>421.245</v>
      </c>
      <c r="I221" s="223"/>
      <c r="J221" s="224">
        <f>ROUND(I221*H221,2)</f>
        <v>0</v>
      </c>
      <c r="K221" s="220" t="s">
        <v>176</v>
      </c>
      <c r="L221" s="44"/>
      <c r="M221" s="225" t="s">
        <v>1</v>
      </c>
      <c r="N221" s="226" t="s">
        <v>45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162</v>
      </c>
      <c r="AT221" s="229" t="s">
        <v>158</v>
      </c>
      <c r="AU221" s="229" t="s">
        <v>90</v>
      </c>
      <c r="AY221" s="17" t="s">
        <v>156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88</v>
      </c>
      <c r="BK221" s="230">
        <f>ROUND(I221*H221,2)</f>
        <v>0</v>
      </c>
      <c r="BL221" s="17" t="s">
        <v>162</v>
      </c>
      <c r="BM221" s="229" t="s">
        <v>365</v>
      </c>
    </row>
    <row r="222" s="2" customFormat="1">
      <c r="A222" s="38"/>
      <c r="B222" s="39"/>
      <c r="C222" s="40"/>
      <c r="D222" s="231" t="s">
        <v>164</v>
      </c>
      <c r="E222" s="40"/>
      <c r="F222" s="232" t="s">
        <v>251</v>
      </c>
      <c r="G222" s="40"/>
      <c r="H222" s="40"/>
      <c r="I222" s="233"/>
      <c r="J222" s="40"/>
      <c r="K222" s="40"/>
      <c r="L222" s="44"/>
      <c r="M222" s="279"/>
      <c r="N222" s="280"/>
      <c r="O222" s="281"/>
      <c r="P222" s="281"/>
      <c r="Q222" s="281"/>
      <c r="R222" s="281"/>
      <c r="S222" s="281"/>
      <c r="T222" s="28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164</v>
      </c>
      <c r="AU222" s="17" t="s">
        <v>90</v>
      </c>
    </row>
    <row r="223" s="2" customFormat="1" ht="6.96" customHeight="1">
      <c r="A223" s="38"/>
      <c r="B223" s="66"/>
      <c r="C223" s="67"/>
      <c r="D223" s="67"/>
      <c r="E223" s="67"/>
      <c r="F223" s="67"/>
      <c r="G223" s="67"/>
      <c r="H223" s="67"/>
      <c r="I223" s="67"/>
      <c r="J223" s="67"/>
      <c r="K223" s="67"/>
      <c r="L223" s="44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sheet="1" autoFilter="0" formatColumns="0" formatRows="0" objects="1" scenarios="1" spinCount="100000" saltValue="PBht9C/rF4s9Aqp8NWtwdNVs9gthnDMyEKVfL7lg8rj/9YcPJoQJSWjyY/oOviJSuSP3wKRGonT0xYpv4qT9tg==" hashValue="BFTQHDub+ZkWI+sQzqfSuRrvYPdL/aHP9lJClJZSjJG/GbNFi01v69Ly5JpTgywnL1O7LT2ghzRwGiQ4gtCY/g==" algorithmName="SHA-512" password="CC35"/>
  <autoFilter ref="C118:K22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366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ROUND((SUM(BE121:BE178)),  2)</f>
        <v>0</v>
      </c>
      <c r="G33" s="38"/>
      <c r="H33" s="38"/>
      <c r="I33" s="155">
        <v>0.20999999999999999</v>
      </c>
      <c r="J33" s="154">
        <f>ROUND(((SUM(BE121:BE178))*I33),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ROUND((SUM(BF121:BF178)),  2)</f>
        <v>0</v>
      </c>
      <c r="G34" s="38"/>
      <c r="H34" s="38"/>
      <c r="I34" s="155">
        <v>0.12</v>
      </c>
      <c r="J34" s="154">
        <f>ROUND(((SUM(BF121:BF178))*I34),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ROUND((SUM(BG121:BG178)),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ROUND((SUM(BH121:BH178)),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ROUND((SUM(BI121:BI178)),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 xml:space="preserve">04 - Pol. č. 05 - Obnovení propustku na provozní komunikaci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367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368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369</v>
      </c>
      <c r="E100" s="188"/>
      <c r="F100" s="188"/>
      <c r="G100" s="188"/>
      <c r="H100" s="188"/>
      <c r="I100" s="188"/>
      <c r="J100" s="189">
        <f>J148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370</v>
      </c>
      <c r="E101" s="188"/>
      <c r="F101" s="188"/>
      <c r="G101" s="188"/>
      <c r="H101" s="188"/>
      <c r="I101" s="188"/>
      <c r="J101" s="189">
        <f>J161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141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VT Opava km 33.600 - 39.000, odstranění PŠ 09/2024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 xml:space="preserve">04 - Pol. č. 05 - Obnovení propustku na provozní komunikaci 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Opava</v>
      </c>
      <c r="G115" s="40"/>
      <c r="H115" s="40"/>
      <c r="I115" s="32" t="s">
        <v>22</v>
      </c>
      <c r="J115" s="79" t="str">
        <f>IF(J12="","",J12)</f>
        <v>16. 5. 2025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Povodí Odry, státní podnik</v>
      </c>
      <c r="G117" s="40"/>
      <c r="H117" s="40"/>
      <c r="I117" s="32" t="s">
        <v>32</v>
      </c>
      <c r="J117" s="36" t="str">
        <f>E21</f>
        <v>Lineplan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>Ing. Marek Boháč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142</v>
      </c>
      <c r="D120" s="194" t="s">
        <v>65</v>
      </c>
      <c r="E120" s="194" t="s">
        <v>61</v>
      </c>
      <c r="F120" s="194" t="s">
        <v>62</v>
      </c>
      <c r="G120" s="194" t="s">
        <v>143</v>
      </c>
      <c r="H120" s="194" t="s">
        <v>144</v>
      </c>
      <c r="I120" s="194" t="s">
        <v>145</v>
      </c>
      <c r="J120" s="194" t="s">
        <v>134</v>
      </c>
      <c r="K120" s="195" t="s">
        <v>146</v>
      </c>
      <c r="L120" s="196"/>
      <c r="M120" s="100" t="s">
        <v>1</v>
      </c>
      <c r="N120" s="101" t="s">
        <v>44</v>
      </c>
      <c r="O120" s="101" t="s">
        <v>147</v>
      </c>
      <c r="P120" s="101" t="s">
        <v>148</v>
      </c>
      <c r="Q120" s="101" t="s">
        <v>149</v>
      </c>
      <c r="R120" s="101" t="s">
        <v>150</v>
      </c>
      <c r="S120" s="101" t="s">
        <v>151</v>
      </c>
      <c r="T120" s="102" t="s">
        <v>152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153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1.5665526700000001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79</v>
      </c>
      <c r="AU121" s="17" t="s">
        <v>136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79</v>
      </c>
      <c r="E122" s="205" t="s">
        <v>154</v>
      </c>
      <c r="F122" s="205" t="s">
        <v>155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P123+P128+P148+P161</f>
        <v>0</v>
      </c>
      <c r="Q122" s="210"/>
      <c r="R122" s="211">
        <f>R123+R128+R148+R161</f>
        <v>1.5665526700000001</v>
      </c>
      <c r="S122" s="210"/>
      <c r="T122" s="212">
        <f>T123+T128+T148+T161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88</v>
      </c>
      <c r="AT122" s="214" t="s">
        <v>79</v>
      </c>
      <c r="AU122" s="214" t="s">
        <v>80</v>
      </c>
      <c r="AY122" s="213" t="s">
        <v>156</v>
      </c>
      <c r="BK122" s="215">
        <f>BK123+BK128+BK148+BK161</f>
        <v>0</v>
      </c>
    </row>
    <row r="123" s="12" customFormat="1" ht="22.8" customHeight="1">
      <c r="A123" s="12"/>
      <c r="B123" s="202"/>
      <c r="C123" s="203"/>
      <c r="D123" s="204" t="s">
        <v>79</v>
      </c>
      <c r="E123" s="216" t="s">
        <v>90</v>
      </c>
      <c r="F123" s="216" t="s">
        <v>371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SUM(P124:P127)</f>
        <v>0</v>
      </c>
      <c r="Q123" s="210"/>
      <c r="R123" s="211">
        <f>SUM(R124:R127)</f>
        <v>0</v>
      </c>
      <c r="S123" s="210"/>
      <c r="T123" s="212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88</v>
      </c>
      <c r="AY123" s="213" t="s">
        <v>156</v>
      </c>
      <c r="BK123" s="215">
        <f>SUM(BK124:BK127)</f>
        <v>0</v>
      </c>
    </row>
    <row r="124" s="2" customFormat="1" ht="16.5" customHeight="1">
      <c r="A124" s="38"/>
      <c r="B124" s="39"/>
      <c r="C124" s="218" t="s">
        <v>112</v>
      </c>
      <c r="D124" s="218" t="s">
        <v>158</v>
      </c>
      <c r="E124" s="219" t="s">
        <v>372</v>
      </c>
      <c r="F124" s="220" t="s">
        <v>373</v>
      </c>
      <c r="G124" s="221" t="s">
        <v>175</v>
      </c>
      <c r="H124" s="222">
        <v>0.85799999999999998</v>
      </c>
      <c r="I124" s="223"/>
      <c r="J124" s="224">
        <f>ROUND(I124*H124,2)</f>
        <v>0</v>
      </c>
      <c r="K124" s="220" t="s">
        <v>176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162</v>
      </c>
      <c r="AT124" s="229" t="s">
        <v>158</v>
      </c>
      <c r="AU124" s="229" t="s">
        <v>90</v>
      </c>
      <c r="AY124" s="17" t="s">
        <v>156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162</v>
      </c>
      <c r="BM124" s="229" t="s">
        <v>374</v>
      </c>
    </row>
    <row r="125" s="2" customFormat="1">
      <c r="A125" s="38"/>
      <c r="B125" s="39"/>
      <c r="C125" s="40"/>
      <c r="D125" s="231" t="s">
        <v>164</v>
      </c>
      <c r="E125" s="40"/>
      <c r="F125" s="232" t="s">
        <v>375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164</v>
      </c>
      <c r="AU125" s="17" t="s">
        <v>90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376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4" customFormat="1">
      <c r="A127" s="14"/>
      <c r="B127" s="246"/>
      <c r="C127" s="247"/>
      <c r="D127" s="231" t="s">
        <v>166</v>
      </c>
      <c r="E127" s="248" t="s">
        <v>1</v>
      </c>
      <c r="F127" s="249" t="s">
        <v>377</v>
      </c>
      <c r="G127" s="247"/>
      <c r="H127" s="250">
        <v>0.85799999999999998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166</v>
      </c>
      <c r="AU127" s="256" t="s">
        <v>90</v>
      </c>
      <c r="AV127" s="14" t="s">
        <v>90</v>
      </c>
      <c r="AW127" s="14" t="s">
        <v>36</v>
      </c>
      <c r="AX127" s="14" t="s">
        <v>88</v>
      </c>
      <c r="AY127" s="256" t="s">
        <v>156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182</v>
      </c>
      <c r="F128" s="216" t="s">
        <v>378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SUM(P129:P147)</f>
        <v>0</v>
      </c>
      <c r="Q128" s="210"/>
      <c r="R128" s="211">
        <f>SUM(R129:R147)</f>
        <v>0.68589666999999999</v>
      </c>
      <c r="S128" s="210"/>
      <c r="T128" s="212">
        <f>SUM(T129:T147)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88</v>
      </c>
      <c r="AT128" s="214" t="s">
        <v>79</v>
      </c>
      <c r="AU128" s="214" t="s">
        <v>88</v>
      </c>
      <c r="AY128" s="213" t="s">
        <v>156</v>
      </c>
      <c r="BK128" s="215">
        <f>SUM(BK129:BK147)</f>
        <v>0</v>
      </c>
    </row>
    <row r="129" s="2" customFormat="1" ht="24.15" customHeight="1">
      <c r="A129" s="38"/>
      <c r="B129" s="39"/>
      <c r="C129" s="218" t="s">
        <v>88</v>
      </c>
      <c r="D129" s="218" t="s">
        <v>158</v>
      </c>
      <c r="E129" s="219" t="s">
        <v>379</v>
      </c>
      <c r="F129" s="220" t="s">
        <v>380</v>
      </c>
      <c r="G129" s="221" t="s">
        <v>175</v>
      </c>
      <c r="H129" s="222">
        <v>9.3000000000000007</v>
      </c>
      <c r="I129" s="223"/>
      <c r="J129" s="224">
        <f>ROUND(I129*H129,2)</f>
        <v>0</v>
      </c>
      <c r="K129" s="220" t="s">
        <v>176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162</v>
      </c>
      <c r="AT129" s="229" t="s">
        <v>158</v>
      </c>
      <c r="AU129" s="229" t="s">
        <v>90</v>
      </c>
      <c r="AY129" s="17" t="s">
        <v>156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162</v>
      </c>
      <c r="BM129" s="229" t="s">
        <v>381</v>
      </c>
    </row>
    <row r="130" s="2" customFormat="1">
      <c r="A130" s="38"/>
      <c r="B130" s="39"/>
      <c r="C130" s="40"/>
      <c r="D130" s="231" t="s">
        <v>164</v>
      </c>
      <c r="E130" s="40"/>
      <c r="F130" s="232" t="s">
        <v>382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164</v>
      </c>
      <c r="AU130" s="17" t="s">
        <v>90</v>
      </c>
    </row>
    <row r="131" s="2" customFormat="1">
      <c r="A131" s="38"/>
      <c r="B131" s="39"/>
      <c r="C131" s="40"/>
      <c r="D131" s="231" t="s">
        <v>243</v>
      </c>
      <c r="E131" s="40"/>
      <c r="F131" s="278" t="s">
        <v>383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243</v>
      </c>
      <c r="AU131" s="17" t="s">
        <v>90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376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4" customFormat="1">
      <c r="A133" s="14"/>
      <c r="B133" s="246"/>
      <c r="C133" s="247"/>
      <c r="D133" s="231" t="s">
        <v>166</v>
      </c>
      <c r="E133" s="248" t="s">
        <v>1</v>
      </c>
      <c r="F133" s="249" t="s">
        <v>384</v>
      </c>
      <c r="G133" s="247"/>
      <c r="H133" s="250">
        <v>9.3000000000000007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166</v>
      </c>
      <c r="AU133" s="256" t="s">
        <v>90</v>
      </c>
      <c r="AV133" s="14" t="s">
        <v>90</v>
      </c>
      <c r="AW133" s="14" t="s">
        <v>36</v>
      </c>
      <c r="AX133" s="14" t="s">
        <v>88</v>
      </c>
      <c r="AY133" s="256" t="s">
        <v>156</v>
      </c>
    </row>
    <row r="134" s="2" customFormat="1" ht="21.75" customHeight="1">
      <c r="A134" s="38"/>
      <c r="B134" s="39"/>
      <c r="C134" s="218" t="s">
        <v>90</v>
      </c>
      <c r="D134" s="218" t="s">
        <v>158</v>
      </c>
      <c r="E134" s="219" t="s">
        <v>385</v>
      </c>
      <c r="F134" s="220" t="s">
        <v>386</v>
      </c>
      <c r="G134" s="221" t="s">
        <v>161</v>
      </c>
      <c r="H134" s="222">
        <v>34.219999999999999</v>
      </c>
      <c r="I134" s="223"/>
      <c r="J134" s="224">
        <f>ROUND(I134*H134,2)</f>
        <v>0</v>
      </c>
      <c r="K134" s="220" t="s">
        <v>176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0.0086499999999999997</v>
      </c>
      <c r="R134" s="227">
        <f>Q134*H134</f>
        <v>0.29600299999999996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162</v>
      </c>
      <c r="AT134" s="229" t="s">
        <v>158</v>
      </c>
      <c r="AU134" s="229" t="s">
        <v>90</v>
      </c>
      <c r="AY134" s="17" t="s">
        <v>156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162</v>
      </c>
      <c r="BM134" s="229" t="s">
        <v>387</v>
      </c>
    </row>
    <row r="135" s="2" customFormat="1">
      <c r="A135" s="38"/>
      <c r="B135" s="39"/>
      <c r="C135" s="40"/>
      <c r="D135" s="231" t="s">
        <v>164</v>
      </c>
      <c r="E135" s="40"/>
      <c r="F135" s="232" t="s">
        <v>388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164</v>
      </c>
      <c r="AU135" s="17" t="s">
        <v>90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376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389</v>
      </c>
      <c r="G137" s="247"/>
      <c r="H137" s="250">
        <v>34.219999999999999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88</v>
      </c>
      <c r="AY137" s="256" t="s">
        <v>156</v>
      </c>
    </row>
    <row r="138" s="2" customFormat="1" ht="21.75" customHeight="1">
      <c r="A138" s="38"/>
      <c r="B138" s="39"/>
      <c r="C138" s="218" t="s">
        <v>182</v>
      </c>
      <c r="D138" s="218" t="s">
        <v>158</v>
      </c>
      <c r="E138" s="219" t="s">
        <v>390</v>
      </c>
      <c r="F138" s="220" t="s">
        <v>391</v>
      </c>
      <c r="G138" s="221" t="s">
        <v>161</v>
      </c>
      <c r="H138" s="222">
        <v>34.219999999999999</v>
      </c>
      <c r="I138" s="223"/>
      <c r="J138" s="224">
        <f>ROUND(I138*H138,2)</f>
        <v>0</v>
      </c>
      <c r="K138" s="220" t="s">
        <v>176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162</v>
      </c>
      <c r="AT138" s="229" t="s">
        <v>158</v>
      </c>
      <c r="AU138" s="229" t="s">
        <v>90</v>
      </c>
      <c r="AY138" s="17" t="s">
        <v>156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162</v>
      </c>
      <c r="BM138" s="229" t="s">
        <v>392</v>
      </c>
    </row>
    <row r="139" s="2" customFormat="1">
      <c r="A139" s="38"/>
      <c r="B139" s="39"/>
      <c r="C139" s="40"/>
      <c r="D139" s="231" t="s">
        <v>164</v>
      </c>
      <c r="E139" s="40"/>
      <c r="F139" s="232" t="s">
        <v>393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164</v>
      </c>
      <c r="AU139" s="17" t="s">
        <v>90</v>
      </c>
    </row>
    <row r="140" s="2" customFormat="1" ht="24.15" customHeight="1">
      <c r="A140" s="38"/>
      <c r="B140" s="39"/>
      <c r="C140" s="218" t="s">
        <v>162</v>
      </c>
      <c r="D140" s="218" t="s">
        <v>158</v>
      </c>
      <c r="E140" s="219" t="s">
        <v>394</v>
      </c>
      <c r="F140" s="220" t="s">
        <v>395</v>
      </c>
      <c r="G140" s="221" t="s">
        <v>230</v>
      </c>
      <c r="H140" s="222">
        <v>0.16900000000000001</v>
      </c>
      <c r="I140" s="223"/>
      <c r="J140" s="224">
        <f>ROUND(I140*H140,2)</f>
        <v>0</v>
      </c>
      <c r="K140" s="220" t="s">
        <v>176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1.09528</v>
      </c>
      <c r="R140" s="227">
        <f>Q140*H140</f>
        <v>0.18510232000000002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162</v>
      </c>
      <c r="AT140" s="229" t="s">
        <v>158</v>
      </c>
      <c r="AU140" s="229" t="s">
        <v>90</v>
      </c>
      <c r="AY140" s="17" t="s">
        <v>156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162</v>
      </c>
      <c r="BM140" s="229" t="s">
        <v>396</v>
      </c>
    </row>
    <row r="141" s="2" customFormat="1">
      <c r="A141" s="38"/>
      <c r="B141" s="39"/>
      <c r="C141" s="40"/>
      <c r="D141" s="231" t="s">
        <v>164</v>
      </c>
      <c r="E141" s="40"/>
      <c r="F141" s="232" t="s">
        <v>397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164</v>
      </c>
      <c r="AU141" s="17" t="s">
        <v>90</v>
      </c>
    </row>
    <row r="142" s="13" customFormat="1">
      <c r="A142" s="13"/>
      <c r="B142" s="236"/>
      <c r="C142" s="237"/>
      <c r="D142" s="231" t="s">
        <v>166</v>
      </c>
      <c r="E142" s="238" t="s">
        <v>1</v>
      </c>
      <c r="F142" s="239" t="s">
        <v>398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166</v>
      </c>
      <c r="AU142" s="245" t="s">
        <v>90</v>
      </c>
      <c r="AV142" s="13" t="s">
        <v>88</v>
      </c>
      <c r="AW142" s="13" t="s">
        <v>36</v>
      </c>
      <c r="AX142" s="13" t="s">
        <v>80</v>
      </c>
      <c r="AY142" s="245" t="s">
        <v>156</v>
      </c>
    </row>
    <row r="143" s="14" customFormat="1">
      <c r="A143" s="14"/>
      <c r="B143" s="246"/>
      <c r="C143" s="247"/>
      <c r="D143" s="231" t="s">
        <v>166</v>
      </c>
      <c r="E143" s="248" t="s">
        <v>1</v>
      </c>
      <c r="F143" s="249" t="s">
        <v>399</v>
      </c>
      <c r="G143" s="247"/>
      <c r="H143" s="250">
        <v>0.16900000000000001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166</v>
      </c>
      <c r="AU143" s="256" t="s">
        <v>90</v>
      </c>
      <c r="AV143" s="14" t="s">
        <v>90</v>
      </c>
      <c r="AW143" s="14" t="s">
        <v>36</v>
      </c>
      <c r="AX143" s="14" t="s">
        <v>88</v>
      </c>
      <c r="AY143" s="256" t="s">
        <v>156</v>
      </c>
    </row>
    <row r="144" s="2" customFormat="1" ht="24.15" customHeight="1">
      <c r="A144" s="38"/>
      <c r="B144" s="39"/>
      <c r="C144" s="218" t="s">
        <v>188</v>
      </c>
      <c r="D144" s="218" t="s">
        <v>158</v>
      </c>
      <c r="E144" s="219" t="s">
        <v>400</v>
      </c>
      <c r="F144" s="220" t="s">
        <v>401</v>
      </c>
      <c r="G144" s="221" t="s">
        <v>230</v>
      </c>
      <c r="H144" s="222">
        <v>0.19700000000000001</v>
      </c>
      <c r="I144" s="223"/>
      <c r="J144" s="224">
        <f>ROUND(I144*H144,2)</f>
        <v>0</v>
      </c>
      <c r="K144" s="220" t="s">
        <v>176</v>
      </c>
      <c r="L144" s="44"/>
      <c r="M144" s="225" t="s">
        <v>1</v>
      </c>
      <c r="N144" s="226" t="s">
        <v>45</v>
      </c>
      <c r="O144" s="91"/>
      <c r="P144" s="227">
        <f>O144*H144</f>
        <v>0</v>
      </c>
      <c r="Q144" s="227">
        <v>1.03955</v>
      </c>
      <c r="R144" s="227">
        <f>Q144*H144</f>
        <v>0.20479135000000001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162</v>
      </c>
      <c r="AT144" s="229" t="s">
        <v>158</v>
      </c>
      <c r="AU144" s="229" t="s">
        <v>90</v>
      </c>
      <c r="AY144" s="17" t="s">
        <v>156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162</v>
      </c>
      <c r="BM144" s="229" t="s">
        <v>402</v>
      </c>
    </row>
    <row r="145" s="2" customFormat="1">
      <c r="A145" s="38"/>
      <c r="B145" s="39"/>
      <c r="C145" s="40"/>
      <c r="D145" s="231" t="s">
        <v>164</v>
      </c>
      <c r="E145" s="40"/>
      <c r="F145" s="232" t="s">
        <v>403</v>
      </c>
      <c r="G145" s="40"/>
      <c r="H145" s="40"/>
      <c r="I145" s="233"/>
      <c r="J145" s="40"/>
      <c r="K145" s="40"/>
      <c r="L145" s="44"/>
      <c r="M145" s="234"/>
      <c r="N145" s="235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164</v>
      </c>
      <c r="AU145" s="17" t="s">
        <v>90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398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404</v>
      </c>
      <c r="G147" s="247"/>
      <c r="H147" s="250">
        <v>0.19700000000000001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88</v>
      </c>
      <c r="AY147" s="256" t="s">
        <v>156</v>
      </c>
    </row>
    <row r="148" s="12" customFormat="1" ht="22.8" customHeight="1">
      <c r="A148" s="12"/>
      <c r="B148" s="202"/>
      <c r="C148" s="203"/>
      <c r="D148" s="204" t="s">
        <v>79</v>
      </c>
      <c r="E148" s="216" t="s">
        <v>188</v>
      </c>
      <c r="F148" s="216" t="s">
        <v>405</v>
      </c>
      <c r="G148" s="203"/>
      <c r="H148" s="203"/>
      <c r="I148" s="206"/>
      <c r="J148" s="217">
        <f>BK148</f>
        <v>0</v>
      </c>
      <c r="K148" s="203"/>
      <c r="L148" s="208"/>
      <c r="M148" s="209"/>
      <c r="N148" s="210"/>
      <c r="O148" s="210"/>
      <c r="P148" s="211">
        <f>SUM(P149:P160)</f>
        <v>0</v>
      </c>
      <c r="Q148" s="210"/>
      <c r="R148" s="211">
        <f>SUM(R149:R160)</f>
        <v>0</v>
      </c>
      <c r="S148" s="210"/>
      <c r="T148" s="212">
        <f>SUM(T149:T160)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3" t="s">
        <v>88</v>
      </c>
      <c r="AT148" s="214" t="s">
        <v>79</v>
      </c>
      <c r="AU148" s="214" t="s">
        <v>88</v>
      </c>
      <c r="AY148" s="213" t="s">
        <v>156</v>
      </c>
      <c r="BK148" s="215">
        <f>SUM(BK149:BK160)</f>
        <v>0</v>
      </c>
    </row>
    <row r="149" s="2" customFormat="1" ht="24.15" customHeight="1">
      <c r="A149" s="38"/>
      <c r="B149" s="39"/>
      <c r="C149" s="218" t="s">
        <v>8</v>
      </c>
      <c r="D149" s="218" t="s">
        <v>158</v>
      </c>
      <c r="E149" s="219" t="s">
        <v>406</v>
      </c>
      <c r="F149" s="220" t="s">
        <v>407</v>
      </c>
      <c r="G149" s="221" t="s">
        <v>161</v>
      </c>
      <c r="H149" s="222">
        <v>37.649999999999999</v>
      </c>
      <c r="I149" s="223"/>
      <c r="J149" s="224">
        <f>ROUND(I149*H149,2)</f>
        <v>0</v>
      </c>
      <c r="K149" s="220" t="s">
        <v>176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162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162</v>
      </c>
      <c r="BM149" s="229" t="s">
        <v>408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409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13" customFormat="1">
      <c r="A151" s="13"/>
      <c r="B151" s="236"/>
      <c r="C151" s="237"/>
      <c r="D151" s="231" t="s">
        <v>166</v>
      </c>
      <c r="E151" s="238" t="s">
        <v>1</v>
      </c>
      <c r="F151" s="239" t="s">
        <v>410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166</v>
      </c>
      <c r="AU151" s="245" t="s">
        <v>90</v>
      </c>
      <c r="AV151" s="13" t="s">
        <v>88</v>
      </c>
      <c r="AW151" s="13" t="s">
        <v>36</v>
      </c>
      <c r="AX151" s="13" t="s">
        <v>80</v>
      </c>
      <c r="AY151" s="245" t="s">
        <v>156</v>
      </c>
    </row>
    <row r="152" s="14" customFormat="1">
      <c r="A152" s="14"/>
      <c r="B152" s="246"/>
      <c r="C152" s="247"/>
      <c r="D152" s="231" t="s">
        <v>166</v>
      </c>
      <c r="E152" s="248" t="s">
        <v>1</v>
      </c>
      <c r="F152" s="249" t="s">
        <v>411</v>
      </c>
      <c r="G152" s="247"/>
      <c r="H152" s="250">
        <v>37.649999999999999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166</v>
      </c>
      <c r="AU152" s="256" t="s">
        <v>90</v>
      </c>
      <c r="AV152" s="14" t="s">
        <v>90</v>
      </c>
      <c r="AW152" s="14" t="s">
        <v>36</v>
      </c>
      <c r="AX152" s="14" t="s">
        <v>88</v>
      </c>
      <c r="AY152" s="256" t="s">
        <v>156</v>
      </c>
    </row>
    <row r="153" s="2" customFormat="1" ht="24.15" customHeight="1">
      <c r="A153" s="38"/>
      <c r="B153" s="39"/>
      <c r="C153" s="218" t="s">
        <v>117</v>
      </c>
      <c r="D153" s="218" t="s">
        <v>158</v>
      </c>
      <c r="E153" s="219" t="s">
        <v>412</v>
      </c>
      <c r="F153" s="220" t="s">
        <v>413</v>
      </c>
      <c r="G153" s="221" t="s">
        <v>161</v>
      </c>
      <c r="H153" s="222">
        <v>40.607999999999997</v>
      </c>
      <c r="I153" s="223"/>
      <c r="J153" s="224">
        <f>ROUND(I153*H153,2)</f>
        <v>0</v>
      </c>
      <c r="K153" s="220" t="s">
        <v>176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162</v>
      </c>
      <c r="AT153" s="229" t="s">
        <v>158</v>
      </c>
      <c r="AU153" s="229" t="s">
        <v>90</v>
      </c>
      <c r="AY153" s="17" t="s">
        <v>156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162</v>
      </c>
      <c r="BM153" s="229" t="s">
        <v>414</v>
      </c>
    </row>
    <row r="154" s="2" customFormat="1">
      <c r="A154" s="38"/>
      <c r="B154" s="39"/>
      <c r="C154" s="40"/>
      <c r="D154" s="231" t="s">
        <v>164</v>
      </c>
      <c r="E154" s="40"/>
      <c r="F154" s="232" t="s">
        <v>415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164</v>
      </c>
      <c r="AU154" s="17" t="s">
        <v>90</v>
      </c>
    </row>
    <row r="155" s="13" customFormat="1">
      <c r="A155" s="13"/>
      <c r="B155" s="236"/>
      <c r="C155" s="237"/>
      <c r="D155" s="231" t="s">
        <v>166</v>
      </c>
      <c r="E155" s="238" t="s">
        <v>1</v>
      </c>
      <c r="F155" s="239" t="s">
        <v>410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90</v>
      </c>
      <c r="AV155" s="13" t="s">
        <v>88</v>
      </c>
      <c r="AW155" s="13" t="s">
        <v>36</v>
      </c>
      <c r="AX155" s="13" t="s">
        <v>80</v>
      </c>
      <c r="AY155" s="245" t="s">
        <v>156</v>
      </c>
    </row>
    <row r="156" s="14" customFormat="1">
      <c r="A156" s="14"/>
      <c r="B156" s="246"/>
      <c r="C156" s="247"/>
      <c r="D156" s="231" t="s">
        <v>166</v>
      </c>
      <c r="E156" s="248" t="s">
        <v>1</v>
      </c>
      <c r="F156" s="249" t="s">
        <v>416</v>
      </c>
      <c r="G156" s="247"/>
      <c r="H156" s="250">
        <v>40.607999999999997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166</v>
      </c>
      <c r="AU156" s="256" t="s">
        <v>90</v>
      </c>
      <c r="AV156" s="14" t="s">
        <v>90</v>
      </c>
      <c r="AW156" s="14" t="s">
        <v>36</v>
      </c>
      <c r="AX156" s="14" t="s">
        <v>88</v>
      </c>
      <c r="AY156" s="256" t="s">
        <v>156</v>
      </c>
    </row>
    <row r="157" s="2" customFormat="1" ht="21.75" customHeight="1">
      <c r="A157" s="38"/>
      <c r="B157" s="39"/>
      <c r="C157" s="218" t="s">
        <v>120</v>
      </c>
      <c r="D157" s="218" t="s">
        <v>158</v>
      </c>
      <c r="E157" s="219" t="s">
        <v>417</v>
      </c>
      <c r="F157" s="220" t="s">
        <v>418</v>
      </c>
      <c r="G157" s="221" t="s">
        <v>161</v>
      </c>
      <c r="H157" s="222">
        <v>51.551000000000002</v>
      </c>
      <c r="I157" s="223"/>
      <c r="J157" s="224">
        <f>ROUND(I157*H157,2)</f>
        <v>0</v>
      </c>
      <c r="K157" s="220" t="s">
        <v>176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162</v>
      </c>
      <c r="AT157" s="229" t="s">
        <v>158</v>
      </c>
      <c r="AU157" s="229" t="s">
        <v>90</v>
      </c>
      <c r="AY157" s="17" t="s">
        <v>156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162</v>
      </c>
      <c r="BM157" s="229" t="s">
        <v>419</v>
      </c>
    </row>
    <row r="158" s="2" customFormat="1">
      <c r="A158" s="38"/>
      <c r="B158" s="39"/>
      <c r="C158" s="40"/>
      <c r="D158" s="231" t="s">
        <v>164</v>
      </c>
      <c r="E158" s="40"/>
      <c r="F158" s="232" t="s">
        <v>420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164</v>
      </c>
      <c r="AU158" s="17" t="s">
        <v>90</v>
      </c>
    </row>
    <row r="159" s="13" customFormat="1">
      <c r="A159" s="13"/>
      <c r="B159" s="236"/>
      <c r="C159" s="237"/>
      <c r="D159" s="231" t="s">
        <v>166</v>
      </c>
      <c r="E159" s="238" t="s">
        <v>1</v>
      </c>
      <c r="F159" s="239" t="s">
        <v>410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166</v>
      </c>
      <c r="AU159" s="245" t="s">
        <v>90</v>
      </c>
      <c r="AV159" s="13" t="s">
        <v>88</v>
      </c>
      <c r="AW159" s="13" t="s">
        <v>36</v>
      </c>
      <c r="AX159" s="13" t="s">
        <v>80</v>
      </c>
      <c r="AY159" s="245" t="s">
        <v>156</v>
      </c>
    </row>
    <row r="160" s="14" customFormat="1">
      <c r="A160" s="14"/>
      <c r="B160" s="246"/>
      <c r="C160" s="247"/>
      <c r="D160" s="231" t="s">
        <v>166</v>
      </c>
      <c r="E160" s="248" t="s">
        <v>1</v>
      </c>
      <c r="F160" s="249" t="s">
        <v>421</v>
      </c>
      <c r="G160" s="247"/>
      <c r="H160" s="250">
        <v>51.551000000000002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166</v>
      </c>
      <c r="AU160" s="256" t="s">
        <v>90</v>
      </c>
      <c r="AV160" s="14" t="s">
        <v>90</v>
      </c>
      <c r="AW160" s="14" t="s">
        <v>36</v>
      </c>
      <c r="AX160" s="14" t="s">
        <v>88</v>
      </c>
      <c r="AY160" s="256" t="s">
        <v>156</v>
      </c>
    </row>
    <row r="161" s="12" customFormat="1" ht="22.8" customHeight="1">
      <c r="A161" s="12"/>
      <c r="B161" s="202"/>
      <c r="C161" s="203"/>
      <c r="D161" s="204" t="s">
        <v>79</v>
      </c>
      <c r="E161" s="216" t="s">
        <v>215</v>
      </c>
      <c r="F161" s="216" t="s">
        <v>422</v>
      </c>
      <c r="G161" s="203"/>
      <c r="H161" s="203"/>
      <c r="I161" s="206"/>
      <c r="J161" s="217">
        <f>BK161</f>
        <v>0</v>
      </c>
      <c r="K161" s="203"/>
      <c r="L161" s="208"/>
      <c r="M161" s="209"/>
      <c r="N161" s="210"/>
      <c r="O161" s="210"/>
      <c r="P161" s="211">
        <f>SUM(P162:P178)</f>
        <v>0</v>
      </c>
      <c r="Q161" s="210"/>
      <c r="R161" s="211">
        <f>SUM(R162:R178)</f>
        <v>0.88065600000000011</v>
      </c>
      <c r="S161" s="210"/>
      <c r="T161" s="212">
        <f>SUM(T162:T178)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3" t="s">
        <v>88</v>
      </c>
      <c r="AT161" s="214" t="s">
        <v>79</v>
      </c>
      <c r="AU161" s="214" t="s">
        <v>88</v>
      </c>
      <c r="AY161" s="213" t="s">
        <v>156</v>
      </c>
      <c r="BK161" s="215">
        <f>SUM(BK162:BK178)</f>
        <v>0</v>
      </c>
    </row>
    <row r="162" s="2" customFormat="1" ht="33" customHeight="1">
      <c r="A162" s="38"/>
      <c r="B162" s="39"/>
      <c r="C162" s="218" t="s">
        <v>181</v>
      </c>
      <c r="D162" s="218" t="s">
        <v>158</v>
      </c>
      <c r="E162" s="219" t="s">
        <v>423</v>
      </c>
      <c r="F162" s="220" t="s">
        <v>424</v>
      </c>
      <c r="G162" s="221" t="s">
        <v>287</v>
      </c>
      <c r="H162" s="222">
        <v>4</v>
      </c>
      <c r="I162" s="223"/>
      <c r="J162" s="224">
        <f>ROUND(I162*H162,2)</f>
        <v>0</v>
      </c>
      <c r="K162" s="220" t="s">
        <v>176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0.00017000000000000001</v>
      </c>
      <c r="R162" s="227">
        <f>Q162*H162</f>
        <v>0.00068000000000000005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162</v>
      </c>
      <c r="AT162" s="229" t="s">
        <v>158</v>
      </c>
      <c r="AU162" s="229" t="s">
        <v>90</v>
      </c>
      <c r="AY162" s="17" t="s">
        <v>156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162</v>
      </c>
      <c r="BM162" s="229" t="s">
        <v>425</v>
      </c>
    </row>
    <row r="163" s="2" customFormat="1">
      <c r="A163" s="38"/>
      <c r="B163" s="39"/>
      <c r="C163" s="40"/>
      <c r="D163" s="231" t="s">
        <v>164</v>
      </c>
      <c r="E163" s="40"/>
      <c r="F163" s="232" t="s">
        <v>426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164</v>
      </c>
      <c r="AU163" s="17" t="s">
        <v>90</v>
      </c>
    </row>
    <row r="164" s="13" customFormat="1">
      <c r="A164" s="13"/>
      <c r="B164" s="236"/>
      <c r="C164" s="237"/>
      <c r="D164" s="231" t="s">
        <v>166</v>
      </c>
      <c r="E164" s="238" t="s">
        <v>1</v>
      </c>
      <c r="F164" s="239" t="s">
        <v>427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166</v>
      </c>
      <c r="AU164" s="245" t="s">
        <v>90</v>
      </c>
      <c r="AV164" s="13" t="s">
        <v>88</v>
      </c>
      <c r="AW164" s="13" t="s">
        <v>36</v>
      </c>
      <c r="AX164" s="13" t="s">
        <v>80</v>
      </c>
      <c r="AY164" s="245" t="s">
        <v>156</v>
      </c>
    </row>
    <row r="165" s="14" customFormat="1">
      <c r="A165" s="14"/>
      <c r="B165" s="246"/>
      <c r="C165" s="247"/>
      <c r="D165" s="231" t="s">
        <v>166</v>
      </c>
      <c r="E165" s="248" t="s">
        <v>1</v>
      </c>
      <c r="F165" s="249" t="s">
        <v>428</v>
      </c>
      <c r="G165" s="247"/>
      <c r="H165" s="250">
        <v>4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166</v>
      </c>
      <c r="AU165" s="256" t="s">
        <v>90</v>
      </c>
      <c r="AV165" s="14" t="s">
        <v>90</v>
      </c>
      <c r="AW165" s="14" t="s">
        <v>36</v>
      </c>
      <c r="AX165" s="14" t="s">
        <v>88</v>
      </c>
      <c r="AY165" s="256" t="s">
        <v>156</v>
      </c>
    </row>
    <row r="166" s="2" customFormat="1" ht="16.5" customHeight="1">
      <c r="A166" s="38"/>
      <c r="B166" s="39"/>
      <c r="C166" s="268" t="s">
        <v>207</v>
      </c>
      <c r="D166" s="268" t="s">
        <v>222</v>
      </c>
      <c r="E166" s="269" t="s">
        <v>429</v>
      </c>
      <c r="F166" s="270" t="s">
        <v>430</v>
      </c>
      <c r="G166" s="271" t="s">
        <v>287</v>
      </c>
      <c r="H166" s="272">
        <v>4.04</v>
      </c>
      <c r="I166" s="273"/>
      <c r="J166" s="274">
        <f>ROUND(I166*H166,2)</f>
        <v>0</v>
      </c>
      <c r="K166" s="270" t="s">
        <v>176</v>
      </c>
      <c r="L166" s="275"/>
      <c r="M166" s="276" t="s">
        <v>1</v>
      </c>
      <c r="N166" s="277" t="s">
        <v>45</v>
      </c>
      <c r="O166" s="91"/>
      <c r="P166" s="227">
        <f>O166*H166</f>
        <v>0</v>
      </c>
      <c r="Q166" s="227">
        <v>0.21440000000000001</v>
      </c>
      <c r="R166" s="227">
        <f>Q166*H166</f>
        <v>0.86617600000000006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215</v>
      </c>
      <c r="AT166" s="229" t="s">
        <v>222</v>
      </c>
      <c r="AU166" s="229" t="s">
        <v>90</v>
      </c>
      <c r="AY166" s="17" t="s">
        <v>156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162</v>
      </c>
      <c r="BM166" s="229" t="s">
        <v>431</v>
      </c>
    </row>
    <row r="167" s="2" customFormat="1">
      <c r="A167" s="38"/>
      <c r="B167" s="39"/>
      <c r="C167" s="40"/>
      <c r="D167" s="231" t="s">
        <v>164</v>
      </c>
      <c r="E167" s="40"/>
      <c r="F167" s="232" t="s">
        <v>430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164</v>
      </c>
      <c r="AU167" s="17" t="s">
        <v>90</v>
      </c>
    </row>
    <row r="168" s="14" customFormat="1">
      <c r="A168" s="14"/>
      <c r="B168" s="246"/>
      <c r="C168" s="247"/>
      <c r="D168" s="231" t="s">
        <v>166</v>
      </c>
      <c r="E168" s="247"/>
      <c r="F168" s="249" t="s">
        <v>432</v>
      </c>
      <c r="G168" s="247"/>
      <c r="H168" s="250">
        <v>4.04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166</v>
      </c>
      <c r="AU168" s="256" t="s">
        <v>90</v>
      </c>
      <c r="AV168" s="14" t="s">
        <v>90</v>
      </c>
      <c r="AW168" s="14" t="s">
        <v>4</v>
      </c>
      <c r="AX168" s="14" t="s">
        <v>88</v>
      </c>
      <c r="AY168" s="256" t="s">
        <v>156</v>
      </c>
    </row>
    <row r="169" s="2" customFormat="1" ht="24.15" customHeight="1">
      <c r="A169" s="38"/>
      <c r="B169" s="39"/>
      <c r="C169" s="218" t="s">
        <v>215</v>
      </c>
      <c r="D169" s="218" t="s">
        <v>158</v>
      </c>
      <c r="E169" s="219" t="s">
        <v>433</v>
      </c>
      <c r="F169" s="220" t="s">
        <v>434</v>
      </c>
      <c r="G169" s="221" t="s">
        <v>175</v>
      </c>
      <c r="H169" s="222">
        <v>1.3</v>
      </c>
      <c r="I169" s="223"/>
      <c r="J169" s="224">
        <f>ROUND(I169*H169,2)</f>
        <v>0</v>
      </c>
      <c r="K169" s="220" t="s">
        <v>176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162</v>
      </c>
      <c r="AT169" s="229" t="s">
        <v>158</v>
      </c>
      <c r="AU169" s="229" t="s">
        <v>90</v>
      </c>
      <c r="AY169" s="17" t="s">
        <v>156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162</v>
      </c>
      <c r="BM169" s="229" t="s">
        <v>435</v>
      </c>
    </row>
    <row r="170" s="2" customFormat="1">
      <c r="A170" s="38"/>
      <c r="B170" s="39"/>
      <c r="C170" s="40"/>
      <c r="D170" s="231" t="s">
        <v>164</v>
      </c>
      <c r="E170" s="40"/>
      <c r="F170" s="232" t="s">
        <v>436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164</v>
      </c>
      <c r="AU170" s="17" t="s">
        <v>90</v>
      </c>
    </row>
    <row r="171" s="13" customFormat="1">
      <c r="A171" s="13"/>
      <c r="B171" s="236"/>
      <c r="C171" s="237"/>
      <c r="D171" s="231" t="s">
        <v>166</v>
      </c>
      <c r="E171" s="238" t="s">
        <v>1</v>
      </c>
      <c r="F171" s="239" t="s">
        <v>376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166</v>
      </c>
      <c r="AU171" s="245" t="s">
        <v>90</v>
      </c>
      <c r="AV171" s="13" t="s">
        <v>88</v>
      </c>
      <c r="AW171" s="13" t="s">
        <v>36</v>
      </c>
      <c r="AX171" s="13" t="s">
        <v>80</v>
      </c>
      <c r="AY171" s="245" t="s">
        <v>156</v>
      </c>
    </row>
    <row r="172" s="14" customFormat="1">
      <c r="A172" s="14"/>
      <c r="B172" s="246"/>
      <c r="C172" s="247"/>
      <c r="D172" s="231" t="s">
        <v>166</v>
      </c>
      <c r="E172" s="248" t="s">
        <v>1</v>
      </c>
      <c r="F172" s="249" t="s">
        <v>437</v>
      </c>
      <c r="G172" s="247"/>
      <c r="H172" s="250">
        <v>1.3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166</v>
      </c>
      <c r="AU172" s="256" t="s">
        <v>90</v>
      </c>
      <c r="AV172" s="14" t="s">
        <v>90</v>
      </c>
      <c r="AW172" s="14" t="s">
        <v>36</v>
      </c>
      <c r="AX172" s="14" t="s">
        <v>88</v>
      </c>
      <c r="AY172" s="256" t="s">
        <v>156</v>
      </c>
    </row>
    <row r="173" s="2" customFormat="1" ht="21.75" customHeight="1">
      <c r="A173" s="38"/>
      <c r="B173" s="39"/>
      <c r="C173" s="218" t="s">
        <v>221</v>
      </c>
      <c r="D173" s="218" t="s">
        <v>158</v>
      </c>
      <c r="E173" s="219" t="s">
        <v>438</v>
      </c>
      <c r="F173" s="220" t="s">
        <v>439</v>
      </c>
      <c r="G173" s="221" t="s">
        <v>161</v>
      </c>
      <c r="H173" s="222">
        <v>3</v>
      </c>
      <c r="I173" s="223"/>
      <c r="J173" s="224">
        <f>ROUND(I173*H173,2)</f>
        <v>0</v>
      </c>
      <c r="K173" s="220" t="s">
        <v>176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0.0045999999999999999</v>
      </c>
      <c r="R173" s="227">
        <f>Q173*H173</f>
        <v>0.0138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162</v>
      </c>
      <c r="AT173" s="229" t="s">
        <v>158</v>
      </c>
      <c r="AU173" s="229" t="s">
        <v>90</v>
      </c>
      <c r="AY173" s="17" t="s">
        <v>156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162</v>
      </c>
      <c r="BM173" s="229" t="s">
        <v>440</v>
      </c>
    </row>
    <row r="174" s="2" customFormat="1">
      <c r="A174" s="38"/>
      <c r="B174" s="39"/>
      <c r="C174" s="40"/>
      <c r="D174" s="231" t="s">
        <v>164</v>
      </c>
      <c r="E174" s="40"/>
      <c r="F174" s="232" t="s">
        <v>441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164</v>
      </c>
      <c r="AU174" s="17" t="s">
        <v>90</v>
      </c>
    </row>
    <row r="175" s="13" customFormat="1">
      <c r="A175" s="13"/>
      <c r="B175" s="236"/>
      <c r="C175" s="237"/>
      <c r="D175" s="231" t="s">
        <v>166</v>
      </c>
      <c r="E175" s="238" t="s">
        <v>1</v>
      </c>
      <c r="F175" s="239" t="s">
        <v>376</v>
      </c>
      <c r="G175" s="237"/>
      <c r="H175" s="238" t="s">
        <v>1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166</v>
      </c>
      <c r="AU175" s="245" t="s">
        <v>90</v>
      </c>
      <c r="AV175" s="13" t="s">
        <v>88</v>
      </c>
      <c r="AW175" s="13" t="s">
        <v>36</v>
      </c>
      <c r="AX175" s="13" t="s">
        <v>80</v>
      </c>
      <c r="AY175" s="245" t="s">
        <v>156</v>
      </c>
    </row>
    <row r="176" s="14" customFormat="1">
      <c r="A176" s="14"/>
      <c r="B176" s="246"/>
      <c r="C176" s="247"/>
      <c r="D176" s="231" t="s">
        <v>166</v>
      </c>
      <c r="E176" s="248" t="s">
        <v>1</v>
      </c>
      <c r="F176" s="249" t="s">
        <v>442</v>
      </c>
      <c r="G176" s="247"/>
      <c r="H176" s="250">
        <v>3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166</v>
      </c>
      <c r="AU176" s="256" t="s">
        <v>90</v>
      </c>
      <c r="AV176" s="14" t="s">
        <v>90</v>
      </c>
      <c r="AW176" s="14" t="s">
        <v>36</v>
      </c>
      <c r="AX176" s="14" t="s">
        <v>88</v>
      </c>
      <c r="AY176" s="256" t="s">
        <v>156</v>
      </c>
    </row>
    <row r="177" s="2" customFormat="1" ht="24.15" customHeight="1">
      <c r="A177" s="38"/>
      <c r="B177" s="39"/>
      <c r="C177" s="218" t="s">
        <v>109</v>
      </c>
      <c r="D177" s="218" t="s">
        <v>158</v>
      </c>
      <c r="E177" s="219" t="s">
        <v>443</v>
      </c>
      <c r="F177" s="220" t="s">
        <v>444</v>
      </c>
      <c r="G177" s="221" t="s">
        <v>161</v>
      </c>
      <c r="H177" s="222">
        <v>3</v>
      </c>
      <c r="I177" s="223"/>
      <c r="J177" s="224">
        <f>ROUND(I177*H177,2)</f>
        <v>0</v>
      </c>
      <c r="K177" s="220" t="s">
        <v>176</v>
      </c>
      <c r="L177" s="44"/>
      <c r="M177" s="225" t="s">
        <v>1</v>
      </c>
      <c r="N177" s="226" t="s">
        <v>45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162</v>
      </c>
      <c r="AT177" s="229" t="s">
        <v>158</v>
      </c>
      <c r="AU177" s="229" t="s">
        <v>90</v>
      </c>
      <c r="AY177" s="17" t="s">
        <v>156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88</v>
      </c>
      <c r="BK177" s="230">
        <f>ROUND(I177*H177,2)</f>
        <v>0</v>
      </c>
      <c r="BL177" s="17" t="s">
        <v>162</v>
      </c>
      <c r="BM177" s="229" t="s">
        <v>445</v>
      </c>
    </row>
    <row r="178" s="2" customFormat="1">
      <c r="A178" s="38"/>
      <c r="B178" s="39"/>
      <c r="C178" s="40"/>
      <c r="D178" s="231" t="s">
        <v>164</v>
      </c>
      <c r="E178" s="40"/>
      <c r="F178" s="232" t="s">
        <v>446</v>
      </c>
      <c r="G178" s="40"/>
      <c r="H178" s="40"/>
      <c r="I178" s="233"/>
      <c r="J178" s="40"/>
      <c r="K178" s="40"/>
      <c r="L178" s="44"/>
      <c r="M178" s="279"/>
      <c r="N178" s="280"/>
      <c r="O178" s="281"/>
      <c r="P178" s="281"/>
      <c r="Q178" s="281"/>
      <c r="R178" s="281"/>
      <c r="S178" s="281"/>
      <c r="T178" s="28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164</v>
      </c>
      <c r="AU178" s="17" t="s">
        <v>90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44"/>
      <c r="M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TWYit0lYSGLvig7YzKPz7JAlrpvrxRfYWWJuuHdlmwv/R8d1SDuXAWjXFTPcifVQ/CmRVG052pggSIZY7JoX/g==" hashValue="jrSKvau0rBfQt9Yb1VbOBqGljq3Avb9KIDPrNJye7Znk6v3iE0gHas4bq+ZFCAk+yRZUP/aJfgIhW8oA9fFiXw==" algorithmName="SHA-512" password="CC35"/>
  <autoFilter ref="C120:K17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447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ROUND((SUM(BE118:BE156)),  2)</f>
        <v>0</v>
      </c>
      <c r="G33" s="38"/>
      <c r="H33" s="38"/>
      <c r="I33" s="155">
        <v>0.20999999999999999</v>
      </c>
      <c r="J33" s="154">
        <f>ROUND(((SUM(BE118:BE156))*I33),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ROUND((SUM(BF118:BF156)),  2)</f>
        <v>0</v>
      </c>
      <c r="G34" s="38"/>
      <c r="H34" s="38"/>
      <c r="I34" s="155">
        <v>0.12</v>
      </c>
      <c r="J34" s="154">
        <f>ROUND(((SUM(BF118:BF156))*I34),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ROUND((SUM(BG118:BG156)),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ROUND((SUM(BH118:BH156)),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ROUND((SUM(BI118:BI156)),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06 - Pol. č. 07, 51 - Odvozy hromad zeminy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141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Opava km 33.600 - 39.000, odstranění PŠ 09/2024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130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06 - Pol. č. 07, 51 - Odvozy hromad zeminy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Opava</v>
      </c>
      <c r="G112" s="40"/>
      <c r="H112" s="40"/>
      <c r="I112" s="32" t="s">
        <v>22</v>
      </c>
      <c r="J112" s="79" t="str">
        <f>IF(J12="","",J12)</f>
        <v>16. 5. 2025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Odry, státní podnik</v>
      </c>
      <c r="G114" s="40"/>
      <c r="H114" s="40"/>
      <c r="I114" s="32" t="s">
        <v>32</v>
      </c>
      <c r="J114" s="36" t="str">
        <f>E21</f>
        <v>Lineplan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37</v>
      </c>
      <c r="J115" s="36" t="str">
        <f>E24</f>
        <v>Ing. Marek Boháč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142</v>
      </c>
      <c r="D117" s="194" t="s">
        <v>65</v>
      </c>
      <c r="E117" s="194" t="s">
        <v>61</v>
      </c>
      <c r="F117" s="194" t="s">
        <v>62</v>
      </c>
      <c r="G117" s="194" t="s">
        <v>143</v>
      </c>
      <c r="H117" s="194" t="s">
        <v>144</v>
      </c>
      <c r="I117" s="194" t="s">
        <v>145</v>
      </c>
      <c r="J117" s="194" t="s">
        <v>134</v>
      </c>
      <c r="K117" s="195" t="s">
        <v>146</v>
      </c>
      <c r="L117" s="196"/>
      <c r="M117" s="100" t="s">
        <v>1</v>
      </c>
      <c r="N117" s="101" t="s">
        <v>44</v>
      </c>
      <c r="O117" s="101" t="s">
        <v>147</v>
      </c>
      <c r="P117" s="101" t="s">
        <v>148</v>
      </c>
      <c r="Q117" s="101" t="s">
        <v>149</v>
      </c>
      <c r="R117" s="101" t="s">
        <v>150</v>
      </c>
      <c r="S117" s="101" t="s">
        <v>151</v>
      </c>
      <c r="T117" s="102" t="s">
        <v>152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153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79</v>
      </c>
      <c r="AU118" s="17" t="s">
        <v>136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79</v>
      </c>
      <c r="E119" s="205" t="s">
        <v>154</v>
      </c>
      <c r="F119" s="205" t="s">
        <v>155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0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88</v>
      </c>
      <c r="AT119" s="214" t="s">
        <v>79</v>
      </c>
      <c r="AU119" s="214" t="s">
        <v>80</v>
      </c>
      <c r="AY119" s="213" t="s">
        <v>156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79</v>
      </c>
      <c r="E120" s="216" t="s">
        <v>88</v>
      </c>
      <c r="F120" s="216" t="s">
        <v>157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SUM(P121:P156)</f>
        <v>0</v>
      </c>
      <c r="Q120" s="210"/>
      <c r="R120" s="211">
        <f>SUM(R121:R156)</f>
        <v>0</v>
      </c>
      <c r="S120" s="210"/>
      <c r="T120" s="212">
        <f>SUM(T121:T156)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88</v>
      </c>
      <c r="AY120" s="213" t="s">
        <v>156</v>
      </c>
      <c r="BK120" s="215">
        <f>SUM(BK121:BK156)</f>
        <v>0</v>
      </c>
    </row>
    <row r="121" s="2" customFormat="1" ht="24.15" customHeight="1">
      <c r="A121" s="38"/>
      <c r="B121" s="39"/>
      <c r="C121" s="218" t="s">
        <v>88</v>
      </c>
      <c r="D121" s="218" t="s">
        <v>158</v>
      </c>
      <c r="E121" s="219" t="s">
        <v>301</v>
      </c>
      <c r="F121" s="220" t="s">
        <v>302</v>
      </c>
      <c r="G121" s="221" t="s">
        <v>175</v>
      </c>
      <c r="H121" s="222">
        <v>393</v>
      </c>
      <c r="I121" s="223"/>
      <c r="J121" s="224">
        <f>ROUND(I121*H121,2)</f>
        <v>0</v>
      </c>
      <c r="K121" s="220" t="s">
        <v>176</v>
      </c>
      <c r="L121" s="44"/>
      <c r="M121" s="225" t="s">
        <v>1</v>
      </c>
      <c r="N121" s="226" t="s">
        <v>45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162</v>
      </c>
      <c r="AT121" s="229" t="s">
        <v>158</v>
      </c>
      <c r="AU121" s="229" t="s">
        <v>90</v>
      </c>
      <c r="AY121" s="17" t="s">
        <v>156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88</v>
      </c>
      <c r="BK121" s="230">
        <f>ROUND(I121*H121,2)</f>
        <v>0</v>
      </c>
      <c r="BL121" s="17" t="s">
        <v>162</v>
      </c>
      <c r="BM121" s="229" t="s">
        <v>448</v>
      </c>
    </row>
    <row r="122" s="2" customFormat="1">
      <c r="A122" s="38"/>
      <c r="B122" s="39"/>
      <c r="C122" s="40"/>
      <c r="D122" s="231" t="s">
        <v>164</v>
      </c>
      <c r="E122" s="40"/>
      <c r="F122" s="232" t="s">
        <v>304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164</v>
      </c>
      <c r="AU122" s="17" t="s">
        <v>90</v>
      </c>
    </row>
    <row r="123" s="13" customFormat="1">
      <c r="A123" s="13"/>
      <c r="B123" s="236"/>
      <c r="C123" s="237"/>
      <c r="D123" s="231" t="s">
        <v>166</v>
      </c>
      <c r="E123" s="238" t="s">
        <v>1</v>
      </c>
      <c r="F123" s="239" t="s">
        <v>261</v>
      </c>
      <c r="G123" s="237"/>
      <c r="H123" s="238" t="s">
        <v>1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166</v>
      </c>
      <c r="AU123" s="245" t="s">
        <v>90</v>
      </c>
      <c r="AV123" s="13" t="s">
        <v>88</v>
      </c>
      <c r="AW123" s="13" t="s">
        <v>36</v>
      </c>
      <c r="AX123" s="13" t="s">
        <v>80</v>
      </c>
      <c r="AY123" s="245" t="s">
        <v>156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449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4" customFormat="1">
      <c r="A125" s="14"/>
      <c r="B125" s="246"/>
      <c r="C125" s="247"/>
      <c r="D125" s="231" t="s">
        <v>166</v>
      </c>
      <c r="E125" s="248" t="s">
        <v>1</v>
      </c>
      <c r="F125" s="249" t="s">
        <v>314</v>
      </c>
      <c r="G125" s="247"/>
      <c r="H125" s="250">
        <v>15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166</v>
      </c>
      <c r="AU125" s="256" t="s">
        <v>90</v>
      </c>
      <c r="AV125" s="14" t="s">
        <v>90</v>
      </c>
      <c r="AW125" s="14" t="s">
        <v>36</v>
      </c>
      <c r="AX125" s="14" t="s">
        <v>80</v>
      </c>
      <c r="AY125" s="256" t="s">
        <v>156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450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4" customFormat="1">
      <c r="A127" s="14"/>
      <c r="B127" s="246"/>
      <c r="C127" s="247"/>
      <c r="D127" s="231" t="s">
        <v>166</v>
      </c>
      <c r="E127" s="248" t="s">
        <v>1</v>
      </c>
      <c r="F127" s="249" t="s">
        <v>451</v>
      </c>
      <c r="G127" s="247"/>
      <c r="H127" s="250">
        <v>150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166</v>
      </c>
      <c r="AU127" s="256" t="s">
        <v>90</v>
      </c>
      <c r="AV127" s="14" t="s">
        <v>90</v>
      </c>
      <c r="AW127" s="14" t="s">
        <v>36</v>
      </c>
      <c r="AX127" s="14" t="s">
        <v>80</v>
      </c>
      <c r="AY127" s="256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452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453</v>
      </c>
      <c r="G129" s="247"/>
      <c r="H129" s="250">
        <v>200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454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4" customFormat="1">
      <c r="A131" s="14"/>
      <c r="B131" s="246"/>
      <c r="C131" s="247"/>
      <c r="D131" s="231" t="s">
        <v>166</v>
      </c>
      <c r="E131" s="248" t="s">
        <v>1</v>
      </c>
      <c r="F131" s="249" t="s">
        <v>182</v>
      </c>
      <c r="G131" s="247"/>
      <c r="H131" s="250">
        <v>3</v>
      </c>
      <c r="I131" s="251"/>
      <c r="J131" s="247"/>
      <c r="K131" s="247"/>
      <c r="L131" s="252"/>
      <c r="M131" s="253"/>
      <c r="N131" s="254"/>
      <c r="O131" s="254"/>
      <c r="P131" s="254"/>
      <c r="Q131" s="254"/>
      <c r="R131" s="254"/>
      <c r="S131" s="254"/>
      <c r="T131" s="25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6" t="s">
        <v>166</v>
      </c>
      <c r="AU131" s="256" t="s">
        <v>90</v>
      </c>
      <c r="AV131" s="14" t="s">
        <v>90</v>
      </c>
      <c r="AW131" s="14" t="s">
        <v>36</v>
      </c>
      <c r="AX131" s="14" t="s">
        <v>80</v>
      </c>
      <c r="AY131" s="256" t="s">
        <v>156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455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4" customFormat="1">
      <c r="A133" s="14"/>
      <c r="B133" s="246"/>
      <c r="C133" s="247"/>
      <c r="D133" s="231" t="s">
        <v>166</v>
      </c>
      <c r="E133" s="248" t="s">
        <v>1</v>
      </c>
      <c r="F133" s="249" t="s">
        <v>456</v>
      </c>
      <c r="G133" s="247"/>
      <c r="H133" s="250">
        <v>25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166</v>
      </c>
      <c r="AU133" s="256" t="s">
        <v>90</v>
      </c>
      <c r="AV133" s="14" t="s">
        <v>90</v>
      </c>
      <c r="AW133" s="14" t="s">
        <v>36</v>
      </c>
      <c r="AX133" s="14" t="s">
        <v>80</v>
      </c>
      <c r="AY133" s="256" t="s">
        <v>156</v>
      </c>
    </row>
    <row r="134" s="15" customFormat="1">
      <c r="A134" s="15"/>
      <c r="B134" s="257"/>
      <c r="C134" s="258"/>
      <c r="D134" s="231" t="s">
        <v>166</v>
      </c>
      <c r="E134" s="259" t="s">
        <v>1</v>
      </c>
      <c r="F134" s="260" t="s">
        <v>172</v>
      </c>
      <c r="G134" s="258"/>
      <c r="H134" s="261">
        <v>393</v>
      </c>
      <c r="I134" s="262"/>
      <c r="J134" s="258"/>
      <c r="K134" s="258"/>
      <c r="L134" s="263"/>
      <c r="M134" s="264"/>
      <c r="N134" s="265"/>
      <c r="O134" s="265"/>
      <c r="P134" s="265"/>
      <c r="Q134" s="265"/>
      <c r="R134" s="265"/>
      <c r="S134" s="265"/>
      <c r="T134" s="266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7" t="s">
        <v>166</v>
      </c>
      <c r="AU134" s="267" t="s">
        <v>90</v>
      </c>
      <c r="AV134" s="15" t="s">
        <v>162</v>
      </c>
      <c r="AW134" s="15" t="s">
        <v>36</v>
      </c>
      <c r="AX134" s="15" t="s">
        <v>88</v>
      </c>
      <c r="AY134" s="267" t="s">
        <v>156</v>
      </c>
    </row>
    <row r="135" s="2" customFormat="1" ht="37.8" customHeight="1">
      <c r="A135" s="38"/>
      <c r="B135" s="39"/>
      <c r="C135" s="218" t="s">
        <v>90</v>
      </c>
      <c r="D135" s="218" t="s">
        <v>158</v>
      </c>
      <c r="E135" s="219" t="s">
        <v>257</v>
      </c>
      <c r="F135" s="220" t="s">
        <v>258</v>
      </c>
      <c r="G135" s="221" t="s">
        <v>175</v>
      </c>
      <c r="H135" s="222">
        <v>393</v>
      </c>
      <c r="I135" s="223"/>
      <c r="J135" s="224">
        <f>ROUND(I135*H135,2)</f>
        <v>0</v>
      </c>
      <c r="K135" s="220" t="s">
        <v>176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162</v>
      </c>
      <c r="AT135" s="229" t="s">
        <v>158</v>
      </c>
      <c r="AU135" s="229" t="s">
        <v>90</v>
      </c>
      <c r="AY135" s="17" t="s">
        <v>156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162</v>
      </c>
      <c r="BM135" s="229" t="s">
        <v>457</v>
      </c>
    </row>
    <row r="136" s="2" customFormat="1">
      <c r="A136" s="38"/>
      <c r="B136" s="39"/>
      <c r="C136" s="40"/>
      <c r="D136" s="231" t="s">
        <v>164</v>
      </c>
      <c r="E136" s="40"/>
      <c r="F136" s="232" t="s">
        <v>260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164</v>
      </c>
      <c r="AU136" s="17" t="s">
        <v>90</v>
      </c>
    </row>
    <row r="137" s="13" customFormat="1">
      <c r="A137" s="13"/>
      <c r="B137" s="236"/>
      <c r="C137" s="237"/>
      <c r="D137" s="231" t="s">
        <v>166</v>
      </c>
      <c r="E137" s="238" t="s">
        <v>1</v>
      </c>
      <c r="F137" s="239" t="s">
        <v>261</v>
      </c>
      <c r="G137" s="237"/>
      <c r="H137" s="238" t="s">
        <v>1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166</v>
      </c>
      <c r="AU137" s="245" t="s">
        <v>90</v>
      </c>
      <c r="AV137" s="13" t="s">
        <v>88</v>
      </c>
      <c r="AW137" s="13" t="s">
        <v>36</v>
      </c>
      <c r="AX137" s="13" t="s">
        <v>80</v>
      </c>
      <c r="AY137" s="245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449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314</v>
      </c>
      <c r="G139" s="247"/>
      <c r="H139" s="250">
        <v>15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450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4" customFormat="1">
      <c r="A141" s="14"/>
      <c r="B141" s="246"/>
      <c r="C141" s="247"/>
      <c r="D141" s="231" t="s">
        <v>166</v>
      </c>
      <c r="E141" s="248" t="s">
        <v>1</v>
      </c>
      <c r="F141" s="249" t="s">
        <v>451</v>
      </c>
      <c r="G141" s="247"/>
      <c r="H141" s="250">
        <v>150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166</v>
      </c>
      <c r="AU141" s="256" t="s">
        <v>90</v>
      </c>
      <c r="AV141" s="14" t="s">
        <v>90</v>
      </c>
      <c r="AW141" s="14" t="s">
        <v>36</v>
      </c>
      <c r="AX141" s="14" t="s">
        <v>80</v>
      </c>
      <c r="AY141" s="256" t="s">
        <v>156</v>
      </c>
    </row>
    <row r="142" s="13" customFormat="1">
      <c r="A142" s="13"/>
      <c r="B142" s="236"/>
      <c r="C142" s="237"/>
      <c r="D142" s="231" t="s">
        <v>166</v>
      </c>
      <c r="E142" s="238" t="s">
        <v>1</v>
      </c>
      <c r="F142" s="239" t="s">
        <v>452</v>
      </c>
      <c r="G142" s="237"/>
      <c r="H142" s="238" t="s">
        <v>1</v>
      </c>
      <c r="I142" s="240"/>
      <c r="J142" s="237"/>
      <c r="K142" s="237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166</v>
      </c>
      <c r="AU142" s="245" t="s">
        <v>90</v>
      </c>
      <c r="AV142" s="13" t="s">
        <v>88</v>
      </c>
      <c r="AW142" s="13" t="s">
        <v>36</v>
      </c>
      <c r="AX142" s="13" t="s">
        <v>80</v>
      </c>
      <c r="AY142" s="245" t="s">
        <v>156</v>
      </c>
    </row>
    <row r="143" s="14" customFormat="1">
      <c r="A143" s="14"/>
      <c r="B143" s="246"/>
      <c r="C143" s="247"/>
      <c r="D143" s="231" t="s">
        <v>166</v>
      </c>
      <c r="E143" s="248" t="s">
        <v>1</v>
      </c>
      <c r="F143" s="249" t="s">
        <v>453</v>
      </c>
      <c r="G143" s="247"/>
      <c r="H143" s="250">
        <v>200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6" t="s">
        <v>166</v>
      </c>
      <c r="AU143" s="256" t="s">
        <v>90</v>
      </c>
      <c r="AV143" s="14" t="s">
        <v>90</v>
      </c>
      <c r="AW143" s="14" t="s">
        <v>36</v>
      </c>
      <c r="AX143" s="14" t="s">
        <v>80</v>
      </c>
      <c r="AY143" s="256" t="s">
        <v>156</v>
      </c>
    </row>
    <row r="144" s="13" customFormat="1">
      <c r="A144" s="13"/>
      <c r="B144" s="236"/>
      <c r="C144" s="237"/>
      <c r="D144" s="231" t="s">
        <v>166</v>
      </c>
      <c r="E144" s="238" t="s">
        <v>1</v>
      </c>
      <c r="F144" s="239" t="s">
        <v>454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90</v>
      </c>
      <c r="AV144" s="13" t="s">
        <v>88</v>
      </c>
      <c r="AW144" s="13" t="s">
        <v>36</v>
      </c>
      <c r="AX144" s="13" t="s">
        <v>80</v>
      </c>
      <c r="AY144" s="245" t="s">
        <v>156</v>
      </c>
    </row>
    <row r="145" s="14" customFormat="1">
      <c r="A145" s="14"/>
      <c r="B145" s="246"/>
      <c r="C145" s="247"/>
      <c r="D145" s="231" t="s">
        <v>166</v>
      </c>
      <c r="E145" s="248" t="s">
        <v>1</v>
      </c>
      <c r="F145" s="249" t="s">
        <v>182</v>
      </c>
      <c r="G145" s="247"/>
      <c r="H145" s="250">
        <v>3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90</v>
      </c>
      <c r="AV145" s="14" t="s">
        <v>90</v>
      </c>
      <c r="AW145" s="14" t="s">
        <v>36</v>
      </c>
      <c r="AX145" s="14" t="s">
        <v>80</v>
      </c>
      <c r="AY145" s="256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455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456</v>
      </c>
      <c r="G147" s="247"/>
      <c r="H147" s="250">
        <v>25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5" customFormat="1">
      <c r="A148" s="15"/>
      <c r="B148" s="257"/>
      <c r="C148" s="258"/>
      <c r="D148" s="231" t="s">
        <v>166</v>
      </c>
      <c r="E148" s="259" t="s">
        <v>1</v>
      </c>
      <c r="F148" s="260" t="s">
        <v>172</v>
      </c>
      <c r="G148" s="258"/>
      <c r="H148" s="261">
        <v>393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166</v>
      </c>
      <c r="AU148" s="267" t="s">
        <v>90</v>
      </c>
      <c r="AV148" s="15" t="s">
        <v>162</v>
      </c>
      <c r="AW148" s="15" t="s">
        <v>36</v>
      </c>
      <c r="AX148" s="15" t="s">
        <v>88</v>
      </c>
      <c r="AY148" s="267" t="s">
        <v>156</v>
      </c>
    </row>
    <row r="149" s="2" customFormat="1" ht="37.8" customHeight="1">
      <c r="A149" s="38"/>
      <c r="B149" s="39"/>
      <c r="C149" s="218" t="s">
        <v>162</v>
      </c>
      <c r="D149" s="218" t="s">
        <v>158</v>
      </c>
      <c r="E149" s="219" t="s">
        <v>262</v>
      </c>
      <c r="F149" s="220" t="s">
        <v>263</v>
      </c>
      <c r="G149" s="221" t="s">
        <v>175</v>
      </c>
      <c r="H149" s="222">
        <v>2358</v>
      </c>
      <c r="I149" s="223"/>
      <c r="J149" s="224">
        <f>ROUND(I149*H149,2)</f>
        <v>0</v>
      </c>
      <c r="K149" s="220" t="s">
        <v>176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162</v>
      </c>
      <c r="AT149" s="229" t="s">
        <v>158</v>
      </c>
      <c r="AU149" s="229" t="s">
        <v>90</v>
      </c>
      <c r="AY149" s="17" t="s">
        <v>156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162</v>
      </c>
      <c r="BM149" s="229" t="s">
        <v>458</v>
      </c>
    </row>
    <row r="150" s="2" customFormat="1">
      <c r="A150" s="38"/>
      <c r="B150" s="39"/>
      <c r="C150" s="40"/>
      <c r="D150" s="231" t="s">
        <v>164</v>
      </c>
      <c r="E150" s="40"/>
      <c r="F150" s="232" t="s">
        <v>265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164</v>
      </c>
      <c r="AU150" s="17" t="s">
        <v>90</v>
      </c>
    </row>
    <row r="151" s="2" customFormat="1">
      <c r="A151" s="38"/>
      <c r="B151" s="39"/>
      <c r="C151" s="40"/>
      <c r="D151" s="231" t="s">
        <v>243</v>
      </c>
      <c r="E151" s="40"/>
      <c r="F151" s="278" t="s">
        <v>266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243</v>
      </c>
      <c r="AU151" s="17" t="s">
        <v>90</v>
      </c>
    </row>
    <row r="152" s="14" customFormat="1">
      <c r="A152" s="14"/>
      <c r="B152" s="246"/>
      <c r="C152" s="247"/>
      <c r="D152" s="231" t="s">
        <v>166</v>
      </c>
      <c r="E152" s="247"/>
      <c r="F152" s="249" t="s">
        <v>459</v>
      </c>
      <c r="G152" s="247"/>
      <c r="H152" s="250">
        <v>2358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166</v>
      </c>
      <c r="AU152" s="256" t="s">
        <v>90</v>
      </c>
      <c r="AV152" s="14" t="s">
        <v>90</v>
      </c>
      <c r="AW152" s="14" t="s">
        <v>4</v>
      </c>
      <c r="AX152" s="14" t="s">
        <v>88</v>
      </c>
      <c r="AY152" s="256" t="s">
        <v>156</v>
      </c>
    </row>
    <row r="153" s="2" customFormat="1" ht="33" customHeight="1">
      <c r="A153" s="38"/>
      <c r="B153" s="39"/>
      <c r="C153" s="218" t="s">
        <v>182</v>
      </c>
      <c r="D153" s="218" t="s">
        <v>158</v>
      </c>
      <c r="E153" s="219" t="s">
        <v>228</v>
      </c>
      <c r="F153" s="220" t="s">
        <v>229</v>
      </c>
      <c r="G153" s="221" t="s">
        <v>230</v>
      </c>
      <c r="H153" s="222">
        <v>707.39999999999998</v>
      </c>
      <c r="I153" s="223"/>
      <c r="J153" s="224">
        <f>ROUND(I153*H153,2)</f>
        <v>0</v>
      </c>
      <c r="K153" s="220" t="s">
        <v>176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162</v>
      </c>
      <c r="AT153" s="229" t="s">
        <v>158</v>
      </c>
      <c r="AU153" s="229" t="s">
        <v>90</v>
      </c>
      <c r="AY153" s="17" t="s">
        <v>156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162</v>
      </c>
      <c r="BM153" s="229" t="s">
        <v>460</v>
      </c>
    </row>
    <row r="154" s="2" customFormat="1">
      <c r="A154" s="38"/>
      <c r="B154" s="39"/>
      <c r="C154" s="40"/>
      <c r="D154" s="231" t="s">
        <v>164</v>
      </c>
      <c r="E154" s="40"/>
      <c r="F154" s="232" t="s">
        <v>232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164</v>
      </c>
      <c r="AU154" s="17" t="s">
        <v>90</v>
      </c>
    </row>
    <row r="155" s="13" customFormat="1">
      <c r="A155" s="13"/>
      <c r="B155" s="236"/>
      <c r="C155" s="237"/>
      <c r="D155" s="231" t="s">
        <v>166</v>
      </c>
      <c r="E155" s="238" t="s">
        <v>1</v>
      </c>
      <c r="F155" s="239" t="s">
        <v>269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90</v>
      </c>
      <c r="AV155" s="13" t="s">
        <v>88</v>
      </c>
      <c r="AW155" s="13" t="s">
        <v>36</v>
      </c>
      <c r="AX155" s="13" t="s">
        <v>80</v>
      </c>
      <c r="AY155" s="245" t="s">
        <v>156</v>
      </c>
    </row>
    <row r="156" s="14" customFormat="1">
      <c r="A156" s="14"/>
      <c r="B156" s="246"/>
      <c r="C156" s="247"/>
      <c r="D156" s="231" t="s">
        <v>166</v>
      </c>
      <c r="E156" s="248" t="s">
        <v>1</v>
      </c>
      <c r="F156" s="249" t="s">
        <v>461</v>
      </c>
      <c r="G156" s="247"/>
      <c r="H156" s="250">
        <v>707.39999999999998</v>
      </c>
      <c r="I156" s="251"/>
      <c r="J156" s="247"/>
      <c r="K156" s="247"/>
      <c r="L156" s="252"/>
      <c r="M156" s="283"/>
      <c r="N156" s="284"/>
      <c r="O156" s="284"/>
      <c r="P156" s="284"/>
      <c r="Q156" s="284"/>
      <c r="R156" s="284"/>
      <c r="S156" s="284"/>
      <c r="T156" s="28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166</v>
      </c>
      <c r="AU156" s="256" t="s">
        <v>90</v>
      </c>
      <c r="AV156" s="14" t="s">
        <v>90</v>
      </c>
      <c r="AW156" s="14" t="s">
        <v>36</v>
      </c>
      <c r="AX156" s="14" t="s">
        <v>88</v>
      </c>
      <c r="AY156" s="256" t="s">
        <v>156</v>
      </c>
    </row>
    <row r="157" s="2" customFormat="1" ht="6.96" customHeight="1">
      <c r="A157" s="38"/>
      <c r="B157" s="66"/>
      <c r="C157" s="67"/>
      <c r="D157" s="67"/>
      <c r="E157" s="67"/>
      <c r="F157" s="67"/>
      <c r="G157" s="67"/>
      <c r="H157" s="67"/>
      <c r="I157" s="67"/>
      <c r="J157" s="67"/>
      <c r="K157" s="67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B2paeG4o8/zTftesCU/afXISCr2Vr+tBvtlB0lTO+h6PljYnskoM5NFf2r6nGIZSljXnVunnlB2ueqNbG4xgHw==" hashValue="gh6Ct9J8mHzKKbnRZ5EuaS5Y570OzHsByQtbx4K/yjDOevQ6AoaralBFATO4wq/tvjmdm6Ec9IWEvKP9IfaETw==" algorithmName="SHA-512" password="CC35"/>
  <autoFilter ref="C117:K15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462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ROUND((SUM(BE119:BE156)),  2)</f>
        <v>0</v>
      </c>
      <c r="G33" s="38"/>
      <c r="H33" s="38"/>
      <c r="I33" s="155">
        <v>0.20999999999999999</v>
      </c>
      <c r="J33" s="154">
        <f>ROUND(((SUM(BE119:BE156))*I33),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ROUND((SUM(BF119:BF156)),  2)</f>
        <v>0</v>
      </c>
      <c r="G34" s="38"/>
      <c r="H34" s="38"/>
      <c r="I34" s="155">
        <v>0.12</v>
      </c>
      <c r="J34" s="154">
        <f>ROUND(((SUM(BF119:BF156))*I34),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ROUND((SUM(BG119:BG156)),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ROUND((SUM(BH119:BH156)),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ROUND((SUM(BI119:BI156)),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08 - Pol. č. 11, 12, 13, 18 - Pomístní opravy opevnění břehu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253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VT Opava km 33.600 - 39.000, odstranění PŠ 09/2024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30" customHeight="1">
      <c r="A111" s="38"/>
      <c r="B111" s="39"/>
      <c r="C111" s="40"/>
      <c r="D111" s="40"/>
      <c r="E111" s="76" t="str">
        <f>E9</f>
        <v>08 - Pol. č. 11, 12, 13, 18 - Pomístní opravy opevnění břehu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Opava</v>
      </c>
      <c r="G113" s="40"/>
      <c r="H113" s="40"/>
      <c r="I113" s="32" t="s">
        <v>22</v>
      </c>
      <c r="J113" s="79" t="str">
        <f>IF(J12="","",J12)</f>
        <v>16. 5. 2025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Povodí Odry, státní podnik</v>
      </c>
      <c r="G115" s="40"/>
      <c r="H115" s="40"/>
      <c r="I115" s="32" t="s">
        <v>32</v>
      </c>
      <c r="J115" s="36" t="str">
        <f>E21</f>
        <v>Lineplan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>Ing. Marek Boháč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142</v>
      </c>
      <c r="D118" s="194" t="s">
        <v>65</v>
      </c>
      <c r="E118" s="194" t="s">
        <v>61</v>
      </c>
      <c r="F118" s="194" t="s">
        <v>62</v>
      </c>
      <c r="G118" s="194" t="s">
        <v>143</v>
      </c>
      <c r="H118" s="194" t="s">
        <v>144</v>
      </c>
      <c r="I118" s="194" t="s">
        <v>145</v>
      </c>
      <c r="J118" s="194" t="s">
        <v>134</v>
      </c>
      <c r="K118" s="195" t="s">
        <v>146</v>
      </c>
      <c r="L118" s="196"/>
      <c r="M118" s="100" t="s">
        <v>1</v>
      </c>
      <c r="N118" s="101" t="s">
        <v>44</v>
      </c>
      <c r="O118" s="101" t="s">
        <v>147</v>
      </c>
      <c r="P118" s="101" t="s">
        <v>148</v>
      </c>
      <c r="Q118" s="101" t="s">
        <v>149</v>
      </c>
      <c r="R118" s="101" t="s">
        <v>150</v>
      </c>
      <c r="S118" s="101" t="s">
        <v>151</v>
      </c>
      <c r="T118" s="102" t="s">
        <v>152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153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1818.8337024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79</v>
      </c>
      <c r="AU119" s="17" t="s">
        <v>136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79</v>
      </c>
      <c r="E120" s="205" t="s">
        <v>154</v>
      </c>
      <c r="F120" s="205" t="s">
        <v>155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P121+P128</f>
        <v>0</v>
      </c>
      <c r="Q120" s="210"/>
      <c r="R120" s="211">
        <f>R121+R128</f>
        <v>1818.8337024</v>
      </c>
      <c r="S120" s="210"/>
      <c r="T120" s="212">
        <f>T121+T128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80</v>
      </c>
      <c r="AY120" s="213" t="s">
        <v>156</v>
      </c>
      <c r="BK120" s="215">
        <f>BK121+BK128</f>
        <v>0</v>
      </c>
    </row>
    <row r="121" s="12" customFormat="1" ht="22.8" customHeight="1">
      <c r="A121" s="12"/>
      <c r="B121" s="202"/>
      <c r="C121" s="203"/>
      <c r="D121" s="204" t="s">
        <v>79</v>
      </c>
      <c r="E121" s="216" t="s">
        <v>88</v>
      </c>
      <c r="F121" s="216" t="s">
        <v>157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SUM(P122:P127)</f>
        <v>0</v>
      </c>
      <c r="Q121" s="210"/>
      <c r="R121" s="211">
        <f>SUM(R122:R127)</f>
        <v>0</v>
      </c>
      <c r="S121" s="210"/>
      <c r="T121" s="212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88</v>
      </c>
      <c r="AT121" s="214" t="s">
        <v>79</v>
      </c>
      <c r="AU121" s="214" t="s">
        <v>88</v>
      </c>
      <c r="AY121" s="213" t="s">
        <v>156</v>
      </c>
      <c r="BK121" s="215">
        <f>SUM(BK122:BK127)</f>
        <v>0</v>
      </c>
    </row>
    <row r="122" s="2" customFormat="1" ht="24.15" customHeight="1">
      <c r="A122" s="38"/>
      <c r="B122" s="39"/>
      <c r="C122" s="218" t="s">
        <v>182</v>
      </c>
      <c r="D122" s="218" t="s">
        <v>158</v>
      </c>
      <c r="E122" s="219" t="s">
        <v>183</v>
      </c>
      <c r="F122" s="220" t="s">
        <v>184</v>
      </c>
      <c r="G122" s="221" t="s">
        <v>175</v>
      </c>
      <c r="H122" s="222">
        <v>10</v>
      </c>
      <c r="I122" s="223"/>
      <c r="J122" s="224">
        <f>ROUND(I122*H122,2)</f>
        <v>0</v>
      </c>
      <c r="K122" s="220" t="s">
        <v>176</v>
      </c>
      <c r="L122" s="44"/>
      <c r="M122" s="225" t="s">
        <v>1</v>
      </c>
      <c r="N122" s="226" t="s">
        <v>45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162</v>
      </c>
      <c r="AT122" s="229" t="s">
        <v>158</v>
      </c>
      <c r="AU122" s="229" t="s">
        <v>90</v>
      </c>
      <c r="AY122" s="17" t="s">
        <v>156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88</v>
      </c>
      <c r="BK122" s="230">
        <f>ROUND(I122*H122,2)</f>
        <v>0</v>
      </c>
      <c r="BL122" s="17" t="s">
        <v>162</v>
      </c>
      <c r="BM122" s="229" t="s">
        <v>463</v>
      </c>
    </row>
    <row r="123" s="2" customFormat="1">
      <c r="A123" s="38"/>
      <c r="B123" s="39"/>
      <c r="C123" s="40"/>
      <c r="D123" s="231" t="s">
        <v>164</v>
      </c>
      <c r="E123" s="40"/>
      <c r="F123" s="232" t="s">
        <v>186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164</v>
      </c>
      <c r="AU123" s="17" t="s">
        <v>90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167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3" customFormat="1">
      <c r="A125" s="13"/>
      <c r="B125" s="236"/>
      <c r="C125" s="237"/>
      <c r="D125" s="231" t="s">
        <v>166</v>
      </c>
      <c r="E125" s="238" t="s">
        <v>1</v>
      </c>
      <c r="F125" s="239" t="s">
        <v>464</v>
      </c>
      <c r="G125" s="237"/>
      <c r="H125" s="238" t="s">
        <v>1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90</v>
      </c>
      <c r="AV125" s="13" t="s">
        <v>88</v>
      </c>
      <c r="AW125" s="13" t="s">
        <v>36</v>
      </c>
      <c r="AX125" s="13" t="s">
        <v>80</v>
      </c>
      <c r="AY125" s="245" t="s">
        <v>156</v>
      </c>
    </row>
    <row r="126" s="14" customFormat="1">
      <c r="A126" s="14"/>
      <c r="B126" s="246"/>
      <c r="C126" s="247"/>
      <c r="D126" s="231" t="s">
        <v>166</v>
      </c>
      <c r="E126" s="248" t="s">
        <v>1</v>
      </c>
      <c r="F126" s="249" t="s">
        <v>109</v>
      </c>
      <c r="G126" s="247"/>
      <c r="H126" s="250">
        <v>10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166</v>
      </c>
      <c r="AU126" s="256" t="s">
        <v>90</v>
      </c>
      <c r="AV126" s="14" t="s">
        <v>90</v>
      </c>
      <c r="AW126" s="14" t="s">
        <v>36</v>
      </c>
      <c r="AX126" s="14" t="s">
        <v>80</v>
      </c>
      <c r="AY126" s="256" t="s">
        <v>156</v>
      </c>
    </row>
    <row r="127" s="15" customFormat="1">
      <c r="A127" s="15"/>
      <c r="B127" s="257"/>
      <c r="C127" s="258"/>
      <c r="D127" s="231" t="s">
        <v>166</v>
      </c>
      <c r="E127" s="259" t="s">
        <v>1</v>
      </c>
      <c r="F127" s="260" t="s">
        <v>172</v>
      </c>
      <c r="G127" s="258"/>
      <c r="H127" s="261">
        <v>10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166</v>
      </c>
      <c r="AU127" s="267" t="s">
        <v>90</v>
      </c>
      <c r="AV127" s="15" t="s">
        <v>162</v>
      </c>
      <c r="AW127" s="15" t="s">
        <v>36</v>
      </c>
      <c r="AX127" s="15" t="s">
        <v>88</v>
      </c>
      <c r="AY127" s="267" t="s">
        <v>156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162</v>
      </c>
      <c r="F128" s="216" t="s">
        <v>271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SUM(P129:P156)</f>
        <v>0</v>
      </c>
      <c r="Q128" s="210"/>
      <c r="R128" s="211">
        <f>SUM(R129:R156)</f>
        <v>1818.8337024</v>
      </c>
      <c r="S128" s="210"/>
      <c r="T128" s="212">
        <f>SUM(T129:T156)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88</v>
      </c>
      <c r="AT128" s="214" t="s">
        <v>79</v>
      </c>
      <c r="AU128" s="214" t="s">
        <v>88</v>
      </c>
      <c r="AY128" s="213" t="s">
        <v>156</v>
      </c>
      <c r="BK128" s="215">
        <f>SUM(BK129:BK156)</f>
        <v>0</v>
      </c>
    </row>
    <row r="129" s="2" customFormat="1" ht="24.15" customHeight="1">
      <c r="A129" s="38"/>
      <c r="B129" s="39"/>
      <c r="C129" s="218" t="s">
        <v>88</v>
      </c>
      <c r="D129" s="218" t="s">
        <v>158</v>
      </c>
      <c r="E129" s="219" t="s">
        <v>465</v>
      </c>
      <c r="F129" s="220" t="s">
        <v>466</v>
      </c>
      <c r="G129" s="221" t="s">
        <v>175</v>
      </c>
      <c r="H129" s="222">
        <v>852.27999999999997</v>
      </c>
      <c r="I129" s="223"/>
      <c r="J129" s="224">
        <f>ROUND(I129*H129,2)</f>
        <v>0</v>
      </c>
      <c r="K129" s="220" t="s">
        <v>176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2.13408</v>
      </c>
      <c r="R129" s="227">
        <f>Q129*H129</f>
        <v>1818.8337024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162</v>
      </c>
      <c r="AT129" s="229" t="s">
        <v>158</v>
      </c>
      <c r="AU129" s="229" t="s">
        <v>90</v>
      </c>
      <c r="AY129" s="17" t="s">
        <v>156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162</v>
      </c>
      <c r="BM129" s="229" t="s">
        <v>467</v>
      </c>
    </row>
    <row r="130" s="2" customFormat="1">
      <c r="A130" s="38"/>
      <c r="B130" s="39"/>
      <c r="C130" s="40"/>
      <c r="D130" s="231" t="s">
        <v>164</v>
      </c>
      <c r="E130" s="40"/>
      <c r="F130" s="232" t="s">
        <v>468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164</v>
      </c>
      <c r="AU130" s="17" t="s">
        <v>90</v>
      </c>
    </row>
    <row r="131" s="13" customFormat="1">
      <c r="A131" s="13"/>
      <c r="B131" s="236"/>
      <c r="C131" s="237"/>
      <c r="D131" s="231" t="s">
        <v>166</v>
      </c>
      <c r="E131" s="238" t="s">
        <v>1</v>
      </c>
      <c r="F131" s="239" t="s">
        <v>167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166</v>
      </c>
      <c r="AU131" s="245" t="s">
        <v>90</v>
      </c>
      <c r="AV131" s="13" t="s">
        <v>88</v>
      </c>
      <c r="AW131" s="13" t="s">
        <v>36</v>
      </c>
      <c r="AX131" s="13" t="s">
        <v>80</v>
      </c>
      <c r="AY131" s="245" t="s">
        <v>156</v>
      </c>
    </row>
    <row r="132" s="13" customFormat="1">
      <c r="A132" s="13"/>
      <c r="B132" s="236"/>
      <c r="C132" s="237"/>
      <c r="D132" s="231" t="s">
        <v>166</v>
      </c>
      <c r="E132" s="238" t="s">
        <v>1</v>
      </c>
      <c r="F132" s="239" t="s">
        <v>469</v>
      </c>
      <c r="G132" s="237"/>
      <c r="H132" s="238" t="s">
        <v>1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166</v>
      </c>
      <c r="AU132" s="245" t="s">
        <v>90</v>
      </c>
      <c r="AV132" s="13" t="s">
        <v>88</v>
      </c>
      <c r="AW132" s="13" t="s">
        <v>36</v>
      </c>
      <c r="AX132" s="13" t="s">
        <v>80</v>
      </c>
      <c r="AY132" s="245" t="s">
        <v>156</v>
      </c>
    </row>
    <row r="133" s="14" customFormat="1">
      <c r="A133" s="14"/>
      <c r="B133" s="246"/>
      <c r="C133" s="247"/>
      <c r="D133" s="231" t="s">
        <v>166</v>
      </c>
      <c r="E133" s="248" t="s">
        <v>1</v>
      </c>
      <c r="F133" s="249" t="s">
        <v>470</v>
      </c>
      <c r="G133" s="247"/>
      <c r="H133" s="250">
        <v>157.5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166</v>
      </c>
      <c r="AU133" s="256" t="s">
        <v>90</v>
      </c>
      <c r="AV133" s="14" t="s">
        <v>90</v>
      </c>
      <c r="AW133" s="14" t="s">
        <v>36</v>
      </c>
      <c r="AX133" s="14" t="s">
        <v>80</v>
      </c>
      <c r="AY133" s="256" t="s">
        <v>156</v>
      </c>
    </row>
    <row r="134" s="13" customFormat="1">
      <c r="A134" s="13"/>
      <c r="B134" s="236"/>
      <c r="C134" s="237"/>
      <c r="D134" s="231" t="s">
        <v>166</v>
      </c>
      <c r="E134" s="238" t="s">
        <v>1</v>
      </c>
      <c r="F134" s="239" t="s">
        <v>464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90</v>
      </c>
      <c r="AV134" s="13" t="s">
        <v>88</v>
      </c>
      <c r="AW134" s="13" t="s">
        <v>36</v>
      </c>
      <c r="AX134" s="13" t="s">
        <v>80</v>
      </c>
      <c r="AY134" s="245" t="s">
        <v>156</v>
      </c>
    </row>
    <row r="135" s="14" customFormat="1">
      <c r="A135" s="14"/>
      <c r="B135" s="246"/>
      <c r="C135" s="247"/>
      <c r="D135" s="231" t="s">
        <v>166</v>
      </c>
      <c r="E135" s="248" t="s">
        <v>1</v>
      </c>
      <c r="F135" s="249" t="s">
        <v>188</v>
      </c>
      <c r="G135" s="247"/>
      <c r="H135" s="250">
        <v>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90</v>
      </c>
      <c r="AV135" s="14" t="s">
        <v>90</v>
      </c>
      <c r="AW135" s="14" t="s">
        <v>36</v>
      </c>
      <c r="AX135" s="14" t="s">
        <v>80</v>
      </c>
      <c r="AY135" s="256" t="s">
        <v>156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471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472</v>
      </c>
      <c r="G137" s="247"/>
      <c r="H137" s="250">
        <v>192.15000000000001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80</v>
      </c>
      <c r="AY137" s="256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473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474</v>
      </c>
      <c r="G139" s="247"/>
      <c r="H139" s="250">
        <v>462.63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475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4" customFormat="1">
      <c r="A141" s="14"/>
      <c r="B141" s="246"/>
      <c r="C141" s="247"/>
      <c r="D141" s="231" t="s">
        <v>166</v>
      </c>
      <c r="E141" s="248" t="s">
        <v>1</v>
      </c>
      <c r="F141" s="249" t="s">
        <v>476</v>
      </c>
      <c r="G141" s="247"/>
      <c r="H141" s="250">
        <v>35</v>
      </c>
      <c r="I141" s="251"/>
      <c r="J141" s="247"/>
      <c r="K141" s="247"/>
      <c r="L141" s="252"/>
      <c r="M141" s="253"/>
      <c r="N141" s="254"/>
      <c r="O141" s="254"/>
      <c r="P141" s="254"/>
      <c r="Q141" s="254"/>
      <c r="R141" s="254"/>
      <c r="S141" s="254"/>
      <c r="T141" s="25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6" t="s">
        <v>166</v>
      </c>
      <c r="AU141" s="256" t="s">
        <v>90</v>
      </c>
      <c r="AV141" s="14" t="s">
        <v>90</v>
      </c>
      <c r="AW141" s="14" t="s">
        <v>36</v>
      </c>
      <c r="AX141" s="14" t="s">
        <v>80</v>
      </c>
      <c r="AY141" s="256" t="s">
        <v>156</v>
      </c>
    </row>
    <row r="142" s="15" customFormat="1">
      <c r="A142" s="15"/>
      <c r="B142" s="257"/>
      <c r="C142" s="258"/>
      <c r="D142" s="231" t="s">
        <v>166</v>
      </c>
      <c r="E142" s="259" t="s">
        <v>1</v>
      </c>
      <c r="F142" s="260" t="s">
        <v>172</v>
      </c>
      <c r="G142" s="258"/>
      <c r="H142" s="261">
        <v>852.27999999999997</v>
      </c>
      <c r="I142" s="262"/>
      <c r="J142" s="258"/>
      <c r="K142" s="258"/>
      <c r="L142" s="263"/>
      <c r="M142" s="264"/>
      <c r="N142" s="265"/>
      <c r="O142" s="265"/>
      <c r="P142" s="265"/>
      <c r="Q142" s="265"/>
      <c r="R142" s="265"/>
      <c r="S142" s="265"/>
      <c r="T142" s="26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7" t="s">
        <v>166</v>
      </c>
      <c r="AU142" s="267" t="s">
        <v>90</v>
      </c>
      <c r="AV142" s="15" t="s">
        <v>162</v>
      </c>
      <c r="AW142" s="15" t="s">
        <v>36</v>
      </c>
      <c r="AX142" s="15" t="s">
        <v>88</v>
      </c>
      <c r="AY142" s="267" t="s">
        <v>156</v>
      </c>
    </row>
    <row r="143" s="2" customFormat="1" ht="24.15" customHeight="1">
      <c r="A143" s="38"/>
      <c r="B143" s="39"/>
      <c r="C143" s="218" t="s">
        <v>90</v>
      </c>
      <c r="D143" s="218" t="s">
        <v>158</v>
      </c>
      <c r="E143" s="219" t="s">
        <v>477</v>
      </c>
      <c r="F143" s="220" t="s">
        <v>478</v>
      </c>
      <c r="G143" s="221" t="s">
        <v>161</v>
      </c>
      <c r="H143" s="222">
        <v>2035</v>
      </c>
      <c r="I143" s="223"/>
      <c r="J143" s="224">
        <f>ROUND(I143*H143,2)</f>
        <v>0</v>
      </c>
      <c r="K143" s="220" t="s">
        <v>176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162</v>
      </c>
      <c r="AT143" s="229" t="s">
        <v>158</v>
      </c>
      <c r="AU143" s="229" t="s">
        <v>90</v>
      </c>
      <c r="AY143" s="17" t="s">
        <v>156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162</v>
      </c>
      <c r="BM143" s="229" t="s">
        <v>479</v>
      </c>
    </row>
    <row r="144" s="2" customFormat="1">
      <c r="A144" s="38"/>
      <c r="B144" s="39"/>
      <c r="C144" s="40"/>
      <c r="D144" s="231" t="s">
        <v>164</v>
      </c>
      <c r="E144" s="40"/>
      <c r="F144" s="232" t="s">
        <v>480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164</v>
      </c>
      <c r="AU144" s="17" t="s">
        <v>90</v>
      </c>
    </row>
    <row r="145" s="13" customFormat="1">
      <c r="A145" s="13"/>
      <c r="B145" s="236"/>
      <c r="C145" s="237"/>
      <c r="D145" s="231" t="s">
        <v>166</v>
      </c>
      <c r="E145" s="238" t="s">
        <v>1</v>
      </c>
      <c r="F145" s="239" t="s">
        <v>167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166</v>
      </c>
      <c r="AU145" s="245" t="s">
        <v>90</v>
      </c>
      <c r="AV145" s="13" t="s">
        <v>88</v>
      </c>
      <c r="AW145" s="13" t="s">
        <v>36</v>
      </c>
      <c r="AX145" s="13" t="s">
        <v>80</v>
      </c>
      <c r="AY145" s="245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481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482</v>
      </c>
      <c r="G147" s="247"/>
      <c r="H147" s="250">
        <v>350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3" customFormat="1">
      <c r="A148" s="13"/>
      <c r="B148" s="236"/>
      <c r="C148" s="237"/>
      <c r="D148" s="231" t="s">
        <v>166</v>
      </c>
      <c r="E148" s="238" t="s">
        <v>1</v>
      </c>
      <c r="F148" s="239" t="s">
        <v>464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166</v>
      </c>
      <c r="AU148" s="245" t="s">
        <v>90</v>
      </c>
      <c r="AV148" s="13" t="s">
        <v>88</v>
      </c>
      <c r="AW148" s="13" t="s">
        <v>36</v>
      </c>
      <c r="AX148" s="13" t="s">
        <v>80</v>
      </c>
      <c r="AY148" s="245" t="s">
        <v>156</v>
      </c>
    </row>
    <row r="149" s="14" customFormat="1">
      <c r="A149" s="14"/>
      <c r="B149" s="246"/>
      <c r="C149" s="247"/>
      <c r="D149" s="231" t="s">
        <v>166</v>
      </c>
      <c r="E149" s="248" t="s">
        <v>1</v>
      </c>
      <c r="F149" s="249" t="s">
        <v>188</v>
      </c>
      <c r="G149" s="247"/>
      <c r="H149" s="250">
        <v>5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166</v>
      </c>
      <c r="AU149" s="256" t="s">
        <v>90</v>
      </c>
      <c r="AV149" s="14" t="s">
        <v>90</v>
      </c>
      <c r="AW149" s="14" t="s">
        <v>36</v>
      </c>
      <c r="AX149" s="14" t="s">
        <v>80</v>
      </c>
      <c r="AY149" s="256" t="s">
        <v>156</v>
      </c>
    </row>
    <row r="150" s="13" customFormat="1">
      <c r="A150" s="13"/>
      <c r="B150" s="236"/>
      <c r="C150" s="237"/>
      <c r="D150" s="231" t="s">
        <v>166</v>
      </c>
      <c r="E150" s="238" t="s">
        <v>1</v>
      </c>
      <c r="F150" s="239" t="s">
        <v>483</v>
      </c>
      <c r="G150" s="237"/>
      <c r="H150" s="238" t="s">
        <v>1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166</v>
      </c>
      <c r="AU150" s="245" t="s">
        <v>90</v>
      </c>
      <c r="AV150" s="13" t="s">
        <v>88</v>
      </c>
      <c r="AW150" s="13" t="s">
        <v>36</v>
      </c>
      <c r="AX150" s="13" t="s">
        <v>80</v>
      </c>
      <c r="AY150" s="245" t="s">
        <v>156</v>
      </c>
    </row>
    <row r="151" s="14" customFormat="1">
      <c r="A151" s="14"/>
      <c r="B151" s="246"/>
      <c r="C151" s="247"/>
      <c r="D151" s="231" t="s">
        <v>166</v>
      </c>
      <c r="E151" s="248" t="s">
        <v>1</v>
      </c>
      <c r="F151" s="249" t="s">
        <v>484</v>
      </c>
      <c r="G151" s="247"/>
      <c r="H151" s="250">
        <v>658.79999999999995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166</v>
      </c>
      <c r="AU151" s="256" t="s">
        <v>90</v>
      </c>
      <c r="AV151" s="14" t="s">
        <v>90</v>
      </c>
      <c r="AW151" s="14" t="s">
        <v>36</v>
      </c>
      <c r="AX151" s="14" t="s">
        <v>80</v>
      </c>
      <c r="AY151" s="256" t="s">
        <v>156</v>
      </c>
    </row>
    <row r="152" s="13" customFormat="1">
      <c r="A152" s="13"/>
      <c r="B152" s="236"/>
      <c r="C152" s="237"/>
      <c r="D152" s="231" t="s">
        <v>166</v>
      </c>
      <c r="E152" s="238" t="s">
        <v>1</v>
      </c>
      <c r="F152" s="239" t="s">
        <v>485</v>
      </c>
      <c r="G152" s="237"/>
      <c r="H152" s="238" t="s">
        <v>1</v>
      </c>
      <c r="I152" s="240"/>
      <c r="J152" s="237"/>
      <c r="K152" s="237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166</v>
      </c>
      <c r="AU152" s="245" t="s">
        <v>90</v>
      </c>
      <c r="AV152" s="13" t="s">
        <v>88</v>
      </c>
      <c r="AW152" s="13" t="s">
        <v>36</v>
      </c>
      <c r="AX152" s="13" t="s">
        <v>80</v>
      </c>
      <c r="AY152" s="245" t="s">
        <v>156</v>
      </c>
    </row>
    <row r="153" s="14" customFormat="1">
      <c r="A153" s="14"/>
      <c r="B153" s="246"/>
      <c r="C153" s="247"/>
      <c r="D153" s="231" t="s">
        <v>166</v>
      </c>
      <c r="E153" s="248" t="s">
        <v>1</v>
      </c>
      <c r="F153" s="249" t="s">
        <v>486</v>
      </c>
      <c r="G153" s="247"/>
      <c r="H153" s="250">
        <v>881.20000000000005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166</v>
      </c>
      <c r="AU153" s="256" t="s">
        <v>90</v>
      </c>
      <c r="AV153" s="14" t="s">
        <v>90</v>
      </c>
      <c r="AW153" s="14" t="s">
        <v>36</v>
      </c>
      <c r="AX153" s="14" t="s">
        <v>80</v>
      </c>
      <c r="AY153" s="256" t="s">
        <v>156</v>
      </c>
    </row>
    <row r="154" s="13" customFormat="1">
      <c r="A154" s="13"/>
      <c r="B154" s="236"/>
      <c r="C154" s="237"/>
      <c r="D154" s="231" t="s">
        <v>166</v>
      </c>
      <c r="E154" s="238" t="s">
        <v>1</v>
      </c>
      <c r="F154" s="239" t="s">
        <v>487</v>
      </c>
      <c r="G154" s="237"/>
      <c r="H154" s="238" t="s">
        <v>1</v>
      </c>
      <c r="I154" s="240"/>
      <c r="J154" s="237"/>
      <c r="K154" s="237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166</v>
      </c>
      <c r="AU154" s="245" t="s">
        <v>90</v>
      </c>
      <c r="AV154" s="13" t="s">
        <v>88</v>
      </c>
      <c r="AW154" s="13" t="s">
        <v>36</v>
      </c>
      <c r="AX154" s="13" t="s">
        <v>80</v>
      </c>
      <c r="AY154" s="245" t="s">
        <v>156</v>
      </c>
    </row>
    <row r="155" s="14" customFormat="1">
      <c r="A155" s="14"/>
      <c r="B155" s="246"/>
      <c r="C155" s="247"/>
      <c r="D155" s="231" t="s">
        <v>166</v>
      </c>
      <c r="E155" s="248" t="s">
        <v>1</v>
      </c>
      <c r="F155" s="249" t="s">
        <v>488</v>
      </c>
      <c r="G155" s="247"/>
      <c r="H155" s="250">
        <v>140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166</v>
      </c>
      <c r="AU155" s="256" t="s">
        <v>90</v>
      </c>
      <c r="AV155" s="14" t="s">
        <v>90</v>
      </c>
      <c r="AW155" s="14" t="s">
        <v>36</v>
      </c>
      <c r="AX155" s="14" t="s">
        <v>80</v>
      </c>
      <c r="AY155" s="256" t="s">
        <v>156</v>
      </c>
    </row>
    <row r="156" s="15" customFormat="1">
      <c r="A156" s="15"/>
      <c r="B156" s="257"/>
      <c r="C156" s="258"/>
      <c r="D156" s="231" t="s">
        <v>166</v>
      </c>
      <c r="E156" s="259" t="s">
        <v>1</v>
      </c>
      <c r="F156" s="260" t="s">
        <v>172</v>
      </c>
      <c r="G156" s="258"/>
      <c r="H156" s="261">
        <v>2035</v>
      </c>
      <c r="I156" s="262"/>
      <c r="J156" s="258"/>
      <c r="K156" s="258"/>
      <c r="L156" s="263"/>
      <c r="M156" s="286"/>
      <c r="N156" s="287"/>
      <c r="O156" s="287"/>
      <c r="P156" s="287"/>
      <c r="Q156" s="287"/>
      <c r="R156" s="287"/>
      <c r="S156" s="287"/>
      <c r="T156" s="288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7" t="s">
        <v>166</v>
      </c>
      <c r="AU156" s="267" t="s">
        <v>90</v>
      </c>
      <c r="AV156" s="15" t="s">
        <v>162</v>
      </c>
      <c r="AW156" s="15" t="s">
        <v>36</v>
      </c>
      <c r="AX156" s="15" t="s">
        <v>88</v>
      </c>
      <c r="AY156" s="267" t="s">
        <v>156</v>
      </c>
    </row>
    <row r="157" s="2" customFormat="1" ht="6.96" customHeight="1">
      <c r="A157" s="38"/>
      <c r="B157" s="66"/>
      <c r="C157" s="67"/>
      <c r="D157" s="67"/>
      <c r="E157" s="67"/>
      <c r="F157" s="67"/>
      <c r="G157" s="67"/>
      <c r="H157" s="67"/>
      <c r="I157" s="67"/>
      <c r="J157" s="67"/>
      <c r="K157" s="67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PVyUEyZ6BcalRRIWY82HNa7g89DAmw0OVAxWW7EQtqKPy/aos8P1tLckLCqLpRglne68nL/qMX3Ihimv24N9Fw==" hashValue="gHLLkhinEA432t1//cLqTJRWIXSIqX/j1G3jaBRfeCxUxIcWSBQk7jfijDGclmoTwaLKGZkQ/gNK3kME1WxbCw==" algorithmName="SHA-512" password="CC35"/>
  <autoFilter ref="C118:K156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489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ROUND((SUM(BE119:BE315)),  2)</f>
        <v>0</v>
      </c>
      <c r="G33" s="38"/>
      <c r="H33" s="38"/>
      <c r="I33" s="155">
        <v>0.20999999999999999</v>
      </c>
      <c r="J33" s="154">
        <f>ROUND(((SUM(BE119:BE315))*I33),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ROUND((SUM(BF119:BF315)),  2)</f>
        <v>0</v>
      </c>
      <c r="G34" s="38"/>
      <c r="H34" s="38"/>
      <c r="I34" s="155">
        <v>0.12</v>
      </c>
      <c r="J34" s="154">
        <f>ROUND(((SUM(BF119:BF315))*I34),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ROUND((SUM(BG119:BG315)),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ROUND((SUM(BH119:BH315)),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ROUND((SUM(BI119:BI315)),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09 - Pol. č. 14, 15, 20, 22, 25, 27, 34, 46, 47, 50, 55, 58, 59 - Pomístní opravy svahů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139</v>
      </c>
      <c r="E99" s="188"/>
      <c r="F99" s="188"/>
      <c r="G99" s="188"/>
      <c r="H99" s="188"/>
      <c r="I99" s="188"/>
      <c r="J99" s="189">
        <f>J309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141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VT Opava km 33.600 - 39.000, odstranění PŠ 09/2024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30" customHeight="1">
      <c r="A111" s="38"/>
      <c r="B111" s="39"/>
      <c r="C111" s="40"/>
      <c r="D111" s="40"/>
      <c r="E111" s="76" t="str">
        <f>E9</f>
        <v>09 - Pol. č. 14, 15, 20, 22, 25, 27, 34, 46, 47, 50, 55, 58, 59 - Pomístní opravy svahů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Opava</v>
      </c>
      <c r="G113" s="40"/>
      <c r="H113" s="40"/>
      <c r="I113" s="32" t="s">
        <v>22</v>
      </c>
      <c r="J113" s="79" t="str">
        <f>IF(J12="","",J12)</f>
        <v>16. 5. 2025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Povodí Odry, státní podnik</v>
      </c>
      <c r="G115" s="40"/>
      <c r="H115" s="40"/>
      <c r="I115" s="32" t="s">
        <v>32</v>
      </c>
      <c r="J115" s="36" t="str">
        <f>E21</f>
        <v>Lineplan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>Ing. Marek Boháč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142</v>
      </c>
      <c r="D118" s="194" t="s">
        <v>65</v>
      </c>
      <c r="E118" s="194" t="s">
        <v>61</v>
      </c>
      <c r="F118" s="194" t="s">
        <v>62</v>
      </c>
      <c r="G118" s="194" t="s">
        <v>143</v>
      </c>
      <c r="H118" s="194" t="s">
        <v>144</v>
      </c>
      <c r="I118" s="194" t="s">
        <v>145</v>
      </c>
      <c r="J118" s="194" t="s">
        <v>134</v>
      </c>
      <c r="K118" s="195" t="s">
        <v>146</v>
      </c>
      <c r="L118" s="196"/>
      <c r="M118" s="100" t="s">
        <v>1</v>
      </c>
      <c r="N118" s="101" t="s">
        <v>44</v>
      </c>
      <c r="O118" s="101" t="s">
        <v>147</v>
      </c>
      <c r="P118" s="101" t="s">
        <v>148</v>
      </c>
      <c r="Q118" s="101" t="s">
        <v>149</v>
      </c>
      <c r="R118" s="101" t="s">
        <v>150</v>
      </c>
      <c r="S118" s="101" t="s">
        <v>151</v>
      </c>
      <c r="T118" s="102" t="s">
        <v>152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153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0.029950000000000001</v>
      </c>
      <c r="S119" s="104"/>
      <c r="T119" s="200">
        <f>T120</f>
        <v>60.800000000000004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79</v>
      </c>
      <c r="AU119" s="17" t="s">
        <v>136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79</v>
      </c>
      <c r="E120" s="205" t="s">
        <v>154</v>
      </c>
      <c r="F120" s="205" t="s">
        <v>155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P121+P309</f>
        <v>0</v>
      </c>
      <c r="Q120" s="210"/>
      <c r="R120" s="211">
        <f>R121+R309</f>
        <v>0.029950000000000001</v>
      </c>
      <c r="S120" s="210"/>
      <c r="T120" s="212">
        <f>T121+T309</f>
        <v>60.800000000000004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80</v>
      </c>
      <c r="AY120" s="213" t="s">
        <v>156</v>
      </c>
      <c r="BK120" s="215">
        <f>BK121+BK309</f>
        <v>0</v>
      </c>
    </row>
    <row r="121" s="12" customFormat="1" ht="22.8" customHeight="1">
      <c r="A121" s="12"/>
      <c r="B121" s="202"/>
      <c r="C121" s="203"/>
      <c r="D121" s="204" t="s">
        <v>79</v>
      </c>
      <c r="E121" s="216" t="s">
        <v>88</v>
      </c>
      <c r="F121" s="216" t="s">
        <v>157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SUM(P122:P308)</f>
        <v>0</v>
      </c>
      <c r="Q121" s="210"/>
      <c r="R121" s="211">
        <f>SUM(R122:R308)</f>
        <v>0.029950000000000001</v>
      </c>
      <c r="S121" s="210"/>
      <c r="T121" s="212">
        <f>SUM(T122:T308)</f>
        <v>60.800000000000004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88</v>
      </c>
      <c r="AT121" s="214" t="s">
        <v>79</v>
      </c>
      <c r="AU121" s="214" t="s">
        <v>88</v>
      </c>
      <c r="AY121" s="213" t="s">
        <v>156</v>
      </c>
      <c r="BK121" s="215">
        <f>SUM(BK122:BK308)</f>
        <v>0</v>
      </c>
    </row>
    <row r="122" s="2" customFormat="1" ht="33" customHeight="1">
      <c r="A122" s="38"/>
      <c r="B122" s="39"/>
      <c r="C122" s="218" t="s">
        <v>117</v>
      </c>
      <c r="D122" s="218" t="s">
        <v>158</v>
      </c>
      <c r="E122" s="219" t="s">
        <v>490</v>
      </c>
      <c r="F122" s="220" t="s">
        <v>491</v>
      </c>
      <c r="G122" s="221" t="s">
        <v>175</v>
      </c>
      <c r="H122" s="222">
        <v>24</v>
      </c>
      <c r="I122" s="223"/>
      <c r="J122" s="224">
        <f>ROUND(I122*H122,2)</f>
        <v>0</v>
      </c>
      <c r="K122" s="220" t="s">
        <v>176</v>
      </c>
      <c r="L122" s="44"/>
      <c r="M122" s="225" t="s">
        <v>1</v>
      </c>
      <c r="N122" s="226" t="s">
        <v>45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162</v>
      </c>
      <c r="AT122" s="229" t="s">
        <v>158</v>
      </c>
      <c r="AU122" s="229" t="s">
        <v>90</v>
      </c>
      <c r="AY122" s="17" t="s">
        <v>156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88</v>
      </c>
      <c r="BK122" s="230">
        <f>ROUND(I122*H122,2)</f>
        <v>0</v>
      </c>
      <c r="BL122" s="17" t="s">
        <v>162</v>
      </c>
      <c r="BM122" s="229" t="s">
        <v>492</v>
      </c>
    </row>
    <row r="123" s="2" customFormat="1">
      <c r="A123" s="38"/>
      <c r="B123" s="39"/>
      <c r="C123" s="40"/>
      <c r="D123" s="231" t="s">
        <v>164</v>
      </c>
      <c r="E123" s="40"/>
      <c r="F123" s="232" t="s">
        <v>493</v>
      </c>
      <c r="G123" s="40"/>
      <c r="H123" s="40"/>
      <c r="I123" s="233"/>
      <c r="J123" s="40"/>
      <c r="K123" s="40"/>
      <c r="L123" s="44"/>
      <c r="M123" s="234"/>
      <c r="N123" s="235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164</v>
      </c>
      <c r="AU123" s="17" t="s">
        <v>90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167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3" customFormat="1">
      <c r="A125" s="13"/>
      <c r="B125" s="236"/>
      <c r="C125" s="237"/>
      <c r="D125" s="231" t="s">
        <v>166</v>
      </c>
      <c r="E125" s="238" t="s">
        <v>1</v>
      </c>
      <c r="F125" s="239" t="s">
        <v>494</v>
      </c>
      <c r="G125" s="237"/>
      <c r="H125" s="238" t="s">
        <v>1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166</v>
      </c>
      <c r="AU125" s="245" t="s">
        <v>90</v>
      </c>
      <c r="AV125" s="13" t="s">
        <v>88</v>
      </c>
      <c r="AW125" s="13" t="s">
        <v>36</v>
      </c>
      <c r="AX125" s="13" t="s">
        <v>80</v>
      </c>
      <c r="AY125" s="245" t="s">
        <v>156</v>
      </c>
    </row>
    <row r="126" s="14" customFormat="1">
      <c r="A126" s="14"/>
      <c r="B126" s="246"/>
      <c r="C126" s="247"/>
      <c r="D126" s="231" t="s">
        <v>166</v>
      </c>
      <c r="E126" s="248" t="s">
        <v>1</v>
      </c>
      <c r="F126" s="249" t="s">
        <v>495</v>
      </c>
      <c r="G126" s="247"/>
      <c r="H126" s="250">
        <v>24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166</v>
      </c>
      <c r="AU126" s="256" t="s">
        <v>90</v>
      </c>
      <c r="AV126" s="14" t="s">
        <v>90</v>
      </c>
      <c r="AW126" s="14" t="s">
        <v>36</v>
      </c>
      <c r="AX126" s="14" t="s">
        <v>80</v>
      </c>
      <c r="AY126" s="256" t="s">
        <v>156</v>
      </c>
    </row>
    <row r="127" s="15" customFormat="1">
      <c r="A127" s="15"/>
      <c r="B127" s="257"/>
      <c r="C127" s="258"/>
      <c r="D127" s="231" t="s">
        <v>166</v>
      </c>
      <c r="E127" s="259" t="s">
        <v>1</v>
      </c>
      <c r="F127" s="260" t="s">
        <v>172</v>
      </c>
      <c r="G127" s="258"/>
      <c r="H127" s="261">
        <v>24</v>
      </c>
      <c r="I127" s="262"/>
      <c r="J127" s="258"/>
      <c r="K127" s="258"/>
      <c r="L127" s="263"/>
      <c r="M127" s="264"/>
      <c r="N127" s="265"/>
      <c r="O127" s="265"/>
      <c r="P127" s="265"/>
      <c r="Q127" s="265"/>
      <c r="R127" s="265"/>
      <c r="S127" s="265"/>
      <c r="T127" s="26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7" t="s">
        <v>166</v>
      </c>
      <c r="AU127" s="267" t="s">
        <v>90</v>
      </c>
      <c r="AV127" s="15" t="s">
        <v>162</v>
      </c>
      <c r="AW127" s="15" t="s">
        <v>36</v>
      </c>
      <c r="AX127" s="15" t="s">
        <v>88</v>
      </c>
      <c r="AY127" s="267" t="s">
        <v>156</v>
      </c>
    </row>
    <row r="128" s="2" customFormat="1" ht="37.8" customHeight="1">
      <c r="A128" s="38"/>
      <c r="B128" s="39"/>
      <c r="C128" s="218" t="s">
        <v>120</v>
      </c>
      <c r="D128" s="218" t="s">
        <v>158</v>
      </c>
      <c r="E128" s="219" t="s">
        <v>257</v>
      </c>
      <c r="F128" s="220" t="s">
        <v>258</v>
      </c>
      <c r="G128" s="221" t="s">
        <v>175</v>
      </c>
      <c r="H128" s="222">
        <v>24</v>
      </c>
      <c r="I128" s="223"/>
      <c r="J128" s="224">
        <f>ROUND(I128*H128,2)</f>
        <v>0</v>
      </c>
      <c r="K128" s="220" t="s">
        <v>176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162</v>
      </c>
      <c r="AT128" s="229" t="s">
        <v>158</v>
      </c>
      <c r="AU128" s="229" t="s">
        <v>90</v>
      </c>
      <c r="AY128" s="17" t="s">
        <v>156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162</v>
      </c>
      <c r="BM128" s="229" t="s">
        <v>496</v>
      </c>
    </row>
    <row r="129" s="2" customFormat="1">
      <c r="A129" s="38"/>
      <c r="B129" s="39"/>
      <c r="C129" s="40"/>
      <c r="D129" s="231" t="s">
        <v>164</v>
      </c>
      <c r="E129" s="40"/>
      <c r="F129" s="232" t="s">
        <v>260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164</v>
      </c>
      <c r="AU129" s="17" t="s">
        <v>90</v>
      </c>
    </row>
    <row r="130" s="13" customFormat="1">
      <c r="A130" s="13"/>
      <c r="B130" s="236"/>
      <c r="C130" s="237"/>
      <c r="D130" s="231" t="s">
        <v>166</v>
      </c>
      <c r="E130" s="238" t="s">
        <v>1</v>
      </c>
      <c r="F130" s="239" t="s">
        <v>167</v>
      </c>
      <c r="G130" s="237"/>
      <c r="H130" s="238" t="s">
        <v>1</v>
      </c>
      <c r="I130" s="240"/>
      <c r="J130" s="237"/>
      <c r="K130" s="237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166</v>
      </c>
      <c r="AU130" s="245" t="s">
        <v>90</v>
      </c>
      <c r="AV130" s="13" t="s">
        <v>88</v>
      </c>
      <c r="AW130" s="13" t="s">
        <v>36</v>
      </c>
      <c r="AX130" s="13" t="s">
        <v>80</v>
      </c>
      <c r="AY130" s="245" t="s">
        <v>156</v>
      </c>
    </row>
    <row r="131" s="13" customFormat="1">
      <c r="A131" s="13"/>
      <c r="B131" s="236"/>
      <c r="C131" s="237"/>
      <c r="D131" s="231" t="s">
        <v>166</v>
      </c>
      <c r="E131" s="238" t="s">
        <v>1</v>
      </c>
      <c r="F131" s="239" t="s">
        <v>494</v>
      </c>
      <c r="G131" s="237"/>
      <c r="H131" s="238" t="s">
        <v>1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166</v>
      </c>
      <c r="AU131" s="245" t="s">
        <v>90</v>
      </c>
      <c r="AV131" s="13" t="s">
        <v>88</v>
      </c>
      <c r="AW131" s="13" t="s">
        <v>36</v>
      </c>
      <c r="AX131" s="13" t="s">
        <v>80</v>
      </c>
      <c r="AY131" s="245" t="s">
        <v>156</v>
      </c>
    </row>
    <row r="132" s="14" customFormat="1">
      <c r="A132" s="14"/>
      <c r="B132" s="246"/>
      <c r="C132" s="247"/>
      <c r="D132" s="231" t="s">
        <v>166</v>
      </c>
      <c r="E132" s="248" t="s">
        <v>1</v>
      </c>
      <c r="F132" s="249" t="s">
        <v>495</v>
      </c>
      <c r="G132" s="247"/>
      <c r="H132" s="250">
        <v>24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166</v>
      </c>
      <c r="AU132" s="256" t="s">
        <v>90</v>
      </c>
      <c r="AV132" s="14" t="s">
        <v>90</v>
      </c>
      <c r="AW132" s="14" t="s">
        <v>36</v>
      </c>
      <c r="AX132" s="14" t="s">
        <v>80</v>
      </c>
      <c r="AY132" s="256" t="s">
        <v>156</v>
      </c>
    </row>
    <row r="133" s="15" customFormat="1">
      <c r="A133" s="15"/>
      <c r="B133" s="257"/>
      <c r="C133" s="258"/>
      <c r="D133" s="231" t="s">
        <v>166</v>
      </c>
      <c r="E133" s="259" t="s">
        <v>1</v>
      </c>
      <c r="F133" s="260" t="s">
        <v>172</v>
      </c>
      <c r="G133" s="258"/>
      <c r="H133" s="261">
        <v>24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166</v>
      </c>
      <c r="AU133" s="267" t="s">
        <v>90</v>
      </c>
      <c r="AV133" s="15" t="s">
        <v>162</v>
      </c>
      <c r="AW133" s="15" t="s">
        <v>36</v>
      </c>
      <c r="AX133" s="15" t="s">
        <v>88</v>
      </c>
      <c r="AY133" s="267" t="s">
        <v>156</v>
      </c>
    </row>
    <row r="134" s="2" customFormat="1" ht="37.8" customHeight="1">
      <c r="A134" s="38"/>
      <c r="B134" s="39"/>
      <c r="C134" s="218" t="s">
        <v>314</v>
      </c>
      <c r="D134" s="218" t="s">
        <v>158</v>
      </c>
      <c r="E134" s="219" t="s">
        <v>262</v>
      </c>
      <c r="F134" s="220" t="s">
        <v>263</v>
      </c>
      <c r="G134" s="221" t="s">
        <v>175</v>
      </c>
      <c r="H134" s="222">
        <v>144</v>
      </c>
      <c r="I134" s="223"/>
      <c r="J134" s="224">
        <f>ROUND(I134*H134,2)</f>
        <v>0</v>
      </c>
      <c r="K134" s="220" t="s">
        <v>176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162</v>
      </c>
      <c r="AT134" s="229" t="s">
        <v>158</v>
      </c>
      <c r="AU134" s="229" t="s">
        <v>90</v>
      </c>
      <c r="AY134" s="17" t="s">
        <v>156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162</v>
      </c>
      <c r="BM134" s="229" t="s">
        <v>497</v>
      </c>
    </row>
    <row r="135" s="2" customFormat="1">
      <c r="A135" s="38"/>
      <c r="B135" s="39"/>
      <c r="C135" s="40"/>
      <c r="D135" s="231" t="s">
        <v>164</v>
      </c>
      <c r="E135" s="40"/>
      <c r="F135" s="232" t="s">
        <v>265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164</v>
      </c>
      <c r="AU135" s="17" t="s">
        <v>90</v>
      </c>
    </row>
    <row r="136" s="2" customFormat="1">
      <c r="A136" s="38"/>
      <c r="B136" s="39"/>
      <c r="C136" s="40"/>
      <c r="D136" s="231" t="s">
        <v>243</v>
      </c>
      <c r="E136" s="40"/>
      <c r="F136" s="278" t="s">
        <v>266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243</v>
      </c>
      <c r="AU136" s="17" t="s">
        <v>90</v>
      </c>
    </row>
    <row r="137" s="14" customFormat="1">
      <c r="A137" s="14"/>
      <c r="B137" s="246"/>
      <c r="C137" s="247"/>
      <c r="D137" s="231" t="s">
        <v>166</v>
      </c>
      <c r="E137" s="247"/>
      <c r="F137" s="249" t="s">
        <v>498</v>
      </c>
      <c r="G137" s="247"/>
      <c r="H137" s="250">
        <v>144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4</v>
      </c>
      <c r="AX137" s="14" t="s">
        <v>88</v>
      </c>
      <c r="AY137" s="256" t="s">
        <v>156</v>
      </c>
    </row>
    <row r="138" s="2" customFormat="1" ht="16.5" customHeight="1">
      <c r="A138" s="38"/>
      <c r="B138" s="39"/>
      <c r="C138" s="218" t="s">
        <v>181</v>
      </c>
      <c r="D138" s="218" t="s">
        <v>158</v>
      </c>
      <c r="E138" s="219" t="s">
        <v>159</v>
      </c>
      <c r="F138" s="220" t="s">
        <v>165</v>
      </c>
      <c r="G138" s="221" t="s">
        <v>175</v>
      </c>
      <c r="H138" s="222">
        <v>38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1.6000000000000001</v>
      </c>
      <c r="T138" s="228">
        <f>S138*H138</f>
        <v>60.800000000000004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162</v>
      </c>
      <c r="AT138" s="229" t="s">
        <v>158</v>
      </c>
      <c r="AU138" s="229" t="s">
        <v>90</v>
      </c>
      <c r="AY138" s="17" t="s">
        <v>156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162</v>
      </c>
      <c r="BM138" s="229" t="s">
        <v>499</v>
      </c>
    </row>
    <row r="139" s="2" customFormat="1">
      <c r="A139" s="38"/>
      <c r="B139" s="39"/>
      <c r="C139" s="40"/>
      <c r="D139" s="231" t="s">
        <v>164</v>
      </c>
      <c r="E139" s="40"/>
      <c r="F139" s="232" t="s">
        <v>165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164</v>
      </c>
      <c r="AU139" s="17" t="s">
        <v>90</v>
      </c>
    </row>
    <row r="140" s="13" customFormat="1">
      <c r="A140" s="13"/>
      <c r="B140" s="236"/>
      <c r="C140" s="237"/>
      <c r="D140" s="231" t="s">
        <v>166</v>
      </c>
      <c r="E140" s="238" t="s">
        <v>1</v>
      </c>
      <c r="F140" s="239" t="s">
        <v>167</v>
      </c>
      <c r="G140" s="237"/>
      <c r="H140" s="238" t="s">
        <v>1</v>
      </c>
      <c r="I140" s="240"/>
      <c r="J140" s="237"/>
      <c r="K140" s="237"/>
      <c r="L140" s="241"/>
      <c r="M140" s="242"/>
      <c r="N140" s="243"/>
      <c r="O140" s="243"/>
      <c r="P140" s="243"/>
      <c r="Q140" s="243"/>
      <c r="R140" s="243"/>
      <c r="S140" s="243"/>
      <c r="T140" s="24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5" t="s">
        <v>166</v>
      </c>
      <c r="AU140" s="245" t="s">
        <v>90</v>
      </c>
      <c r="AV140" s="13" t="s">
        <v>88</v>
      </c>
      <c r="AW140" s="13" t="s">
        <v>36</v>
      </c>
      <c r="AX140" s="13" t="s">
        <v>80</v>
      </c>
      <c r="AY140" s="245" t="s">
        <v>156</v>
      </c>
    </row>
    <row r="141" s="13" customFormat="1">
      <c r="A141" s="13"/>
      <c r="B141" s="236"/>
      <c r="C141" s="237"/>
      <c r="D141" s="231" t="s">
        <v>166</v>
      </c>
      <c r="E141" s="238" t="s">
        <v>1</v>
      </c>
      <c r="F141" s="239" t="s">
        <v>500</v>
      </c>
      <c r="G141" s="237"/>
      <c r="H141" s="238" t="s">
        <v>1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166</v>
      </c>
      <c r="AU141" s="245" t="s">
        <v>90</v>
      </c>
      <c r="AV141" s="13" t="s">
        <v>88</v>
      </c>
      <c r="AW141" s="13" t="s">
        <v>36</v>
      </c>
      <c r="AX141" s="13" t="s">
        <v>80</v>
      </c>
      <c r="AY141" s="245" t="s">
        <v>156</v>
      </c>
    </row>
    <row r="142" s="14" customFormat="1">
      <c r="A142" s="14"/>
      <c r="B142" s="246"/>
      <c r="C142" s="247"/>
      <c r="D142" s="231" t="s">
        <v>166</v>
      </c>
      <c r="E142" s="248" t="s">
        <v>1</v>
      </c>
      <c r="F142" s="249" t="s">
        <v>501</v>
      </c>
      <c r="G142" s="247"/>
      <c r="H142" s="250">
        <v>2.5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166</v>
      </c>
      <c r="AU142" s="256" t="s">
        <v>90</v>
      </c>
      <c r="AV142" s="14" t="s">
        <v>90</v>
      </c>
      <c r="AW142" s="14" t="s">
        <v>36</v>
      </c>
      <c r="AX142" s="14" t="s">
        <v>80</v>
      </c>
      <c r="AY142" s="256" t="s">
        <v>156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502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4" customFormat="1">
      <c r="A144" s="14"/>
      <c r="B144" s="246"/>
      <c r="C144" s="247"/>
      <c r="D144" s="231" t="s">
        <v>166</v>
      </c>
      <c r="E144" s="248" t="s">
        <v>1</v>
      </c>
      <c r="F144" s="249" t="s">
        <v>215</v>
      </c>
      <c r="G144" s="247"/>
      <c r="H144" s="250">
        <v>8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166</v>
      </c>
      <c r="AU144" s="256" t="s">
        <v>90</v>
      </c>
      <c r="AV144" s="14" t="s">
        <v>90</v>
      </c>
      <c r="AW144" s="14" t="s">
        <v>36</v>
      </c>
      <c r="AX144" s="14" t="s">
        <v>80</v>
      </c>
      <c r="AY144" s="256" t="s">
        <v>156</v>
      </c>
    </row>
    <row r="145" s="13" customFormat="1">
      <c r="A145" s="13"/>
      <c r="B145" s="236"/>
      <c r="C145" s="237"/>
      <c r="D145" s="231" t="s">
        <v>166</v>
      </c>
      <c r="E145" s="238" t="s">
        <v>1</v>
      </c>
      <c r="F145" s="239" t="s">
        <v>503</v>
      </c>
      <c r="G145" s="237"/>
      <c r="H145" s="238" t="s">
        <v>1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166</v>
      </c>
      <c r="AU145" s="245" t="s">
        <v>90</v>
      </c>
      <c r="AV145" s="13" t="s">
        <v>88</v>
      </c>
      <c r="AW145" s="13" t="s">
        <v>36</v>
      </c>
      <c r="AX145" s="13" t="s">
        <v>80</v>
      </c>
      <c r="AY145" s="245" t="s">
        <v>156</v>
      </c>
    </row>
    <row r="146" s="14" customFormat="1">
      <c r="A146" s="14"/>
      <c r="B146" s="246"/>
      <c r="C146" s="247"/>
      <c r="D146" s="231" t="s">
        <v>166</v>
      </c>
      <c r="E146" s="248" t="s">
        <v>1</v>
      </c>
      <c r="F146" s="249" t="s">
        <v>501</v>
      </c>
      <c r="G146" s="247"/>
      <c r="H146" s="250">
        <v>2.5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166</v>
      </c>
      <c r="AU146" s="256" t="s">
        <v>90</v>
      </c>
      <c r="AV146" s="14" t="s">
        <v>90</v>
      </c>
      <c r="AW146" s="14" t="s">
        <v>36</v>
      </c>
      <c r="AX146" s="14" t="s">
        <v>80</v>
      </c>
      <c r="AY146" s="256" t="s">
        <v>156</v>
      </c>
    </row>
    <row r="147" s="13" customFormat="1">
      <c r="A147" s="13"/>
      <c r="B147" s="236"/>
      <c r="C147" s="237"/>
      <c r="D147" s="231" t="s">
        <v>166</v>
      </c>
      <c r="E147" s="238" t="s">
        <v>1</v>
      </c>
      <c r="F147" s="239" t="s">
        <v>504</v>
      </c>
      <c r="G147" s="237"/>
      <c r="H147" s="238" t="s">
        <v>1</v>
      </c>
      <c r="I147" s="240"/>
      <c r="J147" s="237"/>
      <c r="K147" s="237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166</v>
      </c>
      <c r="AU147" s="245" t="s">
        <v>90</v>
      </c>
      <c r="AV147" s="13" t="s">
        <v>88</v>
      </c>
      <c r="AW147" s="13" t="s">
        <v>36</v>
      </c>
      <c r="AX147" s="13" t="s">
        <v>80</v>
      </c>
      <c r="AY147" s="245" t="s">
        <v>156</v>
      </c>
    </row>
    <row r="148" s="14" customFormat="1">
      <c r="A148" s="14"/>
      <c r="B148" s="246"/>
      <c r="C148" s="247"/>
      <c r="D148" s="231" t="s">
        <v>166</v>
      </c>
      <c r="E148" s="248" t="s">
        <v>1</v>
      </c>
      <c r="F148" s="249" t="s">
        <v>90</v>
      </c>
      <c r="G148" s="247"/>
      <c r="H148" s="250">
        <v>2</v>
      </c>
      <c r="I148" s="251"/>
      <c r="J148" s="247"/>
      <c r="K148" s="247"/>
      <c r="L148" s="252"/>
      <c r="M148" s="253"/>
      <c r="N148" s="254"/>
      <c r="O148" s="254"/>
      <c r="P148" s="254"/>
      <c r="Q148" s="254"/>
      <c r="R148" s="254"/>
      <c r="S148" s="254"/>
      <c r="T148" s="25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6" t="s">
        <v>166</v>
      </c>
      <c r="AU148" s="256" t="s">
        <v>90</v>
      </c>
      <c r="AV148" s="14" t="s">
        <v>90</v>
      </c>
      <c r="AW148" s="14" t="s">
        <v>36</v>
      </c>
      <c r="AX148" s="14" t="s">
        <v>80</v>
      </c>
      <c r="AY148" s="256" t="s">
        <v>156</v>
      </c>
    </row>
    <row r="149" s="13" customFormat="1">
      <c r="A149" s="13"/>
      <c r="B149" s="236"/>
      <c r="C149" s="237"/>
      <c r="D149" s="231" t="s">
        <v>166</v>
      </c>
      <c r="E149" s="238" t="s">
        <v>1</v>
      </c>
      <c r="F149" s="239" t="s">
        <v>505</v>
      </c>
      <c r="G149" s="237"/>
      <c r="H149" s="238" t="s">
        <v>1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166</v>
      </c>
      <c r="AU149" s="245" t="s">
        <v>90</v>
      </c>
      <c r="AV149" s="13" t="s">
        <v>88</v>
      </c>
      <c r="AW149" s="13" t="s">
        <v>36</v>
      </c>
      <c r="AX149" s="13" t="s">
        <v>80</v>
      </c>
      <c r="AY149" s="245" t="s">
        <v>156</v>
      </c>
    </row>
    <row r="150" s="14" customFormat="1">
      <c r="A150" s="14"/>
      <c r="B150" s="246"/>
      <c r="C150" s="247"/>
      <c r="D150" s="231" t="s">
        <v>166</v>
      </c>
      <c r="E150" s="248" t="s">
        <v>1</v>
      </c>
      <c r="F150" s="249" t="s">
        <v>88</v>
      </c>
      <c r="G150" s="247"/>
      <c r="H150" s="250">
        <v>1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166</v>
      </c>
      <c r="AU150" s="256" t="s">
        <v>90</v>
      </c>
      <c r="AV150" s="14" t="s">
        <v>90</v>
      </c>
      <c r="AW150" s="14" t="s">
        <v>36</v>
      </c>
      <c r="AX150" s="14" t="s">
        <v>80</v>
      </c>
      <c r="AY150" s="256" t="s">
        <v>156</v>
      </c>
    </row>
    <row r="151" s="13" customFormat="1">
      <c r="A151" s="13"/>
      <c r="B151" s="236"/>
      <c r="C151" s="237"/>
      <c r="D151" s="231" t="s">
        <v>166</v>
      </c>
      <c r="E151" s="238" t="s">
        <v>1</v>
      </c>
      <c r="F151" s="239" t="s">
        <v>506</v>
      </c>
      <c r="G151" s="237"/>
      <c r="H151" s="238" t="s">
        <v>1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166</v>
      </c>
      <c r="AU151" s="245" t="s">
        <v>90</v>
      </c>
      <c r="AV151" s="13" t="s">
        <v>88</v>
      </c>
      <c r="AW151" s="13" t="s">
        <v>36</v>
      </c>
      <c r="AX151" s="13" t="s">
        <v>80</v>
      </c>
      <c r="AY151" s="245" t="s">
        <v>156</v>
      </c>
    </row>
    <row r="152" s="14" customFormat="1">
      <c r="A152" s="14"/>
      <c r="B152" s="246"/>
      <c r="C152" s="247"/>
      <c r="D152" s="231" t="s">
        <v>166</v>
      </c>
      <c r="E152" s="248" t="s">
        <v>1</v>
      </c>
      <c r="F152" s="249" t="s">
        <v>188</v>
      </c>
      <c r="G152" s="247"/>
      <c r="H152" s="250">
        <v>5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166</v>
      </c>
      <c r="AU152" s="256" t="s">
        <v>90</v>
      </c>
      <c r="AV152" s="14" t="s">
        <v>90</v>
      </c>
      <c r="AW152" s="14" t="s">
        <v>36</v>
      </c>
      <c r="AX152" s="14" t="s">
        <v>80</v>
      </c>
      <c r="AY152" s="256" t="s">
        <v>156</v>
      </c>
    </row>
    <row r="153" s="13" customFormat="1">
      <c r="A153" s="13"/>
      <c r="B153" s="236"/>
      <c r="C153" s="237"/>
      <c r="D153" s="231" t="s">
        <v>166</v>
      </c>
      <c r="E153" s="238" t="s">
        <v>1</v>
      </c>
      <c r="F153" s="239" t="s">
        <v>507</v>
      </c>
      <c r="G153" s="237"/>
      <c r="H153" s="238" t="s">
        <v>1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166</v>
      </c>
      <c r="AU153" s="245" t="s">
        <v>90</v>
      </c>
      <c r="AV153" s="13" t="s">
        <v>88</v>
      </c>
      <c r="AW153" s="13" t="s">
        <v>36</v>
      </c>
      <c r="AX153" s="13" t="s">
        <v>80</v>
      </c>
      <c r="AY153" s="245" t="s">
        <v>156</v>
      </c>
    </row>
    <row r="154" s="14" customFormat="1">
      <c r="A154" s="14"/>
      <c r="B154" s="246"/>
      <c r="C154" s="247"/>
      <c r="D154" s="231" t="s">
        <v>166</v>
      </c>
      <c r="E154" s="248" t="s">
        <v>1</v>
      </c>
      <c r="F154" s="249" t="s">
        <v>88</v>
      </c>
      <c r="G154" s="247"/>
      <c r="H154" s="250">
        <v>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166</v>
      </c>
      <c r="AU154" s="256" t="s">
        <v>90</v>
      </c>
      <c r="AV154" s="14" t="s">
        <v>90</v>
      </c>
      <c r="AW154" s="14" t="s">
        <v>36</v>
      </c>
      <c r="AX154" s="14" t="s">
        <v>80</v>
      </c>
      <c r="AY154" s="256" t="s">
        <v>156</v>
      </c>
    </row>
    <row r="155" s="13" customFormat="1">
      <c r="A155" s="13"/>
      <c r="B155" s="236"/>
      <c r="C155" s="237"/>
      <c r="D155" s="231" t="s">
        <v>166</v>
      </c>
      <c r="E155" s="238" t="s">
        <v>1</v>
      </c>
      <c r="F155" s="239" t="s">
        <v>508</v>
      </c>
      <c r="G155" s="237"/>
      <c r="H155" s="238" t="s">
        <v>1</v>
      </c>
      <c r="I155" s="240"/>
      <c r="J155" s="237"/>
      <c r="K155" s="237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166</v>
      </c>
      <c r="AU155" s="245" t="s">
        <v>90</v>
      </c>
      <c r="AV155" s="13" t="s">
        <v>88</v>
      </c>
      <c r="AW155" s="13" t="s">
        <v>36</v>
      </c>
      <c r="AX155" s="13" t="s">
        <v>80</v>
      </c>
      <c r="AY155" s="245" t="s">
        <v>156</v>
      </c>
    </row>
    <row r="156" s="14" customFormat="1">
      <c r="A156" s="14"/>
      <c r="B156" s="246"/>
      <c r="C156" s="247"/>
      <c r="D156" s="231" t="s">
        <v>166</v>
      </c>
      <c r="E156" s="248" t="s">
        <v>1</v>
      </c>
      <c r="F156" s="249" t="s">
        <v>88</v>
      </c>
      <c r="G156" s="247"/>
      <c r="H156" s="250">
        <v>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166</v>
      </c>
      <c r="AU156" s="256" t="s">
        <v>90</v>
      </c>
      <c r="AV156" s="14" t="s">
        <v>90</v>
      </c>
      <c r="AW156" s="14" t="s">
        <v>36</v>
      </c>
      <c r="AX156" s="14" t="s">
        <v>80</v>
      </c>
      <c r="AY156" s="256" t="s">
        <v>156</v>
      </c>
    </row>
    <row r="157" s="13" customFormat="1">
      <c r="A157" s="13"/>
      <c r="B157" s="236"/>
      <c r="C157" s="237"/>
      <c r="D157" s="231" t="s">
        <v>166</v>
      </c>
      <c r="E157" s="238" t="s">
        <v>1</v>
      </c>
      <c r="F157" s="239" t="s">
        <v>509</v>
      </c>
      <c r="G157" s="237"/>
      <c r="H157" s="238" t="s">
        <v>1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166</v>
      </c>
      <c r="AU157" s="245" t="s">
        <v>90</v>
      </c>
      <c r="AV157" s="13" t="s">
        <v>88</v>
      </c>
      <c r="AW157" s="13" t="s">
        <v>36</v>
      </c>
      <c r="AX157" s="13" t="s">
        <v>80</v>
      </c>
      <c r="AY157" s="245" t="s">
        <v>156</v>
      </c>
    </row>
    <row r="158" s="14" customFormat="1">
      <c r="A158" s="14"/>
      <c r="B158" s="246"/>
      <c r="C158" s="247"/>
      <c r="D158" s="231" t="s">
        <v>166</v>
      </c>
      <c r="E158" s="248" t="s">
        <v>1</v>
      </c>
      <c r="F158" s="249" t="s">
        <v>188</v>
      </c>
      <c r="G158" s="247"/>
      <c r="H158" s="250">
        <v>5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166</v>
      </c>
      <c r="AU158" s="256" t="s">
        <v>90</v>
      </c>
      <c r="AV158" s="14" t="s">
        <v>90</v>
      </c>
      <c r="AW158" s="14" t="s">
        <v>36</v>
      </c>
      <c r="AX158" s="14" t="s">
        <v>80</v>
      </c>
      <c r="AY158" s="256" t="s">
        <v>156</v>
      </c>
    </row>
    <row r="159" s="13" customFormat="1">
      <c r="A159" s="13"/>
      <c r="B159" s="236"/>
      <c r="C159" s="237"/>
      <c r="D159" s="231" t="s">
        <v>166</v>
      </c>
      <c r="E159" s="238" t="s">
        <v>1</v>
      </c>
      <c r="F159" s="239" t="s">
        <v>510</v>
      </c>
      <c r="G159" s="237"/>
      <c r="H159" s="238" t="s">
        <v>1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166</v>
      </c>
      <c r="AU159" s="245" t="s">
        <v>90</v>
      </c>
      <c r="AV159" s="13" t="s">
        <v>88</v>
      </c>
      <c r="AW159" s="13" t="s">
        <v>36</v>
      </c>
      <c r="AX159" s="13" t="s">
        <v>80</v>
      </c>
      <c r="AY159" s="245" t="s">
        <v>156</v>
      </c>
    </row>
    <row r="160" s="14" customFormat="1">
      <c r="A160" s="14"/>
      <c r="B160" s="246"/>
      <c r="C160" s="247"/>
      <c r="D160" s="231" t="s">
        <v>166</v>
      </c>
      <c r="E160" s="248" t="s">
        <v>1</v>
      </c>
      <c r="F160" s="249" t="s">
        <v>109</v>
      </c>
      <c r="G160" s="247"/>
      <c r="H160" s="250">
        <v>10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166</v>
      </c>
      <c r="AU160" s="256" t="s">
        <v>90</v>
      </c>
      <c r="AV160" s="14" t="s">
        <v>90</v>
      </c>
      <c r="AW160" s="14" t="s">
        <v>36</v>
      </c>
      <c r="AX160" s="14" t="s">
        <v>80</v>
      </c>
      <c r="AY160" s="256" t="s">
        <v>156</v>
      </c>
    </row>
    <row r="161" s="15" customFormat="1">
      <c r="A161" s="15"/>
      <c r="B161" s="257"/>
      <c r="C161" s="258"/>
      <c r="D161" s="231" t="s">
        <v>166</v>
      </c>
      <c r="E161" s="259" t="s">
        <v>1</v>
      </c>
      <c r="F161" s="260" t="s">
        <v>172</v>
      </c>
      <c r="G161" s="258"/>
      <c r="H161" s="261">
        <v>38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166</v>
      </c>
      <c r="AU161" s="267" t="s">
        <v>90</v>
      </c>
      <c r="AV161" s="15" t="s">
        <v>162</v>
      </c>
      <c r="AW161" s="15" t="s">
        <v>36</v>
      </c>
      <c r="AX161" s="15" t="s">
        <v>88</v>
      </c>
      <c r="AY161" s="267" t="s">
        <v>156</v>
      </c>
    </row>
    <row r="162" s="2" customFormat="1" ht="24.15" customHeight="1">
      <c r="A162" s="38"/>
      <c r="B162" s="39"/>
      <c r="C162" s="218" t="s">
        <v>8</v>
      </c>
      <c r="D162" s="218" t="s">
        <v>158</v>
      </c>
      <c r="E162" s="219" t="s">
        <v>183</v>
      </c>
      <c r="F162" s="220" t="s">
        <v>184</v>
      </c>
      <c r="G162" s="221" t="s">
        <v>175</v>
      </c>
      <c r="H162" s="222">
        <v>48.5</v>
      </c>
      <c r="I162" s="223"/>
      <c r="J162" s="224">
        <f>ROUND(I162*H162,2)</f>
        <v>0</v>
      </c>
      <c r="K162" s="220" t="s">
        <v>176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162</v>
      </c>
      <c r="AT162" s="229" t="s">
        <v>158</v>
      </c>
      <c r="AU162" s="229" t="s">
        <v>90</v>
      </c>
      <c r="AY162" s="17" t="s">
        <v>156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162</v>
      </c>
      <c r="BM162" s="229" t="s">
        <v>511</v>
      </c>
    </row>
    <row r="163" s="2" customFormat="1">
      <c r="A163" s="38"/>
      <c r="B163" s="39"/>
      <c r="C163" s="40"/>
      <c r="D163" s="231" t="s">
        <v>164</v>
      </c>
      <c r="E163" s="40"/>
      <c r="F163" s="232" t="s">
        <v>186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164</v>
      </c>
      <c r="AU163" s="17" t="s">
        <v>90</v>
      </c>
    </row>
    <row r="164" s="13" customFormat="1">
      <c r="A164" s="13"/>
      <c r="B164" s="236"/>
      <c r="C164" s="237"/>
      <c r="D164" s="231" t="s">
        <v>166</v>
      </c>
      <c r="E164" s="238" t="s">
        <v>1</v>
      </c>
      <c r="F164" s="239" t="s">
        <v>179</v>
      </c>
      <c r="G164" s="237"/>
      <c r="H164" s="238" t="s">
        <v>1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166</v>
      </c>
      <c r="AU164" s="245" t="s">
        <v>90</v>
      </c>
      <c r="AV164" s="13" t="s">
        <v>88</v>
      </c>
      <c r="AW164" s="13" t="s">
        <v>36</v>
      </c>
      <c r="AX164" s="13" t="s">
        <v>80</v>
      </c>
      <c r="AY164" s="245" t="s">
        <v>156</v>
      </c>
    </row>
    <row r="165" s="13" customFormat="1">
      <c r="A165" s="13"/>
      <c r="B165" s="236"/>
      <c r="C165" s="237"/>
      <c r="D165" s="231" t="s">
        <v>166</v>
      </c>
      <c r="E165" s="238" t="s">
        <v>1</v>
      </c>
      <c r="F165" s="239" t="s">
        <v>512</v>
      </c>
      <c r="G165" s="237"/>
      <c r="H165" s="238" t="s">
        <v>1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166</v>
      </c>
      <c r="AU165" s="245" t="s">
        <v>90</v>
      </c>
      <c r="AV165" s="13" t="s">
        <v>88</v>
      </c>
      <c r="AW165" s="13" t="s">
        <v>36</v>
      </c>
      <c r="AX165" s="13" t="s">
        <v>80</v>
      </c>
      <c r="AY165" s="245" t="s">
        <v>156</v>
      </c>
    </row>
    <row r="166" s="14" customFormat="1">
      <c r="A166" s="14"/>
      <c r="B166" s="246"/>
      <c r="C166" s="247"/>
      <c r="D166" s="231" t="s">
        <v>166</v>
      </c>
      <c r="E166" s="248" t="s">
        <v>1</v>
      </c>
      <c r="F166" s="249" t="s">
        <v>221</v>
      </c>
      <c r="G166" s="247"/>
      <c r="H166" s="250">
        <v>9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166</v>
      </c>
      <c r="AU166" s="256" t="s">
        <v>90</v>
      </c>
      <c r="AV166" s="14" t="s">
        <v>90</v>
      </c>
      <c r="AW166" s="14" t="s">
        <v>36</v>
      </c>
      <c r="AX166" s="14" t="s">
        <v>80</v>
      </c>
      <c r="AY166" s="256" t="s">
        <v>156</v>
      </c>
    </row>
    <row r="167" s="13" customFormat="1">
      <c r="A167" s="13"/>
      <c r="B167" s="236"/>
      <c r="C167" s="237"/>
      <c r="D167" s="231" t="s">
        <v>166</v>
      </c>
      <c r="E167" s="238" t="s">
        <v>1</v>
      </c>
      <c r="F167" s="239" t="s">
        <v>513</v>
      </c>
      <c r="G167" s="237"/>
      <c r="H167" s="238" t="s">
        <v>1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166</v>
      </c>
      <c r="AU167" s="245" t="s">
        <v>90</v>
      </c>
      <c r="AV167" s="13" t="s">
        <v>88</v>
      </c>
      <c r="AW167" s="13" t="s">
        <v>36</v>
      </c>
      <c r="AX167" s="13" t="s">
        <v>80</v>
      </c>
      <c r="AY167" s="245" t="s">
        <v>156</v>
      </c>
    </row>
    <row r="168" s="14" customFormat="1">
      <c r="A168" s="14"/>
      <c r="B168" s="246"/>
      <c r="C168" s="247"/>
      <c r="D168" s="231" t="s">
        <v>166</v>
      </c>
      <c r="E168" s="248" t="s">
        <v>1</v>
      </c>
      <c r="F168" s="249" t="s">
        <v>123</v>
      </c>
      <c r="G168" s="247"/>
      <c r="H168" s="250">
        <v>20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166</v>
      </c>
      <c r="AU168" s="256" t="s">
        <v>90</v>
      </c>
      <c r="AV168" s="14" t="s">
        <v>90</v>
      </c>
      <c r="AW168" s="14" t="s">
        <v>36</v>
      </c>
      <c r="AX168" s="14" t="s">
        <v>80</v>
      </c>
      <c r="AY168" s="256" t="s">
        <v>156</v>
      </c>
    </row>
    <row r="169" s="13" customFormat="1">
      <c r="A169" s="13"/>
      <c r="B169" s="236"/>
      <c r="C169" s="237"/>
      <c r="D169" s="231" t="s">
        <v>166</v>
      </c>
      <c r="E169" s="238" t="s">
        <v>1</v>
      </c>
      <c r="F169" s="239" t="s">
        <v>514</v>
      </c>
      <c r="G169" s="237"/>
      <c r="H169" s="238" t="s">
        <v>1</v>
      </c>
      <c r="I169" s="240"/>
      <c r="J169" s="237"/>
      <c r="K169" s="237"/>
      <c r="L169" s="241"/>
      <c r="M169" s="242"/>
      <c r="N169" s="243"/>
      <c r="O169" s="243"/>
      <c r="P169" s="243"/>
      <c r="Q169" s="243"/>
      <c r="R169" s="243"/>
      <c r="S169" s="243"/>
      <c r="T169" s="24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5" t="s">
        <v>166</v>
      </c>
      <c r="AU169" s="245" t="s">
        <v>90</v>
      </c>
      <c r="AV169" s="13" t="s">
        <v>88</v>
      </c>
      <c r="AW169" s="13" t="s">
        <v>36</v>
      </c>
      <c r="AX169" s="13" t="s">
        <v>80</v>
      </c>
      <c r="AY169" s="245" t="s">
        <v>156</v>
      </c>
    </row>
    <row r="170" s="14" customFormat="1">
      <c r="A170" s="14"/>
      <c r="B170" s="246"/>
      <c r="C170" s="247"/>
      <c r="D170" s="231" t="s">
        <v>166</v>
      </c>
      <c r="E170" s="248" t="s">
        <v>1</v>
      </c>
      <c r="F170" s="249" t="s">
        <v>515</v>
      </c>
      <c r="G170" s="247"/>
      <c r="H170" s="250">
        <v>7.5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166</v>
      </c>
      <c r="AU170" s="256" t="s">
        <v>90</v>
      </c>
      <c r="AV170" s="14" t="s">
        <v>90</v>
      </c>
      <c r="AW170" s="14" t="s">
        <v>36</v>
      </c>
      <c r="AX170" s="14" t="s">
        <v>80</v>
      </c>
      <c r="AY170" s="256" t="s">
        <v>156</v>
      </c>
    </row>
    <row r="171" s="13" customFormat="1">
      <c r="A171" s="13"/>
      <c r="B171" s="236"/>
      <c r="C171" s="237"/>
      <c r="D171" s="231" t="s">
        <v>166</v>
      </c>
      <c r="E171" s="238" t="s">
        <v>1</v>
      </c>
      <c r="F171" s="239" t="s">
        <v>516</v>
      </c>
      <c r="G171" s="237"/>
      <c r="H171" s="238" t="s">
        <v>1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166</v>
      </c>
      <c r="AU171" s="245" t="s">
        <v>90</v>
      </c>
      <c r="AV171" s="13" t="s">
        <v>88</v>
      </c>
      <c r="AW171" s="13" t="s">
        <v>36</v>
      </c>
      <c r="AX171" s="13" t="s">
        <v>80</v>
      </c>
      <c r="AY171" s="245" t="s">
        <v>156</v>
      </c>
    </row>
    <row r="172" s="14" customFormat="1">
      <c r="A172" s="14"/>
      <c r="B172" s="246"/>
      <c r="C172" s="247"/>
      <c r="D172" s="231" t="s">
        <v>166</v>
      </c>
      <c r="E172" s="248" t="s">
        <v>1</v>
      </c>
      <c r="F172" s="249" t="s">
        <v>8</v>
      </c>
      <c r="G172" s="247"/>
      <c r="H172" s="250">
        <v>12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166</v>
      </c>
      <c r="AU172" s="256" t="s">
        <v>90</v>
      </c>
      <c r="AV172" s="14" t="s">
        <v>90</v>
      </c>
      <c r="AW172" s="14" t="s">
        <v>36</v>
      </c>
      <c r="AX172" s="14" t="s">
        <v>80</v>
      </c>
      <c r="AY172" s="256" t="s">
        <v>156</v>
      </c>
    </row>
    <row r="173" s="15" customFormat="1">
      <c r="A173" s="15"/>
      <c r="B173" s="257"/>
      <c r="C173" s="258"/>
      <c r="D173" s="231" t="s">
        <v>166</v>
      </c>
      <c r="E173" s="259" t="s">
        <v>1</v>
      </c>
      <c r="F173" s="260" t="s">
        <v>172</v>
      </c>
      <c r="G173" s="258"/>
      <c r="H173" s="261">
        <v>48.5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7" t="s">
        <v>166</v>
      </c>
      <c r="AU173" s="267" t="s">
        <v>90</v>
      </c>
      <c r="AV173" s="15" t="s">
        <v>162</v>
      </c>
      <c r="AW173" s="15" t="s">
        <v>36</v>
      </c>
      <c r="AX173" s="15" t="s">
        <v>88</v>
      </c>
      <c r="AY173" s="267" t="s">
        <v>156</v>
      </c>
    </row>
    <row r="174" s="2" customFormat="1" ht="37.8" customHeight="1">
      <c r="A174" s="38"/>
      <c r="B174" s="39"/>
      <c r="C174" s="218" t="s">
        <v>162</v>
      </c>
      <c r="D174" s="218" t="s">
        <v>158</v>
      </c>
      <c r="E174" s="219" t="s">
        <v>517</v>
      </c>
      <c r="F174" s="220" t="s">
        <v>518</v>
      </c>
      <c r="G174" s="221" t="s">
        <v>175</v>
      </c>
      <c r="H174" s="222">
        <v>92</v>
      </c>
      <c r="I174" s="223"/>
      <c r="J174" s="224">
        <f>ROUND(I174*H174,2)</f>
        <v>0</v>
      </c>
      <c r="K174" s="220" t="s">
        <v>176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162</v>
      </c>
      <c r="AT174" s="229" t="s">
        <v>158</v>
      </c>
      <c r="AU174" s="229" t="s">
        <v>90</v>
      </c>
      <c r="AY174" s="17" t="s">
        <v>156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162</v>
      </c>
      <c r="BM174" s="229" t="s">
        <v>519</v>
      </c>
    </row>
    <row r="175" s="2" customFormat="1">
      <c r="A175" s="38"/>
      <c r="B175" s="39"/>
      <c r="C175" s="40"/>
      <c r="D175" s="231" t="s">
        <v>164</v>
      </c>
      <c r="E175" s="40"/>
      <c r="F175" s="232" t="s">
        <v>520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164</v>
      </c>
      <c r="AU175" s="17" t="s">
        <v>90</v>
      </c>
    </row>
    <row r="176" s="13" customFormat="1">
      <c r="A176" s="13"/>
      <c r="B176" s="236"/>
      <c r="C176" s="237"/>
      <c r="D176" s="231" t="s">
        <v>166</v>
      </c>
      <c r="E176" s="238" t="s">
        <v>1</v>
      </c>
      <c r="F176" s="239" t="s">
        <v>521</v>
      </c>
      <c r="G176" s="237"/>
      <c r="H176" s="238" t="s">
        <v>1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166</v>
      </c>
      <c r="AU176" s="245" t="s">
        <v>90</v>
      </c>
      <c r="AV176" s="13" t="s">
        <v>88</v>
      </c>
      <c r="AW176" s="13" t="s">
        <v>36</v>
      </c>
      <c r="AX176" s="13" t="s">
        <v>80</v>
      </c>
      <c r="AY176" s="245" t="s">
        <v>156</v>
      </c>
    </row>
    <row r="177" s="13" customFormat="1">
      <c r="A177" s="13"/>
      <c r="B177" s="236"/>
      <c r="C177" s="237"/>
      <c r="D177" s="231" t="s">
        <v>166</v>
      </c>
      <c r="E177" s="238" t="s">
        <v>1</v>
      </c>
      <c r="F177" s="239" t="s">
        <v>522</v>
      </c>
      <c r="G177" s="237"/>
      <c r="H177" s="238" t="s">
        <v>1</v>
      </c>
      <c r="I177" s="240"/>
      <c r="J177" s="237"/>
      <c r="K177" s="237"/>
      <c r="L177" s="241"/>
      <c r="M177" s="242"/>
      <c r="N177" s="243"/>
      <c r="O177" s="243"/>
      <c r="P177" s="243"/>
      <c r="Q177" s="243"/>
      <c r="R177" s="243"/>
      <c r="S177" s="243"/>
      <c r="T177" s="24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5" t="s">
        <v>166</v>
      </c>
      <c r="AU177" s="245" t="s">
        <v>90</v>
      </c>
      <c r="AV177" s="13" t="s">
        <v>88</v>
      </c>
      <c r="AW177" s="13" t="s">
        <v>36</v>
      </c>
      <c r="AX177" s="13" t="s">
        <v>80</v>
      </c>
      <c r="AY177" s="245" t="s">
        <v>156</v>
      </c>
    </row>
    <row r="178" s="14" customFormat="1">
      <c r="A178" s="14"/>
      <c r="B178" s="246"/>
      <c r="C178" s="247"/>
      <c r="D178" s="231" t="s">
        <v>166</v>
      </c>
      <c r="E178" s="248" t="s">
        <v>1</v>
      </c>
      <c r="F178" s="249" t="s">
        <v>188</v>
      </c>
      <c r="G178" s="247"/>
      <c r="H178" s="250">
        <v>5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166</v>
      </c>
      <c r="AU178" s="256" t="s">
        <v>90</v>
      </c>
      <c r="AV178" s="14" t="s">
        <v>90</v>
      </c>
      <c r="AW178" s="14" t="s">
        <v>36</v>
      </c>
      <c r="AX178" s="14" t="s">
        <v>80</v>
      </c>
      <c r="AY178" s="256" t="s">
        <v>156</v>
      </c>
    </row>
    <row r="179" s="13" customFormat="1">
      <c r="A179" s="13"/>
      <c r="B179" s="236"/>
      <c r="C179" s="237"/>
      <c r="D179" s="231" t="s">
        <v>166</v>
      </c>
      <c r="E179" s="238" t="s">
        <v>1</v>
      </c>
      <c r="F179" s="239" t="s">
        <v>523</v>
      </c>
      <c r="G179" s="237"/>
      <c r="H179" s="238" t="s">
        <v>1</v>
      </c>
      <c r="I179" s="240"/>
      <c r="J179" s="237"/>
      <c r="K179" s="237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166</v>
      </c>
      <c r="AU179" s="245" t="s">
        <v>90</v>
      </c>
      <c r="AV179" s="13" t="s">
        <v>88</v>
      </c>
      <c r="AW179" s="13" t="s">
        <v>36</v>
      </c>
      <c r="AX179" s="13" t="s">
        <v>80</v>
      </c>
      <c r="AY179" s="245" t="s">
        <v>156</v>
      </c>
    </row>
    <row r="180" s="14" customFormat="1">
      <c r="A180" s="14"/>
      <c r="B180" s="246"/>
      <c r="C180" s="247"/>
      <c r="D180" s="231" t="s">
        <v>166</v>
      </c>
      <c r="E180" s="248" t="s">
        <v>1</v>
      </c>
      <c r="F180" s="249" t="s">
        <v>314</v>
      </c>
      <c r="G180" s="247"/>
      <c r="H180" s="250">
        <v>15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166</v>
      </c>
      <c r="AU180" s="256" t="s">
        <v>90</v>
      </c>
      <c r="AV180" s="14" t="s">
        <v>90</v>
      </c>
      <c r="AW180" s="14" t="s">
        <v>36</v>
      </c>
      <c r="AX180" s="14" t="s">
        <v>80</v>
      </c>
      <c r="AY180" s="256" t="s">
        <v>156</v>
      </c>
    </row>
    <row r="181" s="13" customFormat="1">
      <c r="A181" s="13"/>
      <c r="B181" s="236"/>
      <c r="C181" s="237"/>
      <c r="D181" s="231" t="s">
        <v>166</v>
      </c>
      <c r="E181" s="238" t="s">
        <v>1</v>
      </c>
      <c r="F181" s="239" t="s">
        <v>524</v>
      </c>
      <c r="G181" s="237"/>
      <c r="H181" s="238" t="s">
        <v>1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166</v>
      </c>
      <c r="AU181" s="245" t="s">
        <v>90</v>
      </c>
      <c r="AV181" s="13" t="s">
        <v>88</v>
      </c>
      <c r="AW181" s="13" t="s">
        <v>36</v>
      </c>
      <c r="AX181" s="13" t="s">
        <v>80</v>
      </c>
      <c r="AY181" s="245" t="s">
        <v>156</v>
      </c>
    </row>
    <row r="182" s="14" customFormat="1">
      <c r="A182" s="14"/>
      <c r="B182" s="246"/>
      <c r="C182" s="247"/>
      <c r="D182" s="231" t="s">
        <v>166</v>
      </c>
      <c r="E182" s="248" t="s">
        <v>1</v>
      </c>
      <c r="F182" s="249" t="s">
        <v>188</v>
      </c>
      <c r="G182" s="247"/>
      <c r="H182" s="250">
        <v>5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166</v>
      </c>
      <c r="AU182" s="256" t="s">
        <v>90</v>
      </c>
      <c r="AV182" s="14" t="s">
        <v>90</v>
      </c>
      <c r="AW182" s="14" t="s">
        <v>36</v>
      </c>
      <c r="AX182" s="14" t="s">
        <v>80</v>
      </c>
      <c r="AY182" s="256" t="s">
        <v>156</v>
      </c>
    </row>
    <row r="183" s="13" customFormat="1">
      <c r="A183" s="13"/>
      <c r="B183" s="236"/>
      <c r="C183" s="237"/>
      <c r="D183" s="231" t="s">
        <v>166</v>
      </c>
      <c r="E183" s="238" t="s">
        <v>1</v>
      </c>
      <c r="F183" s="239" t="s">
        <v>525</v>
      </c>
      <c r="G183" s="237"/>
      <c r="H183" s="238" t="s">
        <v>1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166</v>
      </c>
      <c r="AU183" s="245" t="s">
        <v>90</v>
      </c>
      <c r="AV183" s="13" t="s">
        <v>88</v>
      </c>
      <c r="AW183" s="13" t="s">
        <v>36</v>
      </c>
      <c r="AX183" s="13" t="s">
        <v>80</v>
      </c>
      <c r="AY183" s="245" t="s">
        <v>156</v>
      </c>
    </row>
    <row r="184" s="14" customFormat="1">
      <c r="A184" s="14"/>
      <c r="B184" s="246"/>
      <c r="C184" s="247"/>
      <c r="D184" s="231" t="s">
        <v>166</v>
      </c>
      <c r="E184" s="248" t="s">
        <v>1</v>
      </c>
      <c r="F184" s="249" t="s">
        <v>182</v>
      </c>
      <c r="G184" s="247"/>
      <c r="H184" s="250">
        <v>3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166</v>
      </c>
      <c r="AU184" s="256" t="s">
        <v>90</v>
      </c>
      <c r="AV184" s="14" t="s">
        <v>90</v>
      </c>
      <c r="AW184" s="14" t="s">
        <v>36</v>
      </c>
      <c r="AX184" s="14" t="s">
        <v>80</v>
      </c>
      <c r="AY184" s="256" t="s">
        <v>156</v>
      </c>
    </row>
    <row r="185" s="13" customFormat="1">
      <c r="A185" s="13"/>
      <c r="B185" s="236"/>
      <c r="C185" s="237"/>
      <c r="D185" s="231" t="s">
        <v>166</v>
      </c>
      <c r="E185" s="238" t="s">
        <v>1</v>
      </c>
      <c r="F185" s="239" t="s">
        <v>526</v>
      </c>
      <c r="G185" s="237"/>
      <c r="H185" s="238" t="s">
        <v>1</v>
      </c>
      <c r="I185" s="240"/>
      <c r="J185" s="237"/>
      <c r="K185" s="237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166</v>
      </c>
      <c r="AU185" s="245" t="s">
        <v>90</v>
      </c>
      <c r="AV185" s="13" t="s">
        <v>88</v>
      </c>
      <c r="AW185" s="13" t="s">
        <v>36</v>
      </c>
      <c r="AX185" s="13" t="s">
        <v>80</v>
      </c>
      <c r="AY185" s="245" t="s">
        <v>156</v>
      </c>
    </row>
    <row r="186" s="14" customFormat="1">
      <c r="A186" s="14"/>
      <c r="B186" s="246"/>
      <c r="C186" s="247"/>
      <c r="D186" s="231" t="s">
        <v>166</v>
      </c>
      <c r="E186" s="248" t="s">
        <v>1</v>
      </c>
      <c r="F186" s="249" t="s">
        <v>90</v>
      </c>
      <c r="G186" s="247"/>
      <c r="H186" s="250">
        <v>2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166</v>
      </c>
      <c r="AU186" s="256" t="s">
        <v>90</v>
      </c>
      <c r="AV186" s="14" t="s">
        <v>90</v>
      </c>
      <c r="AW186" s="14" t="s">
        <v>36</v>
      </c>
      <c r="AX186" s="14" t="s">
        <v>80</v>
      </c>
      <c r="AY186" s="256" t="s">
        <v>156</v>
      </c>
    </row>
    <row r="187" s="13" customFormat="1">
      <c r="A187" s="13"/>
      <c r="B187" s="236"/>
      <c r="C187" s="237"/>
      <c r="D187" s="231" t="s">
        <v>166</v>
      </c>
      <c r="E187" s="238" t="s">
        <v>1</v>
      </c>
      <c r="F187" s="239" t="s">
        <v>527</v>
      </c>
      <c r="G187" s="237"/>
      <c r="H187" s="238" t="s">
        <v>1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166</v>
      </c>
      <c r="AU187" s="245" t="s">
        <v>90</v>
      </c>
      <c r="AV187" s="13" t="s">
        <v>88</v>
      </c>
      <c r="AW187" s="13" t="s">
        <v>36</v>
      </c>
      <c r="AX187" s="13" t="s">
        <v>80</v>
      </c>
      <c r="AY187" s="245" t="s">
        <v>156</v>
      </c>
    </row>
    <row r="188" s="14" customFormat="1">
      <c r="A188" s="14"/>
      <c r="B188" s="246"/>
      <c r="C188" s="247"/>
      <c r="D188" s="231" t="s">
        <v>166</v>
      </c>
      <c r="E188" s="248" t="s">
        <v>1</v>
      </c>
      <c r="F188" s="249" t="s">
        <v>188</v>
      </c>
      <c r="G188" s="247"/>
      <c r="H188" s="250">
        <v>5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166</v>
      </c>
      <c r="AU188" s="256" t="s">
        <v>90</v>
      </c>
      <c r="AV188" s="14" t="s">
        <v>90</v>
      </c>
      <c r="AW188" s="14" t="s">
        <v>36</v>
      </c>
      <c r="AX188" s="14" t="s">
        <v>80</v>
      </c>
      <c r="AY188" s="256" t="s">
        <v>156</v>
      </c>
    </row>
    <row r="189" s="13" customFormat="1">
      <c r="A189" s="13"/>
      <c r="B189" s="236"/>
      <c r="C189" s="237"/>
      <c r="D189" s="231" t="s">
        <v>166</v>
      </c>
      <c r="E189" s="238" t="s">
        <v>1</v>
      </c>
      <c r="F189" s="239" t="s">
        <v>528</v>
      </c>
      <c r="G189" s="237"/>
      <c r="H189" s="238" t="s">
        <v>1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166</v>
      </c>
      <c r="AU189" s="245" t="s">
        <v>90</v>
      </c>
      <c r="AV189" s="13" t="s">
        <v>88</v>
      </c>
      <c r="AW189" s="13" t="s">
        <v>36</v>
      </c>
      <c r="AX189" s="13" t="s">
        <v>80</v>
      </c>
      <c r="AY189" s="245" t="s">
        <v>156</v>
      </c>
    </row>
    <row r="190" s="14" customFormat="1">
      <c r="A190" s="14"/>
      <c r="B190" s="246"/>
      <c r="C190" s="247"/>
      <c r="D190" s="231" t="s">
        <v>166</v>
      </c>
      <c r="E190" s="248" t="s">
        <v>1</v>
      </c>
      <c r="F190" s="249" t="s">
        <v>188</v>
      </c>
      <c r="G190" s="247"/>
      <c r="H190" s="250">
        <v>5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166</v>
      </c>
      <c r="AU190" s="256" t="s">
        <v>90</v>
      </c>
      <c r="AV190" s="14" t="s">
        <v>90</v>
      </c>
      <c r="AW190" s="14" t="s">
        <v>36</v>
      </c>
      <c r="AX190" s="14" t="s">
        <v>80</v>
      </c>
      <c r="AY190" s="256" t="s">
        <v>156</v>
      </c>
    </row>
    <row r="191" s="13" customFormat="1">
      <c r="A191" s="13"/>
      <c r="B191" s="236"/>
      <c r="C191" s="237"/>
      <c r="D191" s="231" t="s">
        <v>166</v>
      </c>
      <c r="E191" s="238" t="s">
        <v>1</v>
      </c>
      <c r="F191" s="239" t="s">
        <v>529</v>
      </c>
      <c r="G191" s="237"/>
      <c r="H191" s="238" t="s">
        <v>1</v>
      </c>
      <c r="I191" s="240"/>
      <c r="J191" s="237"/>
      <c r="K191" s="237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166</v>
      </c>
      <c r="AU191" s="245" t="s">
        <v>90</v>
      </c>
      <c r="AV191" s="13" t="s">
        <v>88</v>
      </c>
      <c r="AW191" s="13" t="s">
        <v>36</v>
      </c>
      <c r="AX191" s="13" t="s">
        <v>80</v>
      </c>
      <c r="AY191" s="245" t="s">
        <v>156</v>
      </c>
    </row>
    <row r="192" s="14" customFormat="1">
      <c r="A192" s="14"/>
      <c r="B192" s="246"/>
      <c r="C192" s="247"/>
      <c r="D192" s="231" t="s">
        <v>166</v>
      </c>
      <c r="E192" s="248" t="s">
        <v>1</v>
      </c>
      <c r="F192" s="249" t="s">
        <v>90</v>
      </c>
      <c r="G192" s="247"/>
      <c r="H192" s="250">
        <v>2</v>
      </c>
      <c r="I192" s="251"/>
      <c r="J192" s="247"/>
      <c r="K192" s="247"/>
      <c r="L192" s="252"/>
      <c r="M192" s="253"/>
      <c r="N192" s="254"/>
      <c r="O192" s="254"/>
      <c r="P192" s="254"/>
      <c r="Q192" s="254"/>
      <c r="R192" s="254"/>
      <c r="S192" s="254"/>
      <c r="T192" s="25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6" t="s">
        <v>166</v>
      </c>
      <c r="AU192" s="256" t="s">
        <v>90</v>
      </c>
      <c r="AV192" s="14" t="s">
        <v>90</v>
      </c>
      <c r="AW192" s="14" t="s">
        <v>36</v>
      </c>
      <c r="AX192" s="14" t="s">
        <v>80</v>
      </c>
      <c r="AY192" s="256" t="s">
        <v>156</v>
      </c>
    </row>
    <row r="193" s="13" customFormat="1">
      <c r="A193" s="13"/>
      <c r="B193" s="236"/>
      <c r="C193" s="237"/>
      <c r="D193" s="231" t="s">
        <v>166</v>
      </c>
      <c r="E193" s="238" t="s">
        <v>1</v>
      </c>
      <c r="F193" s="239" t="s">
        <v>530</v>
      </c>
      <c r="G193" s="237"/>
      <c r="H193" s="238" t="s">
        <v>1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166</v>
      </c>
      <c r="AU193" s="245" t="s">
        <v>90</v>
      </c>
      <c r="AV193" s="13" t="s">
        <v>88</v>
      </c>
      <c r="AW193" s="13" t="s">
        <v>36</v>
      </c>
      <c r="AX193" s="13" t="s">
        <v>80</v>
      </c>
      <c r="AY193" s="245" t="s">
        <v>156</v>
      </c>
    </row>
    <row r="194" s="14" customFormat="1">
      <c r="A194" s="14"/>
      <c r="B194" s="246"/>
      <c r="C194" s="247"/>
      <c r="D194" s="231" t="s">
        <v>166</v>
      </c>
      <c r="E194" s="248" t="s">
        <v>1</v>
      </c>
      <c r="F194" s="249" t="s">
        <v>531</v>
      </c>
      <c r="G194" s="247"/>
      <c r="H194" s="250">
        <v>1.5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6" t="s">
        <v>166</v>
      </c>
      <c r="AU194" s="256" t="s">
        <v>90</v>
      </c>
      <c r="AV194" s="14" t="s">
        <v>90</v>
      </c>
      <c r="AW194" s="14" t="s">
        <v>36</v>
      </c>
      <c r="AX194" s="14" t="s">
        <v>80</v>
      </c>
      <c r="AY194" s="256" t="s">
        <v>156</v>
      </c>
    </row>
    <row r="195" s="13" customFormat="1">
      <c r="A195" s="13"/>
      <c r="B195" s="236"/>
      <c r="C195" s="237"/>
      <c r="D195" s="231" t="s">
        <v>166</v>
      </c>
      <c r="E195" s="238" t="s">
        <v>1</v>
      </c>
      <c r="F195" s="239" t="s">
        <v>532</v>
      </c>
      <c r="G195" s="237"/>
      <c r="H195" s="238" t="s">
        <v>1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166</v>
      </c>
      <c r="AU195" s="245" t="s">
        <v>90</v>
      </c>
      <c r="AV195" s="13" t="s">
        <v>88</v>
      </c>
      <c r="AW195" s="13" t="s">
        <v>36</v>
      </c>
      <c r="AX195" s="13" t="s">
        <v>80</v>
      </c>
      <c r="AY195" s="245" t="s">
        <v>156</v>
      </c>
    </row>
    <row r="196" s="14" customFormat="1">
      <c r="A196" s="14"/>
      <c r="B196" s="246"/>
      <c r="C196" s="247"/>
      <c r="D196" s="231" t="s">
        <v>166</v>
      </c>
      <c r="E196" s="248" t="s">
        <v>1</v>
      </c>
      <c r="F196" s="249" t="s">
        <v>221</v>
      </c>
      <c r="G196" s="247"/>
      <c r="H196" s="250">
        <v>9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166</v>
      </c>
      <c r="AU196" s="256" t="s">
        <v>90</v>
      </c>
      <c r="AV196" s="14" t="s">
        <v>90</v>
      </c>
      <c r="AW196" s="14" t="s">
        <v>36</v>
      </c>
      <c r="AX196" s="14" t="s">
        <v>80</v>
      </c>
      <c r="AY196" s="256" t="s">
        <v>156</v>
      </c>
    </row>
    <row r="197" s="13" customFormat="1">
      <c r="A197" s="13"/>
      <c r="B197" s="236"/>
      <c r="C197" s="237"/>
      <c r="D197" s="231" t="s">
        <v>166</v>
      </c>
      <c r="E197" s="238" t="s">
        <v>1</v>
      </c>
      <c r="F197" s="239" t="s">
        <v>533</v>
      </c>
      <c r="G197" s="237"/>
      <c r="H197" s="238" t="s">
        <v>1</v>
      </c>
      <c r="I197" s="240"/>
      <c r="J197" s="237"/>
      <c r="K197" s="237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166</v>
      </c>
      <c r="AU197" s="245" t="s">
        <v>90</v>
      </c>
      <c r="AV197" s="13" t="s">
        <v>88</v>
      </c>
      <c r="AW197" s="13" t="s">
        <v>36</v>
      </c>
      <c r="AX197" s="13" t="s">
        <v>80</v>
      </c>
      <c r="AY197" s="245" t="s">
        <v>156</v>
      </c>
    </row>
    <row r="198" s="14" customFormat="1">
      <c r="A198" s="14"/>
      <c r="B198" s="246"/>
      <c r="C198" s="247"/>
      <c r="D198" s="231" t="s">
        <v>166</v>
      </c>
      <c r="E198" s="248" t="s">
        <v>1</v>
      </c>
      <c r="F198" s="249" t="s">
        <v>123</v>
      </c>
      <c r="G198" s="247"/>
      <c r="H198" s="250">
        <v>20</v>
      </c>
      <c r="I198" s="251"/>
      <c r="J198" s="247"/>
      <c r="K198" s="247"/>
      <c r="L198" s="252"/>
      <c r="M198" s="253"/>
      <c r="N198" s="254"/>
      <c r="O198" s="254"/>
      <c r="P198" s="254"/>
      <c r="Q198" s="254"/>
      <c r="R198" s="254"/>
      <c r="S198" s="254"/>
      <c r="T198" s="25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6" t="s">
        <v>166</v>
      </c>
      <c r="AU198" s="256" t="s">
        <v>90</v>
      </c>
      <c r="AV198" s="14" t="s">
        <v>90</v>
      </c>
      <c r="AW198" s="14" t="s">
        <v>36</v>
      </c>
      <c r="AX198" s="14" t="s">
        <v>80</v>
      </c>
      <c r="AY198" s="256" t="s">
        <v>156</v>
      </c>
    </row>
    <row r="199" s="13" customFormat="1">
      <c r="A199" s="13"/>
      <c r="B199" s="236"/>
      <c r="C199" s="237"/>
      <c r="D199" s="231" t="s">
        <v>166</v>
      </c>
      <c r="E199" s="238" t="s">
        <v>1</v>
      </c>
      <c r="F199" s="239" t="s">
        <v>534</v>
      </c>
      <c r="G199" s="237"/>
      <c r="H199" s="238" t="s">
        <v>1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166</v>
      </c>
      <c r="AU199" s="245" t="s">
        <v>90</v>
      </c>
      <c r="AV199" s="13" t="s">
        <v>88</v>
      </c>
      <c r="AW199" s="13" t="s">
        <v>36</v>
      </c>
      <c r="AX199" s="13" t="s">
        <v>80</v>
      </c>
      <c r="AY199" s="245" t="s">
        <v>156</v>
      </c>
    </row>
    <row r="200" s="14" customFormat="1">
      <c r="A200" s="14"/>
      <c r="B200" s="246"/>
      <c r="C200" s="247"/>
      <c r="D200" s="231" t="s">
        <v>166</v>
      </c>
      <c r="E200" s="248" t="s">
        <v>1</v>
      </c>
      <c r="F200" s="249" t="s">
        <v>515</v>
      </c>
      <c r="G200" s="247"/>
      <c r="H200" s="250">
        <v>7.5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166</v>
      </c>
      <c r="AU200" s="256" t="s">
        <v>90</v>
      </c>
      <c r="AV200" s="14" t="s">
        <v>90</v>
      </c>
      <c r="AW200" s="14" t="s">
        <v>36</v>
      </c>
      <c r="AX200" s="14" t="s">
        <v>80</v>
      </c>
      <c r="AY200" s="256" t="s">
        <v>156</v>
      </c>
    </row>
    <row r="201" s="13" customFormat="1">
      <c r="A201" s="13"/>
      <c r="B201" s="236"/>
      <c r="C201" s="237"/>
      <c r="D201" s="231" t="s">
        <v>166</v>
      </c>
      <c r="E201" s="238" t="s">
        <v>1</v>
      </c>
      <c r="F201" s="239" t="s">
        <v>535</v>
      </c>
      <c r="G201" s="237"/>
      <c r="H201" s="238" t="s">
        <v>1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166</v>
      </c>
      <c r="AU201" s="245" t="s">
        <v>90</v>
      </c>
      <c r="AV201" s="13" t="s">
        <v>88</v>
      </c>
      <c r="AW201" s="13" t="s">
        <v>36</v>
      </c>
      <c r="AX201" s="13" t="s">
        <v>80</v>
      </c>
      <c r="AY201" s="245" t="s">
        <v>156</v>
      </c>
    </row>
    <row r="202" s="14" customFormat="1">
      <c r="A202" s="14"/>
      <c r="B202" s="246"/>
      <c r="C202" s="247"/>
      <c r="D202" s="231" t="s">
        <v>166</v>
      </c>
      <c r="E202" s="248" t="s">
        <v>1</v>
      </c>
      <c r="F202" s="249" t="s">
        <v>8</v>
      </c>
      <c r="G202" s="247"/>
      <c r="H202" s="250">
        <v>12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166</v>
      </c>
      <c r="AU202" s="256" t="s">
        <v>90</v>
      </c>
      <c r="AV202" s="14" t="s">
        <v>90</v>
      </c>
      <c r="AW202" s="14" t="s">
        <v>36</v>
      </c>
      <c r="AX202" s="14" t="s">
        <v>80</v>
      </c>
      <c r="AY202" s="256" t="s">
        <v>156</v>
      </c>
    </row>
    <row r="203" s="15" customFormat="1">
      <c r="A203" s="15"/>
      <c r="B203" s="257"/>
      <c r="C203" s="258"/>
      <c r="D203" s="231" t="s">
        <v>166</v>
      </c>
      <c r="E203" s="259" t="s">
        <v>1</v>
      </c>
      <c r="F203" s="260" t="s">
        <v>172</v>
      </c>
      <c r="G203" s="258"/>
      <c r="H203" s="261">
        <v>92</v>
      </c>
      <c r="I203" s="262"/>
      <c r="J203" s="258"/>
      <c r="K203" s="258"/>
      <c r="L203" s="263"/>
      <c r="M203" s="264"/>
      <c r="N203" s="265"/>
      <c r="O203" s="265"/>
      <c r="P203" s="265"/>
      <c r="Q203" s="265"/>
      <c r="R203" s="265"/>
      <c r="S203" s="265"/>
      <c r="T203" s="26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7" t="s">
        <v>166</v>
      </c>
      <c r="AU203" s="267" t="s">
        <v>90</v>
      </c>
      <c r="AV203" s="15" t="s">
        <v>162</v>
      </c>
      <c r="AW203" s="15" t="s">
        <v>36</v>
      </c>
      <c r="AX203" s="15" t="s">
        <v>88</v>
      </c>
      <c r="AY203" s="267" t="s">
        <v>156</v>
      </c>
    </row>
    <row r="204" s="13" customFormat="1">
      <c r="A204" s="13"/>
      <c r="B204" s="236"/>
      <c r="C204" s="237"/>
      <c r="D204" s="231" t="s">
        <v>166</v>
      </c>
      <c r="E204" s="238" t="s">
        <v>1</v>
      </c>
      <c r="F204" s="239" t="s">
        <v>536</v>
      </c>
      <c r="G204" s="237"/>
      <c r="H204" s="238" t="s">
        <v>1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166</v>
      </c>
      <c r="AU204" s="245" t="s">
        <v>90</v>
      </c>
      <c r="AV204" s="13" t="s">
        <v>88</v>
      </c>
      <c r="AW204" s="13" t="s">
        <v>36</v>
      </c>
      <c r="AX204" s="13" t="s">
        <v>80</v>
      </c>
      <c r="AY204" s="245" t="s">
        <v>156</v>
      </c>
    </row>
    <row r="205" s="2" customFormat="1" ht="24.15" customHeight="1">
      <c r="A205" s="38"/>
      <c r="B205" s="39"/>
      <c r="C205" s="218" t="s">
        <v>188</v>
      </c>
      <c r="D205" s="218" t="s">
        <v>158</v>
      </c>
      <c r="E205" s="219" t="s">
        <v>537</v>
      </c>
      <c r="F205" s="220" t="s">
        <v>538</v>
      </c>
      <c r="G205" s="221" t="s">
        <v>175</v>
      </c>
      <c r="H205" s="222">
        <v>92</v>
      </c>
      <c r="I205" s="223"/>
      <c r="J205" s="224">
        <f>ROUND(I205*H205,2)</f>
        <v>0</v>
      </c>
      <c r="K205" s="220" t="s">
        <v>176</v>
      </c>
      <c r="L205" s="44"/>
      <c r="M205" s="225" t="s">
        <v>1</v>
      </c>
      <c r="N205" s="226" t="s">
        <v>45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162</v>
      </c>
      <c r="AT205" s="229" t="s">
        <v>158</v>
      </c>
      <c r="AU205" s="229" t="s">
        <v>90</v>
      </c>
      <c r="AY205" s="17" t="s">
        <v>156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88</v>
      </c>
      <c r="BK205" s="230">
        <f>ROUND(I205*H205,2)</f>
        <v>0</v>
      </c>
      <c r="BL205" s="17" t="s">
        <v>162</v>
      </c>
      <c r="BM205" s="229" t="s">
        <v>539</v>
      </c>
    </row>
    <row r="206" s="2" customFormat="1">
      <c r="A206" s="38"/>
      <c r="B206" s="39"/>
      <c r="C206" s="40"/>
      <c r="D206" s="231" t="s">
        <v>164</v>
      </c>
      <c r="E206" s="40"/>
      <c r="F206" s="232" t="s">
        <v>540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164</v>
      </c>
      <c r="AU206" s="17" t="s">
        <v>90</v>
      </c>
    </row>
    <row r="207" s="2" customFormat="1" ht="24.15" customHeight="1">
      <c r="A207" s="38"/>
      <c r="B207" s="39"/>
      <c r="C207" s="218" t="s">
        <v>88</v>
      </c>
      <c r="D207" s="218" t="s">
        <v>158</v>
      </c>
      <c r="E207" s="219" t="s">
        <v>355</v>
      </c>
      <c r="F207" s="220" t="s">
        <v>356</v>
      </c>
      <c r="G207" s="221" t="s">
        <v>161</v>
      </c>
      <c r="H207" s="222">
        <v>1467.5</v>
      </c>
      <c r="I207" s="223"/>
      <c r="J207" s="224">
        <f>ROUND(I207*H207,2)</f>
        <v>0</v>
      </c>
      <c r="K207" s="220" t="s">
        <v>176</v>
      </c>
      <c r="L207" s="44"/>
      <c r="M207" s="225" t="s">
        <v>1</v>
      </c>
      <c r="N207" s="226" t="s">
        <v>45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162</v>
      </c>
      <c r="AT207" s="229" t="s">
        <v>158</v>
      </c>
      <c r="AU207" s="229" t="s">
        <v>90</v>
      </c>
      <c r="AY207" s="17" t="s">
        <v>156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88</v>
      </c>
      <c r="BK207" s="230">
        <f>ROUND(I207*H207,2)</f>
        <v>0</v>
      </c>
      <c r="BL207" s="17" t="s">
        <v>162</v>
      </c>
      <c r="BM207" s="229" t="s">
        <v>541</v>
      </c>
    </row>
    <row r="208" s="2" customFormat="1">
      <c r="A208" s="38"/>
      <c r="B208" s="39"/>
      <c r="C208" s="40"/>
      <c r="D208" s="231" t="s">
        <v>164</v>
      </c>
      <c r="E208" s="40"/>
      <c r="F208" s="232" t="s">
        <v>358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164</v>
      </c>
      <c r="AU208" s="17" t="s">
        <v>90</v>
      </c>
    </row>
    <row r="209" s="13" customFormat="1">
      <c r="A209" s="13"/>
      <c r="B209" s="236"/>
      <c r="C209" s="237"/>
      <c r="D209" s="231" t="s">
        <v>166</v>
      </c>
      <c r="E209" s="238" t="s">
        <v>1</v>
      </c>
      <c r="F209" s="239" t="s">
        <v>167</v>
      </c>
      <c r="G209" s="237"/>
      <c r="H209" s="238" t="s">
        <v>1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166</v>
      </c>
      <c r="AU209" s="245" t="s">
        <v>90</v>
      </c>
      <c r="AV209" s="13" t="s">
        <v>88</v>
      </c>
      <c r="AW209" s="13" t="s">
        <v>36</v>
      </c>
      <c r="AX209" s="13" t="s">
        <v>80</v>
      </c>
      <c r="AY209" s="245" t="s">
        <v>156</v>
      </c>
    </row>
    <row r="210" s="13" customFormat="1">
      <c r="A210" s="13"/>
      <c r="B210" s="236"/>
      <c r="C210" s="237"/>
      <c r="D210" s="231" t="s">
        <v>166</v>
      </c>
      <c r="E210" s="238" t="s">
        <v>1</v>
      </c>
      <c r="F210" s="239" t="s">
        <v>542</v>
      </c>
      <c r="G210" s="237"/>
      <c r="H210" s="238" t="s">
        <v>1</v>
      </c>
      <c r="I210" s="240"/>
      <c r="J210" s="237"/>
      <c r="K210" s="237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166</v>
      </c>
      <c r="AU210" s="245" t="s">
        <v>90</v>
      </c>
      <c r="AV210" s="13" t="s">
        <v>88</v>
      </c>
      <c r="AW210" s="13" t="s">
        <v>36</v>
      </c>
      <c r="AX210" s="13" t="s">
        <v>80</v>
      </c>
      <c r="AY210" s="245" t="s">
        <v>156</v>
      </c>
    </row>
    <row r="211" s="14" customFormat="1">
      <c r="A211" s="14"/>
      <c r="B211" s="246"/>
      <c r="C211" s="247"/>
      <c r="D211" s="231" t="s">
        <v>166</v>
      </c>
      <c r="E211" s="248" t="s">
        <v>1</v>
      </c>
      <c r="F211" s="249" t="s">
        <v>543</v>
      </c>
      <c r="G211" s="247"/>
      <c r="H211" s="250">
        <v>50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166</v>
      </c>
      <c r="AU211" s="256" t="s">
        <v>90</v>
      </c>
      <c r="AV211" s="14" t="s">
        <v>90</v>
      </c>
      <c r="AW211" s="14" t="s">
        <v>36</v>
      </c>
      <c r="AX211" s="14" t="s">
        <v>80</v>
      </c>
      <c r="AY211" s="256" t="s">
        <v>156</v>
      </c>
    </row>
    <row r="212" s="13" customFormat="1">
      <c r="A212" s="13"/>
      <c r="B212" s="236"/>
      <c r="C212" s="237"/>
      <c r="D212" s="231" t="s">
        <v>166</v>
      </c>
      <c r="E212" s="238" t="s">
        <v>1</v>
      </c>
      <c r="F212" s="239" t="s">
        <v>544</v>
      </c>
      <c r="G212" s="237"/>
      <c r="H212" s="238" t="s">
        <v>1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166</v>
      </c>
      <c r="AU212" s="245" t="s">
        <v>90</v>
      </c>
      <c r="AV212" s="13" t="s">
        <v>88</v>
      </c>
      <c r="AW212" s="13" t="s">
        <v>36</v>
      </c>
      <c r="AX212" s="13" t="s">
        <v>80</v>
      </c>
      <c r="AY212" s="245" t="s">
        <v>156</v>
      </c>
    </row>
    <row r="213" s="14" customFormat="1">
      <c r="A213" s="14"/>
      <c r="B213" s="246"/>
      <c r="C213" s="247"/>
      <c r="D213" s="231" t="s">
        <v>166</v>
      </c>
      <c r="E213" s="248" t="s">
        <v>1</v>
      </c>
      <c r="F213" s="249" t="s">
        <v>545</v>
      </c>
      <c r="G213" s="247"/>
      <c r="H213" s="250">
        <v>180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166</v>
      </c>
      <c r="AU213" s="256" t="s">
        <v>90</v>
      </c>
      <c r="AV213" s="14" t="s">
        <v>90</v>
      </c>
      <c r="AW213" s="14" t="s">
        <v>36</v>
      </c>
      <c r="AX213" s="14" t="s">
        <v>80</v>
      </c>
      <c r="AY213" s="256" t="s">
        <v>156</v>
      </c>
    </row>
    <row r="214" s="13" customFormat="1">
      <c r="A214" s="13"/>
      <c r="B214" s="236"/>
      <c r="C214" s="237"/>
      <c r="D214" s="231" t="s">
        <v>166</v>
      </c>
      <c r="E214" s="238" t="s">
        <v>1</v>
      </c>
      <c r="F214" s="239" t="s">
        <v>546</v>
      </c>
      <c r="G214" s="237"/>
      <c r="H214" s="238" t="s">
        <v>1</v>
      </c>
      <c r="I214" s="240"/>
      <c r="J214" s="237"/>
      <c r="K214" s="237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166</v>
      </c>
      <c r="AU214" s="245" t="s">
        <v>90</v>
      </c>
      <c r="AV214" s="13" t="s">
        <v>88</v>
      </c>
      <c r="AW214" s="13" t="s">
        <v>36</v>
      </c>
      <c r="AX214" s="13" t="s">
        <v>80</v>
      </c>
      <c r="AY214" s="245" t="s">
        <v>156</v>
      </c>
    </row>
    <row r="215" s="14" customFormat="1">
      <c r="A215" s="14"/>
      <c r="B215" s="246"/>
      <c r="C215" s="247"/>
      <c r="D215" s="231" t="s">
        <v>166</v>
      </c>
      <c r="E215" s="248" t="s">
        <v>1</v>
      </c>
      <c r="F215" s="249" t="s">
        <v>543</v>
      </c>
      <c r="G215" s="247"/>
      <c r="H215" s="250">
        <v>50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166</v>
      </c>
      <c r="AU215" s="256" t="s">
        <v>90</v>
      </c>
      <c r="AV215" s="14" t="s">
        <v>90</v>
      </c>
      <c r="AW215" s="14" t="s">
        <v>36</v>
      </c>
      <c r="AX215" s="14" t="s">
        <v>80</v>
      </c>
      <c r="AY215" s="256" t="s">
        <v>156</v>
      </c>
    </row>
    <row r="216" s="13" customFormat="1">
      <c r="A216" s="13"/>
      <c r="B216" s="236"/>
      <c r="C216" s="237"/>
      <c r="D216" s="231" t="s">
        <v>166</v>
      </c>
      <c r="E216" s="238" t="s">
        <v>1</v>
      </c>
      <c r="F216" s="239" t="s">
        <v>547</v>
      </c>
      <c r="G216" s="237"/>
      <c r="H216" s="238" t="s">
        <v>1</v>
      </c>
      <c r="I216" s="240"/>
      <c r="J216" s="237"/>
      <c r="K216" s="237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166</v>
      </c>
      <c r="AU216" s="245" t="s">
        <v>90</v>
      </c>
      <c r="AV216" s="13" t="s">
        <v>88</v>
      </c>
      <c r="AW216" s="13" t="s">
        <v>36</v>
      </c>
      <c r="AX216" s="13" t="s">
        <v>80</v>
      </c>
      <c r="AY216" s="245" t="s">
        <v>156</v>
      </c>
    </row>
    <row r="217" s="14" customFormat="1">
      <c r="A217" s="14"/>
      <c r="B217" s="246"/>
      <c r="C217" s="247"/>
      <c r="D217" s="231" t="s">
        <v>166</v>
      </c>
      <c r="E217" s="248" t="s">
        <v>1</v>
      </c>
      <c r="F217" s="249" t="s">
        <v>543</v>
      </c>
      <c r="G217" s="247"/>
      <c r="H217" s="250">
        <v>50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166</v>
      </c>
      <c r="AU217" s="256" t="s">
        <v>90</v>
      </c>
      <c r="AV217" s="14" t="s">
        <v>90</v>
      </c>
      <c r="AW217" s="14" t="s">
        <v>36</v>
      </c>
      <c r="AX217" s="14" t="s">
        <v>80</v>
      </c>
      <c r="AY217" s="256" t="s">
        <v>156</v>
      </c>
    </row>
    <row r="218" s="13" customFormat="1">
      <c r="A218" s="13"/>
      <c r="B218" s="236"/>
      <c r="C218" s="237"/>
      <c r="D218" s="231" t="s">
        <v>166</v>
      </c>
      <c r="E218" s="238" t="s">
        <v>1</v>
      </c>
      <c r="F218" s="239" t="s">
        <v>548</v>
      </c>
      <c r="G218" s="237"/>
      <c r="H218" s="238" t="s">
        <v>1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166</v>
      </c>
      <c r="AU218" s="245" t="s">
        <v>90</v>
      </c>
      <c r="AV218" s="13" t="s">
        <v>88</v>
      </c>
      <c r="AW218" s="13" t="s">
        <v>36</v>
      </c>
      <c r="AX218" s="13" t="s">
        <v>80</v>
      </c>
      <c r="AY218" s="245" t="s">
        <v>156</v>
      </c>
    </row>
    <row r="219" s="14" customFormat="1">
      <c r="A219" s="14"/>
      <c r="B219" s="246"/>
      <c r="C219" s="247"/>
      <c r="D219" s="231" t="s">
        <v>166</v>
      </c>
      <c r="E219" s="248" t="s">
        <v>1</v>
      </c>
      <c r="F219" s="249" t="s">
        <v>123</v>
      </c>
      <c r="G219" s="247"/>
      <c r="H219" s="250">
        <v>20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166</v>
      </c>
      <c r="AU219" s="256" t="s">
        <v>90</v>
      </c>
      <c r="AV219" s="14" t="s">
        <v>90</v>
      </c>
      <c r="AW219" s="14" t="s">
        <v>36</v>
      </c>
      <c r="AX219" s="14" t="s">
        <v>80</v>
      </c>
      <c r="AY219" s="256" t="s">
        <v>156</v>
      </c>
    </row>
    <row r="220" s="13" customFormat="1">
      <c r="A220" s="13"/>
      <c r="B220" s="236"/>
      <c r="C220" s="237"/>
      <c r="D220" s="231" t="s">
        <v>166</v>
      </c>
      <c r="E220" s="238" t="s">
        <v>1</v>
      </c>
      <c r="F220" s="239" t="s">
        <v>549</v>
      </c>
      <c r="G220" s="237"/>
      <c r="H220" s="238" t="s">
        <v>1</v>
      </c>
      <c r="I220" s="240"/>
      <c r="J220" s="237"/>
      <c r="K220" s="237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166</v>
      </c>
      <c r="AU220" s="245" t="s">
        <v>90</v>
      </c>
      <c r="AV220" s="13" t="s">
        <v>88</v>
      </c>
      <c r="AW220" s="13" t="s">
        <v>36</v>
      </c>
      <c r="AX220" s="13" t="s">
        <v>80</v>
      </c>
      <c r="AY220" s="245" t="s">
        <v>156</v>
      </c>
    </row>
    <row r="221" s="14" customFormat="1">
      <c r="A221" s="14"/>
      <c r="B221" s="246"/>
      <c r="C221" s="247"/>
      <c r="D221" s="231" t="s">
        <v>166</v>
      </c>
      <c r="E221" s="248" t="s">
        <v>1</v>
      </c>
      <c r="F221" s="249" t="s">
        <v>543</v>
      </c>
      <c r="G221" s="247"/>
      <c r="H221" s="250">
        <v>50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166</v>
      </c>
      <c r="AU221" s="256" t="s">
        <v>90</v>
      </c>
      <c r="AV221" s="14" t="s">
        <v>90</v>
      </c>
      <c r="AW221" s="14" t="s">
        <v>36</v>
      </c>
      <c r="AX221" s="14" t="s">
        <v>80</v>
      </c>
      <c r="AY221" s="256" t="s">
        <v>156</v>
      </c>
    </row>
    <row r="222" s="13" customFormat="1">
      <c r="A222" s="13"/>
      <c r="B222" s="236"/>
      <c r="C222" s="237"/>
      <c r="D222" s="231" t="s">
        <v>166</v>
      </c>
      <c r="E222" s="238" t="s">
        <v>1</v>
      </c>
      <c r="F222" s="239" t="s">
        <v>550</v>
      </c>
      <c r="G222" s="237"/>
      <c r="H222" s="238" t="s">
        <v>1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166</v>
      </c>
      <c r="AU222" s="245" t="s">
        <v>90</v>
      </c>
      <c r="AV222" s="13" t="s">
        <v>88</v>
      </c>
      <c r="AW222" s="13" t="s">
        <v>36</v>
      </c>
      <c r="AX222" s="13" t="s">
        <v>80</v>
      </c>
      <c r="AY222" s="245" t="s">
        <v>156</v>
      </c>
    </row>
    <row r="223" s="14" customFormat="1">
      <c r="A223" s="14"/>
      <c r="B223" s="246"/>
      <c r="C223" s="247"/>
      <c r="D223" s="231" t="s">
        <v>166</v>
      </c>
      <c r="E223" s="248" t="s">
        <v>1</v>
      </c>
      <c r="F223" s="249" t="s">
        <v>551</v>
      </c>
      <c r="G223" s="247"/>
      <c r="H223" s="250">
        <v>100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166</v>
      </c>
      <c r="AU223" s="256" t="s">
        <v>90</v>
      </c>
      <c r="AV223" s="14" t="s">
        <v>90</v>
      </c>
      <c r="AW223" s="14" t="s">
        <v>36</v>
      </c>
      <c r="AX223" s="14" t="s">
        <v>80</v>
      </c>
      <c r="AY223" s="256" t="s">
        <v>156</v>
      </c>
    </row>
    <row r="224" s="13" customFormat="1">
      <c r="A224" s="13"/>
      <c r="B224" s="236"/>
      <c r="C224" s="237"/>
      <c r="D224" s="231" t="s">
        <v>166</v>
      </c>
      <c r="E224" s="238" t="s">
        <v>1</v>
      </c>
      <c r="F224" s="239" t="s">
        <v>552</v>
      </c>
      <c r="G224" s="237"/>
      <c r="H224" s="238" t="s">
        <v>1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166</v>
      </c>
      <c r="AU224" s="245" t="s">
        <v>90</v>
      </c>
      <c r="AV224" s="13" t="s">
        <v>88</v>
      </c>
      <c r="AW224" s="13" t="s">
        <v>36</v>
      </c>
      <c r="AX224" s="13" t="s">
        <v>80</v>
      </c>
      <c r="AY224" s="245" t="s">
        <v>156</v>
      </c>
    </row>
    <row r="225" s="14" customFormat="1">
      <c r="A225" s="14"/>
      <c r="B225" s="246"/>
      <c r="C225" s="247"/>
      <c r="D225" s="231" t="s">
        <v>166</v>
      </c>
      <c r="E225" s="248" t="s">
        <v>1</v>
      </c>
      <c r="F225" s="249" t="s">
        <v>553</v>
      </c>
      <c r="G225" s="247"/>
      <c r="H225" s="250">
        <v>22.5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166</v>
      </c>
      <c r="AU225" s="256" t="s">
        <v>90</v>
      </c>
      <c r="AV225" s="14" t="s">
        <v>90</v>
      </c>
      <c r="AW225" s="14" t="s">
        <v>36</v>
      </c>
      <c r="AX225" s="14" t="s">
        <v>80</v>
      </c>
      <c r="AY225" s="256" t="s">
        <v>156</v>
      </c>
    </row>
    <row r="226" s="13" customFormat="1">
      <c r="A226" s="13"/>
      <c r="B226" s="236"/>
      <c r="C226" s="237"/>
      <c r="D226" s="231" t="s">
        <v>166</v>
      </c>
      <c r="E226" s="238" t="s">
        <v>1</v>
      </c>
      <c r="F226" s="239" t="s">
        <v>530</v>
      </c>
      <c r="G226" s="237"/>
      <c r="H226" s="238" t="s">
        <v>1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166</v>
      </c>
      <c r="AU226" s="245" t="s">
        <v>90</v>
      </c>
      <c r="AV226" s="13" t="s">
        <v>88</v>
      </c>
      <c r="AW226" s="13" t="s">
        <v>36</v>
      </c>
      <c r="AX226" s="13" t="s">
        <v>80</v>
      </c>
      <c r="AY226" s="245" t="s">
        <v>156</v>
      </c>
    </row>
    <row r="227" s="14" customFormat="1">
      <c r="A227" s="14"/>
      <c r="B227" s="246"/>
      <c r="C227" s="247"/>
      <c r="D227" s="231" t="s">
        <v>166</v>
      </c>
      <c r="E227" s="248" t="s">
        <v>1</v>
      </c>
      <c r="F227" s="249" t="s">
        <v>314</v>
      </c>
      <c r="G227" s="247"/>
      <c r="H227" s="250">
        <v>15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166</v>
      </c>
      <c r="AU227" s="256" t="s">
        <v>90</v>
      </c>
      <c r="AV227" s="14" t="s">
        <v>90</v>
      </c>
      <c r="AW227" s="14" t="s">
        <v>36</v>
      </c>
      <c r="AX227" s="14" t="s">
        <v>80</v>
      </c>
      <c r="AY227" s="256" t="s">
        <v>156</v>
      </c>
    </row>
    <row r="228" s="13" customFormat="1">
      <c r="A228" s="13"/>
      <c r="B228" s="236"/>
      <c r="C228" s="237"/>
      <c r="D228" s="231" t="s">
        <v>166</v>
      </c>
      <c r="E228" s="238" t="s">
        <v>1</v>
      </c>
      <c r="F228" s="239" t="s">
        <v>554</v>
      </c>
      <c r="G228" s="237"/>
      <c r="H228" s="238" t="s">
        <v>1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166</v>
      </c>
      <c r="AU228" s="245" t="s">
        <v>90</v>
      </c>
      <c r="AV228" s="13" t="s">
        <v>88</v>
      </c>
      <c r="AW228" s="13" t="s">
        <v>36</v>
      </c>
      <c r="AX228" s="13" t="s">
        <v>80</v>
      </c>
      <c r="AY228" s="245" t="s">
        <v>156</v>
      </c>
    </row>
    <row r="229" s="14" customFormat="1">
      <c r="A229" s="14"/>
      <c r="B229" s="246"/>
      <c r="C229" s="247"/>
      <c r="D229" s="231" t="s">
        <v>166</v>
      </c>
      <c r="E229" s="248" t="s">
        <v>1</v>
      </c>
      <c r="F229" s="249" t="s">
        <v>308</v>
      </c>
      <c r="G229" s="247"/>
      <c r="H229" s="250">
        <v>80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166</v>
      </c>
      <c r="AU229" s="256" t="s">
        <v>90</v>
      </c>
      <c r="AV229" s="14" t="s">
        <v>90</v>
      </c>
      <c r="AW229" s="14" t="s">
        <v>36</v>
      </c>
      <c r="AX229" s="14" t="s">
        <v>80</v>
      </c>
      <c r="AY229" s="256" t="s">
        <v>156</v>
      </c>
    </row>
    <row r="230" s="13" customFormat="1">
      <c r="A230" s="13"/>
      <c r="B230" s="236"/>
      <c r="C230" s="237"/>
      <c r="D230" s="231" t="s">
        <v>166</v>
      </c>
      <c r="E230" s="238" t="s">
        <v>1</v>
      </c>
      <c r="F230" s="239" t="s">
        <v>555</v>
      </c>
      <c r="G230" s="237"/>
      <c r="H230" s="238" t="s">
        <v>1</v>
      </c>
      <c r="I230" s="240"/>
      <c r="J230" s="237"/>
      <c r="K230" s="237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166</v>
      </c>
      <c r="AU230" s="245" t="s">
        <v>90</v>
      </c>
      <c r="AV230" s="13" t="s">
        <v>88</v>
      </c>
      <c r="AW230" s="13" t="s">
        <v>36</v>
      </c>
      <c r="AX230" s="13" t="s">
        <v>80</v>
      </c>
      <c r="AY230" s="245" t="s">
        <v>156</v>
      </c>
    </row>
    <row r="231" s="14" customFormat="1">
      <c r="A231" s="14"/>
      <c r="B231" s="246"/>
      <c r="C231" s="247"/>
      <c r="D231" s="231" t="s">
        <v>166</v>
      </c>
      <c r="E231" s="248" t="s">
        <v>1</v>
      </c>
      <c r="F231" s="249" t="s">
        <v>556</v>
      </c>
      <c r="G231" s="247"/>
      <c r="H231" s="250">
        <v>400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166</v>
      </c>
      <c r="AU231" s="256" t="s">
        <v>90</v>
      </c>
      <c r="AV231" s="14" t="s">
        <v>90</v>
      </c>
      <c r="AW231" s="14" t="s">
        <v>36</v>
      </c>
      <c r="AX231" s="14" t="s">
        <v>80</v>
      </c>
      <c r="AY231" s="256" t="s">
        <v>156</v>
      </c>
    </row>
    <row r="232" s="13" customFormat="1">
      <c r="A232" s="13"/>
      <c r="B232" s="236"/>
      <c r="C232" s="237"/>
      <c r="D232" s="231" t="s">
        <v>166</v>
      </c>
      <c r="E232" s="238" t="s">
        <v>1</v>
      </c>
      <c r="F232" s="239" t="s">
        <v>557</v>
      </c>
      <c r="G232" s="237"/>
      <c r="H232" s="238" t="s">
        <v>1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166</v>
      </c>
      <c r="AU232" s="245" t="s">
        <v>90</v>
      </c>
      <c r="AV232" s="13" t="s">
        <v>88</v>
      </c>
      <c r="AW232" s="13" t="s">
        <v>36</v>
      </c>
      <c r="AX232" s="13" t="s">
        <v>80</v>
      </c>
      <c r="AY232" s="245" t="s">
        <v>156</v>
      </c>
    </row>
    <row r="233" s="14" customFormat="1">
      <c r="A233" s="14"/>
      <c r="B233" s="246"/>
      <c r="C233" s="247"/>
      <c r="D233" s="231" t="s">
        <v>166</v>
      </c>
      <c r="E233" s="248" t="s">
        <v>1</v>
      </c>
      <c r="F233" s="249" t="s">
        <v>551</v>
      </c>
      <c r="G233" s="247"/>
      <c r="H233" s="250">
        <v>100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166</v>
      </c>
      <c r="AU233" s="256" t="s">
        <v>90</v>
      </c>
      <c r="AV233" s="14" t="s">
        <v>90</v>
      </c>
      <c r="AW233" s="14" t="s">
        <v>36</v>
      </c>
      <c r="AX233" s="14" t="s">
        <v>80</v>
      </c>
      <c r="AY233" s="256" t="s">
        <v>156</v>
      </c>
    </row>
    <row r="234" s="13" customFormat="1">
      <c r="A234" s="13"/>
      <c r="B234" s="236"/>
      <c r="C234" s="237"/>
      <c r="D234" s="231" t="s">
        <v>166</v>
      </c>
      <c r="E234" s="238" t="s">
        <v>1</v>
      </c>
      <c r="F234" s="239" t="s">
        <v>558</v>
      </c>
      <c r="G234" s="237"/>
      <c r="H234" s="238" t="s">
        <v>1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166</v>
      </c>
      <c r="AU234" s="245" t="s">
        <v>90</v>
      </c>
      <c r="AV234" s="13" t="s">
        <v>88</v>
      </c>
      <c r="AW234" s="13" t="s">
        <v>36</v>
      </c>
      <c r="AX234" s="13" t="s">
        <v>80</v>
      </c>
      <c r="AY234" s="245" t="s">
        <v>156</v>
      </c>
    </row>
    <row r="235" s="14" customFormat="1">
      <c r="A235" s="14"/>
      <c r="B235" s="246"/>
      <c r="C235" s="247"/>
      <c r="D235" s="231" t="s">
        <v>166</v>
      </c>
      <c r="E235" s="248" t="s">
        <v>1</v>
      </c>
      <c r="F235" s="249" t="s">
        <v>559</v>
      </c>
      <c r="G235" s="247"/>
      <c r="H235" s="250">
        <v>350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166</v>
      </c>
      <c r="AU235" s="256" t="s">
        <v>90</v>
      </c>
      <c r="AV235" s="14" t="s">
        <v>90</v>
      </c>
      <c r="AW235" s="14" t="s">
        <v>36</v>
      </c>
      <c r="AX235" s="14" t="s">
        <v>80</v>
      </c>
      <c r="AY235" s="256" t="s">
        <v>156</v>
      </c>
    </row>
    <row r="236" s="15" customFormat="1">
      <c r="A236" s="15"/>
      <c r="B236" s="257"/>
      <c r="C236" s="258"/>
      <c r="D236" s="231" t="s">
        <v>166</v>
      </c>
      <c r="E236" s="259" t="s">
        <v>1</v>
      </c>
      <c r="F236" s="260" t="s">
        <v>172</v>
      </c>
      <c r="G236" s="258"/>
      <c r="H236" s="261">
        <v>1467.5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166</v>
      </c>
      <c r="AU236" s="267" t="s">
        <v>90</v>
      </c>
      <c r="AV236" s="15" t="s">
        <v>162</v>
      </c>
      <c r="AW236" s="15" t="s">
        <v>36</v>
      </c>
      <c r="AX236" s="15" t="s">
        <v>88</v>
      </c>
      <c r="AY236" s="267" t="s">
        <v>156</v>
      </c>
    </row>
    <row r="237" s="2" customFormat="1" ht="24.15" customHeight="1">
      <c r="A237" s="38"/>
      <c r="B237" s="39"/>
      <c r="C237" s="218" t="s">
        <v>90</v>
      </c>
      <c r="D237" s="218" t="s">
        <v>158</v>
      </c>
      <c r="E237" s="219" t="s">
        <v>208</v>
      </c>
      <c r="F237" s="220" t="s">
        <v>209</v>
      </c>
      <c r="G237" s="221" t="s">
        <v>161</v>
      </c>
      <c r="H237" s="222">
        <v>1497.5</v>
      </c>
      <c r="I237" s="223"/>
      <c r="J237" s="224">
        <f>ROUND(I237*H237,2)</f>
        <v>0</v>
      </c>
      <c r="K237" s="220" t="s">
        <v>176</v>
      </c>
      <c r="L237" s="44"/>
      <c r="M237" s="225" t="s">
        <v>1</v>
      </c>
      <c r="N237" s="226" t="s">
        <v>45</v>
      </c>
      <c r="O237" s="91"/>
      <c r="P237" s="227">
        <f>O237*H237</f>
        <v>0</v>
      </c>
      <c r="Q237" s="227">
        <v>0</v>
      </c>
      <c r="R237" s="227">
        <f>Q237*H237</f>
        <v>0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162</v>
      </c>
      <c r="AT237" s="229" t="s">
        <v>158</v>
      </c>
      <c r="AU237" s="229" t="s">
        <v>90</v>
      </c>
      <c r="AY237" s="17" t="s">
        <v>156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88</v>
      </c>
      <c r="BK237" s="230">
        <f>ROUND(I237*H237,2)</f>
        <v>0</v>
      </c>
      <c r="BL237" s="17" t="s">
        <v>162</v>
      </c>
      <c r="BM237" s="229" t="s">
        <v>560</v>
      </c>
    </row>
    <row r="238" s="2" customFormat="1">
      <c r="A238" s="38"/>
      <c r="B238" s="39"/>
      <c r="C238" s="40"/>
      <c r="D238" s="231" t="s">
        <v>164</v>
      </c>
      <c r="E238" s="40"/>
      <c r="F238" s="232" t="s">
        <v>211</v>
      </c>
      <c r="G238" s="40"/>
      <c r="H238" s="40"/>
      <c r="I238" s="233"/>
      <c r="J238" s="40"/>
      <c r="K238" s="40"/>
      <c r="L238" s="44"/>
      <c r="M238" s="234"/>
      <c r="N238" s="235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164</v>
      </c>
      <c r="AU238" s="17" t="s">
        <v>90</v>
      </c>
    </row>
    <row r="239" s="13" customFormat="1">
      <c r="A239" s="13"/>
      <c r="B239" s="236"/>
      <c r="C239" s="237"/>
      <c r="D239" s="231" t="s">
        <v>166</v>
      </c>
      <c r="E239" s="238" t="s">
        <v>1</v>
      </c>
      <c r="F239" s="239" t="s">
        <v>212</v>
      </c>
      <c r="G239" s="237"/>
      <c r="H239" s="238" t="s">
        <v>1</v>
      </c>
      <c r="I239" s="240"/>
      <c r="J239" s="237"/>
      <c r="K239" s="237"/>
      <c r="L239" s="241"/>
      <c r="M239" s="242"/>
      <c r="N239" s="243"/>
      <c r="O239" s="243"/>
      <c r="P239" s="243"/>
      <c r="Q239" s="243"/>
      <c r="R239" s="243"/>
      <c r="S239" s="243"/>
      <c r="T239" s="24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5" t="s">
        <v>166</v>
      </c>
      <c r="AU239" s="245" t="s">
        <v>90</v>
      </c>
      <c r="AV239" s="13" t="s">
        <v>88</v>
      </c>
      <c r="AW239" s="13" t="s">
        <v>36</v>
      </c>
      <c r="AX239" s="13" t="s">
        <v>80</v>
      </c>
      <c r="AY239" s="245" t="s">
        <v>156</v>
      </c>
    </row>
    <row r="240" s="13" customFormat="1">
      <c r="A240" s="13"/>
      <c r="B240" s="236"/>
      <c r="C240" s="237"/>
      <c r="D240" s="231" t="s">
        <v>166</v>
      </c>
      <c r="E240" s="238" t="s">
        <v>1</v>
      </c>
      <c r="F240" s="239" t="s">
        <v>561</v>
      </c>
      <c r="G240" s="237"/>
      <c r="H240" s="238" t="s">
        <v>1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166</v>
      </c>
      <c r="AU240" s="245" t="s">
        <v>90</v>
      </c>
      <c r="AV240" s="13" t="s">
        <v>88</v>
      </c>
      <c r="AW240" s="13" t="s">
        <v>36</v>
      </c>
      <c r="AX240" s="13" t="s">
        <v>80</v>
      </c>
      <c r="AY240" s="245" t="s">
        <v>156</v>
      </c>
    </row>
    <row r="241" s="14" customFormat="1">
      <c r="A241" s="14"/>
      <c r="B241" s="246"/>
      <c r="C241" s="247"/>
      <c r="D241" s="231" t="s">
        <v>166</v>
      </c>
      <c r="E241" s="248" t="s">
        <v>1</v>
      </c>
      <c r="F241" s="249" t="s">
        <v>543</v>
      </c>
      <c r="G241" s="247"/>
      <c r="H241" s="250">
        <v>50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166</v>
      </c>
      <c r="AU241" s="256" t="s">
        <v>90</v>
      </c>
      <c r="AV241" s="14" t="s">
        <v>90</v>
      </c>
      <c r="AW241" s="14" t="s">
        <v>36</v>
      </c>
      <c r="AX241" s="14" t="s">
        <v>80</v>
      </c>
      <c r="AY241" s="256" t="s">
        <v>156</v>
      </c>
    </row>
    <row r="242" s="13" customFormat="1">
      <c r="A242" s="13"/>
      <c r="B242" s="236"/>
      <c r="C242" s="237"/>
      <c r="D242" s="231" t="s">
        <v>166</v>
      </c>
      <c r="E242" s="238" t="s">
        <v>1</v>
      </c>
      <c r="F242" s="239" t="s">
        <v>523</v>
      </c>
      <c r="G242" s="237"/>
      <c r="H242" s="238" t="s">
        <v>1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166</v>
      </c>
      <c r="AU242" s="245" t="s">
        <v>90</v>
      </c>
      <c r="AV242" s="13" t="s">
        <v>88</v>
      </c>
      <c r="AW242" s="13" t="s">
        <v>36</v>
      </c>
      <c r="AX242" s="13" t="s">
        <v>80</v>
      </c>
      <c r="AY242" s="245" t="s">
        <v>156</v>
      </c>
    </row>
    <row r="243" s="14" customFormat="1">
      <c r="A243" s="14"/>
      <c r="B243" s="246"/>
      <c r="C243" s="247"/>
      <c r="D243" s="231" t="s">
        <v>166</v>
      </c>
      <c r="E243" s="248" t="s">
        <v>1</v>
      </c>
      <c r="F243" s="249" t="s">
        <v>545</v>
      </c>
      <c r="G243" s="247"/>
      <c r="H243" s="250">
        <v>180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166</v>
      </c>
      <c r="AU243" s="256" t="s">
        <v>90</v>
      </c>
      <c r="AV243" s="14" t="s">
        <v>90</v>
      </c>
      <c r="AW243" s="14" t="s">
        <v>36</v>
      </c>
      <c r="AX243" s="14" t="s">
        <v>80</v>
      </c>
      <c r="AY243" s="256" t="s">
        <v>156</v>
      </c>
    </row>
    <row r="244" s="13" customFormat="1">
      <c r="A244" s="13"/>
      <c r="B244" s="236"/>
      <c r="C244" s="237"/>
      <c r="D244" s="231" t="s">
        <v>166</v>
      </c>
      <c r="E244" s="238" t="s">
        <v>1</v>
      </c>
      <c r="F244" s="239" t="s">
        <v>524</v>
      </c>
      <c r="G244" s="237"/>
      <c r="H244" s="238" t="s">
        <v>1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166</v>
      </c>
      <c r="AU244" s="245" t="s">
        <v>90</v>
      </c>
      <c r="AV244" s="13" t="s">
        <v>88</v>
      </c>
      <c r="AW244" s="13" t="s">
        <v>36</v>
      </c>
      <c r="AX244" s="13" t="s">
        <v>80</v>
      </c>
      <c r="AY244" s="245" t="s">
        <v>156</v>
      </c>
    </row>
    <row r="245" s="14" customFormat="1">
      <c r="A245" s="14"/>
      <c r="B245" s="246"/>
      <c r="C245" s="247"/>
      <c r="D245" s="231" t="s">
        <v>166</v>
      </c>
      <c r="E245" s="248" t="s">
        <v>1</v>
      </c>
      <c r="F245" s="249" t="s">
        <v>543</v>
      </c>
      <c r="G245" s="247"/>
      <c r="H245" s="250">
        <v>50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166</v>
      </c>
      <c r="AU245" s="256" t="s">
        <v>90</v>
      </c>
      <c r="AV245" s="14" t="s">
        <v>90</v>
      </c>
      <c r="AW245" s="14" t="s">
        <v>36</v>
      </c>
      <c r="AX245" s="14" t="s">
        <v>80</v>
      </c>
      <c r="AY245" s="256" t="s">
        <v>156</v>
      </c>
    </row>
    <row r="246" s="13" customFormat="1">
      <c r="A246" s="13"/>
      <c r="B246" s="236"/>
      <c r="C246" s="237"/>
      <c r="D246" s="231" t="s">
        <v>166</v>
      </c>
      <c r="E246" s="238" t="s">
        <v>1</v>
      </c>
      <c r="F246" s="239" t="s">
        <v>525</v>
      </c>
      <c r="G246" s="237"/>
      <c r="H246" s="238" t="s">
        <v>1</v>
      </c>
      <c r="I246" s="240"/>
      <c r="J246" s="237"/>
      <c r="K246" s="237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166</v>
      </c>
      <c r="AU246" s="245" t="s">
        <v>90</v>
      </c>
      <c r="AV246" s="13" t="s">
        <v>88</v>
      </c>
      <c r="AW246" s="13" t="s">
        <v>36</v>
      </c>
      <c r="AX246" s="13" t="s">
        <v>80</v>
      </c>
      <c r="AY246" s="245" t="s">
        <v>156</v>
      </c>
    </row>
    <row r="247" s="14" customFormat="1">
      <c r="A247" s="14"/>
      <c r="B247" s="246"/>
      <c r="C247" s="247"/>
      <c r="D247" s="231" t="s">
        <v>166</v>
      </c>
      <c r="E247" s="248" t="s">
        <v>1</v>
      </c>
      <c r="F247" s="249" t="s">
        <v>543</v>
      </c>
      <c r="G247" s="247"/>
      <c r="H247" s="250">
        <v>50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6" t="s">
        <v>166</v>
      </c>
      <c r="AU247" s="256" t="s">
        <v>90</v>
      </c>
      <c r="AV247" s="14" t="s">
        <v>90</v>
      </c>
      <c r="AW247" s="14" t="s">
        <v>36</v>
      </c>
      <c r="AX247" s="14" t="s">
        <v>80</v>
      </c>
      <c r="AY247" s="256" t="s">
        <v>156</v>
      </c>
    </row>
    <row r="248" s="13" customFormat="1">
      <c r="A248" s="13"/>
      <c r="B248" s="236"/>
      <c r="C248" s="237"/>
      <c r="D248" s="231" t="s">
        <v>166</v>
      </c>
      <c r="E248" s="238" t="s">
        <v>1</v>
      </c>
      <c r="F248" s="239" t="s">
        <v>526</v>
      </c>
      <c r="G248" s="237"/>
      <c r="H248" s="238" t="s">
        <v>1</v>
      </c>
      <c r="I248" s="240"/>
      <c r="J248" s="237"/>
      <c r="K248" s="237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166</v>
      </c>
      <c r="AU248" s="245" t="s">
        <v>90</v>
      </c>
      <c r="AV248" s="13" t="s">
        <v>88</v>
      </c>
      <c r="AW248" s="13" t="s">
        <v>36</v>
      </c>
      <c r="AX248" s="13" t="s">
        <v>80</v>
      </c>
      <c r="AY248" s="245" t="s">
        <v>156</v>
      </c>
    </row>
    <row r="249" s="14" customFormat="1">
      <c r="A249" s="14"/>
      <c r="B249" s="246"/>
      <c r="C249" s="247"/>
      <c r="D249" s="231" t="s">
        <v>166</v>
      </c>
      <c r="E249" s="248" t="s">
        <v>1</v>
      </c>
      <c r="F249" s="249" t="s">
        <v>123</v>
      </c>
      <c r="G249" s="247"/>
      <c r="H249" s="250">
        <v>20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166</v>
      </c>
      <c r="AU249" s="256" t="s">
        <v>90</v>
      </c>
      <c r="AV249" s="14" t="s">
        <v>90</v>
      </c>
      <c r="AW249" s="14" t="s">
        <v>36</v>
      </c>
      <c r="AX249" s="14" t="s">
        <v>80</v>
      </c>
      <c r="AY249" s="256" t="s">
        <v>156</v>
      </c>
    </row>
    <row r="250" s="13" customFormat="1">
      <c r="A250" s="13"/>
      <c r="B250" s="236"/>
      <c r="C250" s="237"/>
      <c r="D250" s="231" t="s">
        <v>166</v>
      </c>
      <c r="E250" s="238" t="s">
        <v>1</v>
      </c>
      <c r="F250" s="239" t="s">
        <v>527</v>
      </c>
      <c r="G250" s="237"/>
      <c r="H250" s="238" t="s">
        <v>1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166</v>
      </c>
      <c r="AU250" s="245" t="s">
        <v>90</v>
      </c>
      <c r="AV250" s="13" t="s">
        <v>88</v>
      </c>
      <c r="AW250" s="13" t="s">
        <v>36</v>
      </c>
      <c r="AX250" s="13" t="s">
        <v>80</v>
      </c>
      <c r="AY250" s="245" t="s">
        <v>156</v>
      </c>
    </row>
    <row r="251" s="14" customFormat="1">
      <c r="A251" s="14"/>
      <c r="B251" s="246"/>
      <c r="C251" s="247"/>
      <c r="D251" s="231" t="s">
        <v>166</v>
      </c>
      <c r="E251" s="248" t="s">
        <v>1</v>
      </c>
      <c r="F251" s="249" t="s">
        <v>543</v>
      </c>
      <c r="G251" s="247"/>
      <c r="H251" s="250">
        <v>50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166</v>
      </c>
      <c r="AU251" s="256" t="s">
        <v>90</v>
      </c>
      <c r="AV251" s="14" t="s">
        <v>90</v>
      </c>
      <c r="AW251" s="14" t="s">
        <v>36</v>
      </c>
      <c r="AX251" s="14" t="s">
        <v>80</v>
      </c>
      <c r="AY251" s="256" t="s">
        <v>156</v>
      </c>
    </row>
    <row r="252" s="13" customFormat="1">
      <c r="A252" s="13"/>
      <c r="B252" s="236"/>
      <c r="C252" s="237"/>
      <c r="D252" s="231" t="s">
        <v>166</v>
      </c>
      <c r="E252" s="238" t="s">
        <v>1</v>
      </c>
      <c r="F252" s="239" t="s">
        <v>528</v>
      </c>
      <c r="G252" s="237"/>
      <c r="H252" s="238" t="s">
        <v>1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166</v>
      </c>
      <c r="AU252" s="245" t="s">
        <v>90</v>
      </c>
      <c r="AV252" s="13" t="s">
        <v>88</v>
      </c>
      <c r="AW252" s="13" t="s">
        <v>36</v>
      </c>
      <c r="AX252" s="13" t="s">
        <v>80</v>
      </c>
      <c r="AY252" s="245" t="s">
        <v>156</v>
      </c>
    </row>
    <row r="253" s="14" customFormat="1">
      <c r="A253" s="14"/>
      <c r="B253" s="246"/>
      <c r="C253" s="247"/>
      <c r="D253" s="231" t="s">
        <v>166</v>
      </c>
      <c r="E253" s="248" t="s">
        <v>1</v>
      </c>
      <c r="F253" s="249" t="s">
        <v>551</v>
      </c>
      <c r="G253" s="247"/>
      <c r="H253" s="250">
        <v>100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166</v>
      </c>
      <c r="AU253" s="256" t="s">
        <v>90</v>
      </c>
      <c r="AV253" s="14" t="s">
        <v>90</v>
      </c>
      <c r="AW253" s="14" t="s">
        <v>36</v>
      </c>
      <c r="AX253" s="14" t="s">
        <v>80</v>
      </c>
      <c r="AY253" s="256" t="s">
        <v>156</v>
      </c>
    </row>
    <row r="254" s="13" customFormat="1">
      <c r="A254" s="13"/>
      <c r="B254" s="236"/>
      <c r="C254" s="237"/>
      <c r="D254" s="231" t="s">
        <v>166</v>
      </c>
      <c r="E254" s="238" t="s">
        <v>1</v>
      </c>
      <c r="F254" s="239" t="s">
        <v>529</v>
      </c>
      <c r="G254" s="237"/>
      <c r="H254" s="238" t="s">
        <v>1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166</v>
      </c>
      <c r="AU254" s="245" t="s">
        <v>90</v>
      </c>
      <c r="AV254" s="13" t="s">
        <v>88</v>
      </c>
      <c r="AW254" s="13" t="s">
        <v>36</v>
      </c>
      <c r="AX254" s="13" t="s">
        <v>80</v>
      </c>
      <c r="AY254" s="245" t="s">
        <v>156</v>
      </c>
    </row>
    <row r="255" s="14" customFormat="1">
      <c r="A255" s="14"/>
      <c r="B255" s="246"/>
      <c r="C255" s="247"/>
      <c r="D255" s="231" t="s">
        <v>166</v>
      </c>
      <c r="E255" s="248" t="s">
        <v>1</v>
      </c>
      <c r="F255" s="249" t="s">
        <v>553</v>
      </c>
      <c r="G255" s="247"/>
      <c r="H255" s="250">
        <v>22.5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166</v>
      </c>
      <c r="AU255" s="256" t="s">
        <v>90</v>
      </c>
      <c r="AV255" s="14" t="s">
        <v>90</v>
      </c>
      <c r="AW255" s="14" t="s">
        <v>36</v>
      </c>
      <c r="AX255" s="14" t="s">
        <v>80</v>
      </c>
      <c r="AY255" s="256" t="s">
        <v>156</v>
      </c>
    </row>
    <row r="256" s="13" customFormat="1">
      <c r="A256" s="13"/>
      <c r="B256" s="236"/>
      <c r="C256" s="237"/>
      <c r="D256" s="231" t="s">
        <v>166</v>
      </c>
      <c r="E256" s="238" t="s">
        <v>1</v>
      </c>
      <c r="F256" s="239" t="s">
        <v>530</v>
      </c>
      <c r="G256" s="237"/>
      <c r="H256" s="238" t="s">
        <v>1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166</v>
      </c>
      <c r="AU256" s="245" t="s">
        <v>90</v>
      </c>
      <c r="AV256" s="13" t="s">
        <v>88</v>
      </c>
      <c r="AW256" s="13" t="s">
        <v>36</v>
      </c>
      <c r="AX256" s="13" t="s">
        <v>80</v>
      </c>
      <c r="AY256" s="245" t="s">
        <v>156</v>
      </c>
    </row>
    <row r="257" s="14" customFormat="1">
      <c r="A257" s="14"/>
      <c r="B257" s="246"/>
      <c r="C257" s="247"/>
      <c r="D257" s="231" t="s">
        <v>166</v>
      </c>
      <c r="E257" s="248" t="s">
        <v>1</v>
      </c>
      <c r="F257" s="249" t="s">
        <v>314</v>
      </c>
      <c r="G257" s="247"/>
      <c r="H257" s="250">
        <v>15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166</v>
      </c>
      <c r="AU257" s="256" t="s">
        <v>90</v>
      </c>
      <c r="AV257" s="14" t="s">
        <v>90</v>
      </c>
      <c r="AW257" s="14" t="s">
        <v>36</v>
      </c>
      <c r="AX257" s="14" t="s">
        <v>80</v>
      </c>
      <c r="AY257" s="256" t="s">
        <v>156</v>
      </c>
    </row>
    <row r="258" s="13" customFormat="1">
      <c r="A258" s="13"/>
      <c r="B258" s="236"/>
      <c r="C258" s="237"/>
      <c r="D258" s="231" t="s">
        <v>166</v>
      </c>
      <c r="E258" s="238" t="s">
        <v>1</v>
      </c>
      <c r="F258" s="239" t="s">
        <v>512</v>
      </c>
      <c r="G258" s="237"/>
      <c r="H258" s="238" t="s">
        <v>1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166</v>
      </c>
      <c r="AU258" s="245" t="s">
        <v>90</v>
      </c>
      <c r="AV258" s="13" t="s">
        <v>88</v>
      </c>
      <c r="AW258" s="13" t="s">
        <v>36</v>
      </c>
      <c r="AX258" s="13" t="s">
        <v>80</v>
      </c>
      <c r="AY258" s="245" t="s">
        <v>156</v>
      </c>
    </row>
    <row r="259" s="14" customFormat="1">
      <c r="A259" s="14"/>
      <c r="B259" s="246"/>
      <c r="C259" s="247"/>
      <c r="D259" s="231" t="s">
        <v>166</v>
      </c>
      <c r="E259" s="248" t="s">
        <v>1</v>
      </c>
      <c r="F259" s="249" t="s">
        <v>199</v>
      </c>
      <c r="G259" s="247"/>
      <c r="H259" s="250">
        <v>30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166</v>
      </c>
      <c r="AU259" s="256" t="s">
        <v>90</v>
      </c>
      <c r="AV259" s="14" t="s">
        <v>90</v>
      </c>
      <c r="AW259" s="14" t="s">
        <v>36</v>
      </c>
      <c r="AX259" s="14" t="s">
        <v>80</v>
      </c>
      <c r="AY259" s="256" t="s">
        <v>156</v>
      </c>
    </row>
    <row r="260" s="13" customFormat="1">
      <c r="A260" s="13"/>
      <c r="B260" s="236"/>
      <c r="C260" s="237"/>
      <c r="D260" s="231" t="s">
        <v>166</v>
      </c>
      <c r="E260" s="238" t="s">
        <v>1</v>
      </c>
      <c r="F260" s="239" t="s">
        <v>554</v>
      </c>
      <c r="G260" s="237"/>
      <c r="H260" s="238" t="s">
        <v>1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166</v>
      </c>
      <c r="AU260" s="245" t="s">
        <v>90</v>
      </c>
      <c r="AV260" s="13" t="s">
        <v>88</v>
      </c>
      <c r="AW260" s="13" t="s">
        <v>36</v>
      </c>
      <c r="AX260" s="13" t="s">
        <v>80</v>
      </c>
      <c r="AY260" s="245" t="s">
        <v>156</v>
      </c>
    </row>
    <row r="261" s="14" customFormat="1">
      <c r="A261" s="14"/>
      <c r="B261" s="246"/>
      <c r="C261" s="247"/>
      <c r="D261" s="231" t="s">
        <v>166</v>
      </c>
      <c r="E261" s="248" t="s">
        <v>1</v>
      </c>
      <c r="F261" s="249" t="s">
        <v>308</v>
      </c>
      <c r="G261" s="247"/>
      <c r="H261" s="250">
        <v>80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166</v>
      </c>
      <c r="AU261" s="256" t="s">
        <v>90</v>
      </c>
      <c r="AV261" s="14" t="s">
        <v>90</v>
      </c>
      <c r="AW261" s="14" t="s">
        <v>36</v>
      </c>
      <c r="AX261" s="14" t="s">
        <v>80</v>
      </c>
      <c r="AY261" s="256" t="s">
        <v>156</v>
      </c>
    </row>
    <row r="262" s="13" customFormat="1">
      <c r="A262" s="13"/>
      <c r="B262" s="236"/>
      <c r="C262" s="237"/>
      <c r="D262" s="231" t="s">
        <v>166</v>
      </c>
      <c r="E262" s="238" t="s">
        <v>1</v>
      </c>
      <c r="F262" s="239" t="s">
        <v>555</v>
      </c>
      <c r="G262" s="237"/>
      <c r="H262" s="238" t="s">
        <v>1</v>
      </c>
      <c r="I262" s="240"/>
      <c r="J262" s="237"/>
      <c r="K262" s="237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166</v>
      </c>
      <c r="AU262" s="245" t="s">
        <v>90</v>
      </c>
      <c r="AV262" s="13" t="s">
        <v>88</v>
      </c>
      <c r="AW262" s="13" t="s">
        <v>36</v>
      </c>
      <c r="AX262" s="13" t="s">
        <v>80</v>
      </c>
      <c r="AY262" s="245" t="s">
        <v>156</v>
      </c>
    </row>
    <row r="263" s="14" customFormat="1">
      <c r="A263" s="14"/>
      <c r="B263" s="246"/>
      <c r="C263" s="247"/>
      <c r="D263" s="231" t="s">
        <v>166</v>
      </c>
      <c r="E263" s="248" t="s">
        <v>1</v>
      </c>
      <c r="F263" s="249" t="s">
        <v>556</v>
      </c>
      <c r="G263" s="247"/>
      <c r="H263" s="250">
        <v>400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166</v>
      </c>
      <c r="AU263" s="256" t="s">
        <v>90</v>
      </c>
      <c r="AV263" s="14" t="s">
        <v>90</v>
      </c>
      <c r="AW263" s="14" t="s">
        <v>36</v>
      </c>
      <c r="AX263" s="14" t="s">
        <v>80</v>
      </c>
      <c r="AY263" s="256" t="s">
        <v>156</v>
      </c>
    </row>
    <row r="264" s="13" customFormat="1">
      <c r="A264" s="13"/>
      <c r="B264" s="236"/>
      <c r="C264" s="237"/>
      <c r="D264" s="231" t="s">
        <v>166</v>
      </c>
      <c r="E264" s="238" t="s">
        <v>1</v>
      </c>
      <c r="F264" s="239" t="s">
        <v>557</v>
      </c>
      <c r="G264" s="237"/>
      <c r="H264" s="238" t="s">
        <v>1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166</v>
      </c>
      <c r="AU264" s="245" t="s">
        <v>90</v>
      </c>
      <c r="AV264" s="13" t="s">
        <v>88</v>
      </c>
      <c r="AW264" s="13" t="s">
        <v>36</v>
      </c>
      <c r="AX264" s="13" t="s">
        <v>80</v>
      </c>
      <c r="AY264" s="245" t="s">
        <v>156</v>
      </c>
    </row>
    <row r="265" s="14" customFormat="1">
      <c r="A265" s="14"/>
      <c r="B265" s="246"/>
      <c r="C265" s="247"/>
      <c r="D265" s="231" t="s">
        <v>166</v>
      </c>
      <c r="E265" s="248" t="s">
        <v>1</v>
      </c>
      <c r="F265" s="249" t="s">
        <v>551</v>
      </c>
      <c r="G265" s="247"/>
      <c r="H265" s="250">
        <v>100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6" t="s">
        <v>166</v>
      </c>
      <c r="AU265" s="256" t="s">
        <v>90</v>
      </c>
      <c r="AV265" s="14" t="s">
        <v>90</v>
      </c>
      <c r="AW265" s="14" t="s">
        <v>36</v>
      </c>
      <c r="AX265" s="14" t="s">
        <v>80</v>
      </c>
      <c r="AY265" s="256" t="s">
        <v>156</v>
      </c>
    </row>
    <row r="266" s="13" customFormat="1">
      <c r="A266" s="13"/>
      <c r="B266" s="236"/>
      <c r="C266" s="237"/>
      <c r="D266" s="231" t="s">
        <v>166</v>
      </c>
      <c r="E266" s="238" t="s">
        <v>1</v>
      </c>
      <c r="F266" s="239" t="s">
        <v>558</v>
      </c>
      <c r="G266" s="237"/>
      <c r="H266" s="238" t="s">
        <v>1</v>
      </c>
      <c r="I266" s="240"/>
      <c r="J266" s="237"/>
      <c r="K266" s="237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166</v>
      </c>
      <c r="AU266" s="245" t="s">
        <v>90</v>
      </c>
      <c r="AV266" s="13" t="s">
        <v>88</v>
      </c>
      <c r="AW266" s="13" t="s">
        <v>36</v>
      </c>
      <c r="AX266" s="13" t="s">
        <v>80</v>
      </c>
      <c r="AY266" s="245" t="s">
        <v>156</v>
      </c>
    </row>
    <row r="267" s="14" customFormat="1">
      <c r="A267" s="14"/>
      <c r="B267" s="246"/>
      <c r="C267" s="247"/>
      <c r="D267" s="231" t="s">
        <v>166</v>
      </c>
      <c r="E267" s="248" t="s">
        <v>1</v>
      </c>
      <c r="F267" s="249" t="s">
        <v>559</v>
      </c>
      <c r="G267" s="247"/>
      <c r="H267" s="250">
        <v>350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6" t="s">
        <v>166</v>
      </c>
      <c r="AU267" s="256" t="s">
        <v>90</v>
      </c>
      <c r="AV267" s="14" t="s">
        <v>90</v>
      </c>
      <c r="AW267" s="14" t="s">
        <v>36</v>
      </c>
      <c r="AX267" s="14" t="s">
        <v>80</v>
      </c>
      <c r="AY267" s="256" t="s">
        <v>156</v>
      </c>
    </row>
    <row r="268" s="15" customFormat="1">
      <c r="A268" s="15"/>
      <c r="B268" s="257"/>
      <c r="C268" s="258"/>
      <c r="D268" s="231" t="s">
        <v>166</v>
      </c>
      <c r="E268" s="259" t="s">
        <v>1</v>
      </c>
      <c r="F268" s="260" t="s">
        <v>172</v>
      </c>
      <c r="G268" s="258"/>
      <c r="H268" s="261">
        <v>1497.5</v>
      </c>
      <c r="I268" s="262"/>
      <c r="J268" s="258"/>
      <c r="K268" s="258"/>
      <c r="L268" s="263"/>
      <c r="M268" s="264"/>
      <c r="N268" s="265"/>
      <c r="O268" s="265"/>
      <c r="P268" s="265"/>
      <c r="Q268" s="265"/>
      <c r="R268" s="265"/>
      <c r="S268" s="265"/>
      <c r="T268" s="26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7" t="s">
        <v>166</v>
      </c>
      <c r="AU268" s="267" t="s">
        <v>90</v>
      </c>
      <c r="AV268" s="15" t="s">
        <v>162</v>
      </c>
      <c r="AW268" s="15" t="s">
        <v>36</v>
      </c>
      <c r="AX268" s="15" t="s">
        <v>88</v>
      </c>
      <c r="AY268" s="267" t="s">
        <v>156</v>
      </c>
    </row>
    <row r="269" s="13" customFormat="1">
      <c r="A269" s="13"/>
      <c r="B269" s="236"/>
      <c r="C269" s="237"/>
      <c r="D269" s="231" t="s">
        <v>166</v>
      </c>
      <c r="E269" s="238" t="s">
        <v>1</v>
      </c>
      <c r="F269" s="239" t="s">
        <v>214</v>
      </c>
      <c r="G269" s="237"/>
      <c r="H269" s="238" t="s">
        <v>1</v>
      </c>
      <c r="I269" s="240"/>
      <c r="J269" s="237"/>
      <c r="K269" s="237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166</v>
      </c>
      <c r="AU269" s="245" t="s">
        <v>90</v>
      </c>
      <c r="AV269" s="13" t="s">
        <v>88</v>
      </c>
      <c r="AW269" s="13" t="s">
        <v>36</v>
      </c>
      <c r="AX269" s="13" t="s">
        <v>80</v>
      </c>
      <c r="AY269" s="245" t="s">
        <v>156</v>
      </c>
    </row>
    <row r="270" s="2" customFormat="1" ht="24.15" customHeight="1">
      <c r="A270" s="38"/>
      <c r="B270" s="39"/>
      <c r="C270" s="218" t="s">
        <v>207</v>
      </c>
      <c r="D270" s="218" t="s">
        <v>158</v>
      </c>
      <c r="E270" s="219" t="s">
        <v>346</v>
      </c>
      <c r="F270" s="220" t="s">
        <v>347</v>
      </c>
      <c r="G270" s="221" t="s">
        <v>161</v>
      </c>
      <c r="H270" s="222">
        <v>1497.5</v>
      </c>
      <c r="I270" s="223"/>
      <c r="J270" s="224">
        <f>ROUND(I270*H270,2)</f>
        <v>0</v>
      </c>
      <c r="K270" s="220" t="s">
        <v>176</v>
      </c>
      <c r="L270" s="44"/>
      <c r="M270" s="225" t="s">
        <v>1</v>
      </c>
      <c r="N270" s="226" t="s">
        <v>45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162</v>
      </c>
      <c r="AT270" s="229" t="s">
        <v>158</v>
      </c>
      <c r="AU270" s="229" t="s">
        <v>90</v>
      </c>
      <c r="AY270" s="17" t="s">
        <v>156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88</v>
      </c>
      <c r="BK270" s="230">
        <f>ROUND(I270*H270,2)</f>
        <v>0</v>
      </c>
      <c r="BL270" s="17" t="s">
        <v>162</v>
      </c>
      <c r="BM270" s="229" t="s">
        <v>562</v>
      </c>
    </row>
    <row r="271" s="2" customFormat="1">
      <c r="A271" s="38"/>
      <c r="B271" s="39"/>
      <c r="C271" s="40"/>
      <c r="D271" s="231" t="s">
        <v>164</v>
      </c>
      <c r="E271" s="40"/>
      <c r="F271" s="232" t="s">
        <v>349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164</v>
      </c>
      <c r="AU271" s="17" t="s">
        <v>90</v>
      </c>
    </row>
    <row r="272" s="13" customFormat="1">
      <c r="A272" s="13"/>
      <c r="B272" s="236"/>
      <c r="C272" s="237"/>
      <c r="D272" s="231" t="s">
        <v>166</v>
      </c>
      <c r="E272" s="238" t="s">
        <v>1</v>
      </c>
      <c r="F272" s="239" t="s">
        <v>212</v>
      </c>
      <c r="G272" s="237"/>
      <c r="H272" s="238" t="s">
        <v>1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166</v>
      </c>
      <c r="AU272" s="245" t="s">
        <v>90</v>
      </c>
      <c r="AV272" s="13" t="s">
        <v>88</v>
      </c>
      <c r="AW272" s="13" t="s">
        <v>36</v>
      </c>
      <c r="AX272" s="13" t="s">
        <v>80</v>
      </c>
      <c r="AY272" s="245" t="s">
        <v>156</v>
      </c>
    </row>
    <row r="273" s="13" customFormat="1">
      <c r="A273" s="13"/>
      <c r="B273" s="236"/>
      <c r="C273" s="237"/>
      <c r="D273" s="231" t="s">
        <v>166</v>
      </c>
      <c r="E273" s="238" t="s">
        <v>1</v>
      </c>
      <c r="F273" s="239" t="s">
        <v>522</v>
      </c>
      <c r="G273" s="237"/>
      <c r="H273" s="238" t="s">
        <v>1</v>
      </c>
      <c r="I273" s="240"/>
      <c r="J273" s="237"/>
      <c r="K273" s="237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166</v>
      </c>
      <c r="AU273" s="245" t="s">
        <v>90</v>
      </c>
      <c r="AV273" s="13" t="s">
        <v>88</v>
      </c>
      <c r="AW273" s="13" t="s">
        <v>36</v>
      </c>
      <c r="AX273" s="13" t="s">
        <v>80</v>
      </c>
      <c r="AY273" s="245" t="s">
        <v>156</v>
      </c>
    </row>
    <row r="274" s="14" customFormat="1">
      <c r="A274" s="14"/>
      <c r="B274" s="246"/>
      <c r="C274" s="247"/>
      <c r="D274" s="231" t="s">
        <v>166</v>
      </c>
      <c r="E274" s="248" t="s">
        <v>1</v>
      </c>
      <c r="F274" s="249" t="s">
        <v>543</v>
      </c>
      <c r="G274" s="247"/>
      <c r="H274" s="250">
        <v>50</v>
      </c>
      <c r="I274" s="251"/>
      <c r="J274" s="247"/>
      <c r="K274" s="247"/>
      <c r="L274" s="252"/>
      <c r="M274" s="253"/>
      <c r="N274" s="254"/>
      <c r="O274" s="254"/>
      <c r="P274" s="254"/>
      <c r="Q274" s="254"/>
      <c r="R274" s="254"/>
      <c r="S274" s="254"/>
      <c r="T274" s="25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6" t="s">
        <v>166</v>
      </c>
      <c r="AU274" s="256" t="s">
        <v>90</v>
      </c>
      <c r="AV274" s="14" t="s">
        <v>90</v>
      </c>
      <c r="AW274" s="14" t="s">
        <v>36</v>
      </c>
      <c r="AX274" s="14" t="s">
        <v>80</v>
      </c>
      <c r="AY274" s="256" t="s">
        <v>156</v>
      </c>
    </row>
    <row r="275" s="13" customFormat="1">
      <c r="A275" s="13"/>
      <c r="B275" s="236"/>
      <c r="C275" s="237"/>
      <c r="D275" s="231" t="s">
        <v>166</v>
      </c>
      <c r="E275" s="238" t="s">
        <v>1</v>
      </c>
      <c r="F275" s="239" t="s">
        <v>523</v>
      </c>
      <c r="G275" s="237"/>
      <c r="H275" s="238" t="s">
        <v>1</v>
      </c>
      <c r="I275" s="240"/>
      <c r="J275" s="237"/>
      <c r="K275" s="237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166</v>
      </c>
      <c r="AU275" s="245" t="s">
        <v>90</v>
      </c>
      <c r="AV275" s="13" t="s">
        <v>88</v>
      </c>
      <c r="AW275" s="13" t="s">
        <v>36</v>
      </c>
      <c r="AX275" s="13" t="s">
        <v>80</v>
      </c>
      <c r="AY275" s="245" t="s">
        <v>156</v>
      </c>
    </row>
    <row r="276" s="14" customFormat="1">
      <c r="A276" s="14"/>
      <c r="B276" s="246"/>
      <c r="C276" s="247"/>
      <c r="D276" s="231" t="s">
        <v>166</v>
      </c>
      <c r="E276" s="248" t="s">
        <v>1</v>
      </c>
      <c r="F276" s="249" t="s">
        <v>545</v>
      </c>
      <c r="G276" s="247"/>
      <c r="H276" s="250">
        <v>180</v>
      </c>
      <c r="I276" s="251"/>
      <c r="J276" s="247"/>
      <c r="K276" s="247"/>
      <c r="L276" s="252"/>
      <c r="M276" s="253"/>
      <c r="N276" s="254"/>
      <c r="O276" s="254"/>
      <c r="P276" s="254"/>
      <c r="Q276" s="254"/>
      <c r="R276" s="254"/>
      <c r="S276" s="254"/>
      <c r="T276" s="25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6" t="s">
        <v>166</v>
      </c>
      <c r="AU276" s="256" t="s">
        <v>90</v>
      </c>
      <c r="AV276" s="14" t="s">
        <v>90</v>
      </c>
      <c r="AW276" s="14" t="s">
        <v>36</v>
      </c>
      <c r="AX276" s="14" t="s">
        <v>80</v>
      </c>
      <c r="AY276" s="256" t="s">
        <v>156</v>
      </c>
    </row>
    <row r="277" s="13" customFormat="1">
      <c r="A277" s="13"/>
      <c r="B277" s="236"/>
      <c r="C277" s="237"/>
      <c r="D277" s="231" t="s">
        <v>166</v>
      </c>
      <c r="E277" s="238" t="s">
        <v>1</v>
      </c>
      <c r="F277" s="239" t="s">
        <v>524</v>
      </c>
      <c r="G277" s="237"/>
      <c r="H277" s="238" t="s">
        <v>1</v>
      </c>
      <c r="I277" s="240"/>
      <c r="J277" s="237"/>
      <c r="K277" s="237"/>
      <c r="L277" s="241"/>
      <c r="M277" s="242"/>
      <c r="N277" s="243"/>
      <c r="O277" s="243"/>
      <c r="P277" s="243"/>
      <c r="Q277" s="243"/>
      <c r="R277" s="243"/>
      <c r="S277" s="243"/>
      <c r="T277" s="24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5" t="s">
        <v>166</v>
      </c>
      <c r="AU277" s="245" t="s">
        <v>90</v>
      </c>
      <c r="AV277" s="13" t="s">
        <v>88</v>
      </c>
      <c r="AW277" s="13" t="s">
        <v>36</v>
      </c>
      <c r="AX277" s="13" t="s">
        <v>80</v>
      </c>
      <c r="AY277" s="245" t="s">
        <v>156</v>
      </c>
    </row>
    <row r="278" s="14" customFormat="1">
      <c r="A278" s="14"/>
      <c r="B278" s="246"/>
      <c r="C278" s="247"/>
      <c r="D278" s="231" t="s">
        <v>166</v>
      </c>
      <c r="E278" s="248" t="s">
        <v>1</v>
      </c>
      <c r="F278" s="249" t="s">
        <v>543</v>
      </c>
      <c r="G278" s="247"/>
      <c r="H278" s="250">
        <v>50</v>
      </c>
      <c r="I278" s="251"/>
      <c r="J278" s="247"/>
      <c r="K278" s="247"/>
      <c r="L278" s="252"/>
      <c r="M278" s="253"/>
      <c r="N278" s="254"/>
      <c r="O278" s="254"/>
      <c r="P278" s="254"/>
      <c r="Q278" s="254"/>
      <c r="R278" s="254"/>
      <c r="S278" s="254"/>
      <c r="T278" s="25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6" t="s">
        <v>166</v>
      </c>
      <c r="AU278" s="256" t="s">
        <v>90</v>
      </c>
      <c r="AV278" s="14" t="s">
        <v>90</v>
      </c>
      <c r="AW278" s="14" t="s">
        <v>36</v>
      </c>
      <c r="AX278" s="14" t="s">
        <v>80</v>
      </c>
      <c r="AY278" s="256" t="s">
        <v>156</v>
      </c>
    </row>
    <row r="279" s="13" customFormat="1">
      <c r="A279" s="13"/>
      <c r="B279" s="236"/>
      <c r="C279" s="237"/>
      <c r="D279" s="231" t="s">
        <v>166</v>
      </c>
      <c r="E279" s="238" t="s">
        <v>1</v>
      </c>
      <c r="F279" s="239" t="s">
        <v>525</v>
      </c>
      <c r="G279" s="237"/>
      <c r="H279" s="238" t="s">
        <v>1</v>
      </c>
      <c r="I279" s="240"/>
      <c r="J279" s="237"/>
      <c r="K279" s="237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166</v>
      </c>
      <c r="AU279" s="245" t="s">
        <v>90</v>
      </c>
      <c r="AV279" s="13" t="s">
        <v>88</v>
      </c>
      <c r="AW279" s="13" t="s">
        <v>36</v>
      </c>
      <c r="AX279" s="13" t="s">
        <v>80</v>
      </c>
      <c r="AY279" s="245" t="s">
        <v>156</v>
      </c>
    </row>
    <row r="280" s="14" customFormat="1">
      <c r="A280" s="14"/>
      <c r="B280" s="246"/>
      <c r="C280" s="247"/>
      <c r="D280" s="231" t="s">
        <v>166</v>
      </c>
      <c r="E280" s="248" t="s">
        <v>1</v>
      </c>
      <c r="F280" s="249" t="s">
        <v>543</v>
      </c>
      <c r="G280" s="247"/>
      <c r="H280" s="250">
        <v>50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166</v>
      </c>
      <c r="AU280" s="256" t="s">
        <v>90</v>
      </c>
      <c r="AV280" s="14" t="s">
        <v>90</v>
      </c>
      <c r="AW280" s="14" t="s">
        <v>36</v>
      </c>
      <c r="AX280" s="14" t="s">
        <v>80</v>
      </c>
      <c r="AY280" s="256" t="s">
        <v>156</v>
      </c>
    </row>
    <row r="281" s="13" customFormat="1">
      <c r="A281" s="13"/>
      <c r="B281" s="236"/>
      <c r="C281" s="237"/>
      <c r="D281" s="231" t="s">
        <v>166</v>
      </c>
      <c r="E281" s="238" t="s">
        <v>1</v>
      </c>
      <c r="F281" s="239" t="s">
        <v>526</v>
      </c>
      <c r="G281" s="237"/>
      <c r="H281" s="238" t="s">
        <v>1</v>
      </c>
      <c r="I281" s="240"/>
      <c r="J281" s="237"/>
      <c r="K281" s="237"/>
      <c r="L281" s="241"/>
      <c r="M281" s="242"/>
      <c r="N281" s="243"/>
      <c r="O281" s="243"/>
      <c r="P281" s="243"/>
      <c r="Q281" s="243"/>
      <c r="R281" s="243"/>
      <c r="S281" s="243"/>
      <c r="T281" s="24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5" t="s">
        <v>166</v>
      </c>
      <c r="AU281" s="245" t="s">
        <v>90</v>
      </c>
      <c r="AV281" s="13" t="s">
        <v>88</v>
      </c>
      <c r="AW281" s="13" t="s">
        <v>36</v>
      </c>
      <c r="AX281" s="13" t="s">
        <v>80</v>
      </c>
      <c r="AY281" s="245" t="s">
        <v>156</v>
      </c>
    </row>
    <row r="282" s="14" customFormat="1">
      <c r="A282" s="14"/>
      <c r="B282" s="246"/>
      <c r="C282" s="247"/>
      <c r="D282" s="231" t="s">
        <v>166</v>
      </c>
      <c r="E282" s="248" t="s">
        <v>1</v>
      </c>
      <c r="F282" s="249" t="s">
        <v>123</v>
      </c>
      <c r="G282" s="247"/>
      <c r="H282" s="250">
        <v>20</v>
      </c>
      <c r="I282" s="251"/>
      <c r="J282" s="247"/>
      <c r="K282" s="247"/>
      <c r="L282" s="252"/>
      <c r="M282" s="253"/>
      <c r="N282" s="254"/>
      <c r="O282" s="254"/>
      <c r="P282" s="254"/>
      <c r="Q282" s="254"/>
      <c r="R282" s="254"/>
      <c r="S282" s="254"/>
      <c r="T282" s="25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6" t="s">
        <v>166</v>
      </c>
      <c r="AU282" s="256" t="s">
        <v>90</v>
      </c>
      <c r="AV282" s="14" t="s">
        <v>90</v>
      </c>
      <c r="AW282" s="14" t="s">
        <v>36</v>
      </c>
      <c r="AX282" s="14" t="s">
        <v>80</v>
      </c>
      <c r="AY282" s="256" t="s">
        <v>156</v>
      </c>
    </row>
    <row r="283" s="13" customFormat="1">
      <c r="A283" s="13"/>
      <c r="B283" s="236"/>
      <c r="C283" s="237"/>
      <c r="D283" s="231" t="s">
        <v>166</v>
      </c>
      <c r="E283" s="238" t="s">
        <v>1</v>
      </c>
      <c r="F283" s="239" t="s">
        <v>527</v>
      </c>
      <c r="G283" s="237"/>
      <c r="H283" s="238" t="s">
        <v>1</v>
      </c>
      <c r="I283" s="240"/>
      <c r="J283" s="237"/>
      <c r="K283" s="237"/>
      <c r="L283" s="241"/>
      <c r="M283" s="242"/>
      <c r="N283" s="243"/>
      <c r="O283" s="243"/>
      <c r="P283" s="243"/>
      <c r="Q283" s="243"/>
      <c r="R283" s="243"/>
      <c r="S283" s="243"/>
      <c r="T283" s="24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5" t="s">
        <v>166</v>
      </c>
      <c r="AU283" s="245" t="s">
        <v>90</v>
      </c>
      <c r="AV283" s="13" t="s">
        <v>88</v>
      </c>
      <c r="AW283" s="13" t="s">
        <v>36</v>
      </c>
      <c r="AX283" s="13" t="s">
        <v>80</v>
      </c>
      <c r="AY283" s="245" t="s">
        <v>156</v>
      </c>
    </row>
    <row r="284" s="14" customFormat="1">
      <c r="A284" s="14"/>
      <c r="B284" s="246"/>
      <c r="C284" s="247"/>
      <c r="D284" s="231" t="s">
        <v>166</v>
      </c>
      <c r="E284" s="248" t="s">
        <v>1</v>
      </c>
      <c r="F284" s="249" t="s">
        <v>543</v>
      </c>
      <c r="G284" s="247"/>
      <c r="H284" s="250">
        <v>50</v>
      </c>
      <c r="I284" s="251"/>
      <c r="J284" s="247"/>
      <c r="K284" s="247"/>
      <c r="L284" s="252"/>
      <c r="M284" s="253"/>
      <c r="N284" s="254"/>
      <c r="O284" s="254"/>
      <c r="P284" s="254"/>
      <c r="Q284" s="254"/>
      <c r="R284" s="254"/>
      <c r="S284" s="254"/>
      <c r="T284" s="25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6" t="s">
        <v>166</v>
      </c>
      <c r="AU284" s="256" t="s">
        <v>90</v>
      </c>
      <c r="AV284" s="14" t="s">
        <v>90</v>
      </c>
      <c r="AW284" s="14" t="s">
        <v>36</v>
      </c>
      <c r="AX284" s="14" t="s">
        <v>80</v>
      </c>
      <c r="AY284" s="256" t="s">
        <v>156</v>
      </c>
    </row>
    <row r="285" s="13" customFormat="1">
      <c r="A285" s="13"/>
      <c r="B285" s="236"/>
      <c r="C285" s="237"/>
      <c r="D285" s="231" t="s">
        <v>166</v>
      </c>
      <c r="E285" s="238" t="s">
        <v>1</v>
      </c>
      <c r="F285" s="239" t="s">
        <v>528</v>
      </c>
      <c r="G285" s="237"/>
      <c r="H285" s="238" t="s">
        <v>1</v>
      </c>
      <c r="I285" s="240"/>
      <c r="J285" s="237"/>
      <c r="K285" s="237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166</v>
      </c>
      <c r="AU285" s="245" t="s">
        <v>90</v>
      </c>
      <c r="AV285" s="13" t="s">
        <v>88</v>
      </c>
      <c r="AW285" s="13" t="s">
        <v>36</v>
      </c>
      <c r="AX285" s="13" t="s">
        <v>80</v>
      </c>
      <c r="AY285" s="245" t="s">
        <v>156</v>
      </c>
    </row>
    <row r="286" s="14" customFormat="1">
      <c r="A286" s="14"/>
      <c r="B286" s="246"/>
      <c r="C286" s="247"/>
      <c r="D286" s="231" t="s">
        <v>166</v>
      </c>
      <c r="E286" s="248" t="s">
        <v>1</v>
      </c>
      <c r="F286" s="249" t="s">
        <v>551</v>
      </c>
      <c r="G286" s="247"/>
      <c r="H286" s="250">
        <v>100</v>
      </c>
      <c r="I286" s="251"/>
      <c r="J286" s="247"/>
      <c r="K286" s="247"/>
      <c r="L286" s="252"/>
      <c r="M286" s="253"/>
      <c r="N286" s="254"/>
      <c r="O286" s="254"/>
      <c r="P286" s="254"/>
      <c r="Q286" s="254"/>
      <c r="R286" s="254"/>
      <c r="S286" s="254"/>
      <c r="T286" s="25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6" t="s">
        <v>166</v>
      </c>
      <c r="AU286" s="256" t="s">
        <v>90</v>
      </c>
      <c r="AV286" s="14" t="s">
        <v>90</v>
      </c>
      <c r="AW286" s="14" t="s">
        <v>36</v>
      </c>
      <c r="AX286" s="14" t="s">
        <v>80</v>
      </c>
      <c r="AY286" s="256" t="s">
        <v>156</v>
      </c>
    </row>
    <row r="287" s="13" customFormat="1">
      <c r="A287" s="13"/>
      <c r="B287" s="236"/>
      <c r="C287" s="237"/>
      <c r="D287" s="231" t="s">
        <v>166</v>
      </c>
      <c r="E287" s="238" t="s">
        <v>1</v>
      </c>
      <c r="F287" s="239" t="s">
        <v>529</v>
      </c>
      <c r="G287" s="237"/>
      <c r="H287" s="238" t="s">
        <v>1</v>
      </c>
      <c r="I287" s="240"/>
      <c r="J287" s="237"/>
      <c r="K287" s="237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166</v>
      </c>
      <c r="AU287" s="245" t="s">
        <v>90</v>
      </c>
      <c r="AV287" s="13" t="s">
        <v>88</v>
      </c>
      <c r="AW287" s="13" t="s">
        <v>36</v>
      </c>
      <c r="AX287" s="13" t="s">
        <v>80</v>
      </c>
      <c r="AY287" s="245" t="s">
        <v>156</v>
      </c>
    </row>
    <row r="288" s="14" customFormat="1">
      <c r="A288" s="14"/>
      <c r="B288" s="246"/>
      <c r="C288" s="247"/>
      <c r="D288" s="231" t="s">
        <v>166</v>
      </c>
      <c r="E288" s="248" t="s">
        <v>1</v>
      </c>
      <c r="F288" s="249" t="s">
        <v>563</v>
      </c>
      <c r="G288" s="247"/>
      <c r="H288" s="250">
        <v>22.5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166</v>
      </c>
      <c r="AU288" s="256" t="s">
        <v>90</v>
      </c>
      <c r="AV288" s="14" t="s">
        <v>90</v>
      </c>
      <c r="AW288" s="14" t="s">
        <v>36</v>
      </c>
      <c r="AX288" s="14" t="s">
        <v>80</v>
      </c>
      <c r="AY288" s="256" t="s">
        <v>156</v>
      </c>
    </row>
    <row r="289" s="13" customFormat="1">
      <c r="A289" s="13"/>
      <c r="B289" s="236"/>
      <c r="C289" s="237"/>
      <c r="D289" s="231" t="s">
        <v>166</v>
      </c>
      <c r="E289" s="238" t="s">
        <v>1</v>
      </c>
      <c r="F289" s="239" t="s">
        <v>530</v>
      </c>
      <c r="G289" s="237"/>
      <c r="H289" s="238" t="s">
        <v>1</v>
      </c>
      <c r="I289" s="240"/>
      <c r="J289" s="237"/>
      <c r="K289" s="237"/>
      <c r="L289" s="241"/>
      <c r="M289" s="242"/>
      <c r="N289" s="243"/>
      <c r="O289" s="243"/>
      <c r="P289" s="243"/>
      <c r="Q289" s="243"/>
      <c r="R289" s="243"/>
      <c r="S289" s="243"/>
      <c r="T289" s="24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5" t="s">
        <v>166</v>
      </c>
      <c r="AU289" s="245" t="s">
        <v>90</v>
      </c>
      <c r="AV289" s="13" t="s">
        <v>88</v>
      </c>
      <c r="AW289" s="13" t="s">
        <v>36</v>
      </c>
      <c r="AX289" s="13" t="s">
        <v>80</v>
      </c>
      <c r="AY289" s="245" t="s">
        <v>156</v>
      </c>
    </row>
    <row r="290" s="14" customFormat="1">
      <c r="A290" s="14"/>
      <c r="B290" s="246"/>
      <c r="C290" s="247"/>
      <c r="D290" s="231" t="s">
        <v>166</v>
      </c>
      <c r="E290" s="248" t="s">
        <v>1</v>
      </c>
      <c r="F290" s="249" t="s">
        <v>314</v>
      </c>
      <c r="G290" s="247"/>
      <c r="H290" s="250">
        <v>15</v>
      </c>
      <c r="I290" s="251"/>
      <c r="J290" s="247"/>
      <c r="K290" s="247"/>
      <c r="L290" s="252"/>
      <c r="M290" s="253"/>
      <c r="N290" s="254"/>
      <c r="O290" s="254"/>
      <c r="P290" s="254"/>
      <c r="Q290" s="254"/>
      <c r="R290" s="254"/>
      <c r="S290" s="254"/>
      <c r="T290" s="25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6" t="s">
        <v>166</v>
      </c>
      <c r="AU290" s="256" t="s">
        <v>90</v>
      </c>
      <c r="AV290" s="14" t="s">
        <v>90</v>
      </c>
      <c r="AW290" s="14" t="s">
        <v>36</v>
      </c>
      <c r="AX290" s="14" t="s">
        <v>80</v>
      </c>
      <c r="AY290" s="256" t="s">
        <v>156</v>
      </c>
    </row>
    <row r="291" s="13" customFormat="1">
      <c r="A291" s="13"/>
      <c r="B291" s="236"/>
      <c r="C291" s="237"/>
      <c r="D291" s="231" t="s">
        <v>166</v>
      </c>
      <c r="E291" s="238" t="s">
        <v>1</v>
      </c>
      <c r="F291" s="239" t="s">
        <v>512</v>
      </c>
      <c r="G291" s="237"/>
      <c r="H291" s="238" t="s">
        <v>1</v>
      </c>
      <c r="I291" s="240"/>
      <c r="J291" s="237"/>
      <c r="K291" s="237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166</v>
      </c>
      <c r="AU291" s="245" t="s">
        <v>90</v>
      </c>
      <c r="AV291" s="13" t="s">
        <v>88</v>
      </c>
      <c r="AW291" s="13" t="s">
        <v>36</v>
      </c>
      <c r="AX291" s="13" t="s">
        <v>80</v>
      </c>
      <c r="AY291" s="245" t="s">
        <v>156</v>
      </c>
    </row>
    <row r="292" s="14" customFormat="1">
      <c r="A292" s="14"/>
      <c r="B292" s="246"/>
      <c r="C292" s="247"/>
      <c r="D292" s="231" t="s">
        <v>166</v>
      </c>
      <c r="E292" s="248" t="s">
        <v>1</v>
      </c>
      <c r="F292" s="249" t="s">
        <v>199</v>
      </c>
      <c r="G292" s="247"/>
      <c r="H292" s="250">
        <v>30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166</v>
      </c>
      <c r="AU292" s="256" t="s">
        <v>90</v>
      </c>
      <c r="AV292" s="14" t="s">
        <v>90</v>
      </c>
      <c r="AW292" s="14" t="s">
        <v>36</v>
      </c>
      <c r="AX292" s="14" t="s">
        <v>80</v>
      </c>
      <c r="AY292" s="256" t="s">
        <v>156</v>
      </c>
    </row>
    <row r="293" s="13" customFormat="1">
      <c r="A293" s="13"/>
      <c r="B293" s="236"/>
      <c r="C293" s="237"/>
      <c r="D293" s="231" t="s">
        <v>166</v>
      </c>
      <c r="E293" s="238" t="s">
        <v>1</v>
      </c>
      <c r="F293" s="239" t="s">
        <v>554</v>
      </c>
      <c r="G293" s="237"/>
      <c r="H293" s="238" t="s">
        <v>1</v>
      </c>
      <c r="I293" s="240"/>
      <c r="J293" s="237"/>
      <c r="K293" s="237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166</v>
      </c>
      <c r="AU293" s="245" t="s">
        <v>90</v>
      </c>
      <c r="AV293" s="13" t="s">
        <v>88</v>
      </c>
      <c r="AW293" s="13" t="s">
        <v>36</v>
      </c>
      <c r="AX293" s="13" t="s">
        <v>80</v>
      </c>
      <c r="AY293" s="245" t="s">
        <v>156</v>
      </c>
    </row>
    <row r="294" s="14" customFormat="1">
      <c r="A294" s="14"/>
      <c r="B294" s="246"/>
      <c r="C294" s="247"/>
      <c r="D294" s="231" t="s">
        <v>166</v>
      </c>
      <c r="E294" s="248" t="s">
        <v>1</v>
      </c>
      <c r="F294" s="249" t="s">
        <v>308</v>
      </c>
      <c r="G294" s="247"/>
      <c r="H294" s="250">
        <v>80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166</v>
      </c>
      <c r="AU294" s="256" t="s">
        <v>90</v>
      </c>
      <c r="AV294" s="14" t="s">
        <v>90</v>
      </c>
      <c r="AW294" s="14" t="s">
        <v>36</v>
      </c>
      <c r="AX294" s="14" t="s">
        <v>80</v>
      </c>
      <c r="AY294" s="256" t="s">
        <v>156</v>
      </c>
    </row>
    <row r="295" s="13" customFormat="1">
      <c r="A295" s="13"/>
      <c r="B295" s="236"/>
      <c r="C295" s="237"/>
      <c r="D295" s="231" t="s">
        <v>166</v>
      </c>
      <c r="E295" s="238" t="s">
        <v>1</v>
      </c>
      <c r="F295" s="239" t="s">
        <v>555</v>
      </c>
      <c r="G295" s="237"/>
      <c r="H295" s="238" t="s">
        <v>1</v>
      </c>
      <c r="I295" s="240"/>
      <c r="J295" s="237"/>
      <c r="K295" s="237"/>
      <c r="L295" s="241"/>
      <c r="M295" s="242"/>
      <c r="N295" s="243"/>
      <c r="O295" s="243"/>
      <c r="P295" s="243"/>
      <c r="Q295" s="243"/>
      <c r="R295" s="243"/>
      <c r="S295" s="243"/>
      <c r="T295" s="24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5" t="s">
        <v>166</v>
      </c>
      <c r="AU295" s="245" t="s">
        <v>90</v>
      </c>
      <c r="AV295" s="13" t="s">
        <v>88</v>
      </c>
      <c r="AW295" s="13" t="s">
        <v>36</v>
      </c>
      <c r="AX295" s="13" t="s">
        <v>80</v>
      </c>
      <c r="AY295" s="245" t="s">
        <v>156</v>
      </c>
    </row>
    <row r="296" s="14" customFormat="1">
      <c r="A296" s="14"/>
      <c r="B296" s="246"/>
      <c r="C296" s="247"/>
      <c r="D296" s="231" t="s">
        <v>166</v>
      </c>
      <c r="E296" s="248" t="s">
        <v>1</v>
      </c>
      <c r="F296" s="249" t="s">
        <v>556</v>
      </c>
      <c r="G296" s="247"/>
      <c r="H296" s="250">
        <v>400</v>
      </c>
      <c r="I296" s="251"/>
      <c r="J296" s="247"/>
      <c r="K296" s="247"/>
      <c r="L296" s="252"/>
      <c r="M296" s="253"/>
      <c r="N296" s="254"/>
      <c r="O296" s="254"/>
      <c r="P296" s="254"/>
      <c r="Q296" s="254"/>
      <c r="R296" s="254"/>
      <c r="S296" s="254"/>
      <c r="T296" s="25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6" t="s">
        <v>166</v>
      </c>
      <c r="AU296" s="256" t="s">
        <v>90</v>
      </c>
      <c r="AV296" s="14" t="s">
        <v>90</v>
      </c>
      <c r="AW296" s="14" t="s">
        <v>36</v>
      </c>
      <c r="AX296" s="14" t="s">
        <v>80</v>
      </c>
      <c r="AY296" s="256" t="s">
        <v>156</v>
      </c>
    </row>
    <row r="297" s="13" customFormat="1">
      <c r="A297" s="13"/>
      <c r="B297" s="236"/>
      <c r="C297" s="237"/>
      <c r="D297" s="231" t="s">
        <v>166</v>
      </c>
      <c r="E297" s="238" t="s">
        <v>1</v>
      </c>
      <c r="F297" s="239" t="s">
        <v>557</v>
      </c>
      <c r="G297" s="237"/>
      <c r="H297" s="238" t="s">
        <v>1</v>
      </c>
      <c r="I297" s="240"/>
      <c r="J297" s="237"/>
      <c r="K297" s="237"/>
      <c r="L297" s="241"/>
      <c r="M297" s="242"/>
      <c r="N297" s="243"/>
      <c r="O297" s="243"/>
      <c r="P297" s="243"/>
      <c r="Q297" s="243"/>
      <c r="R297" s="243"/>
      <c r="S297" s="243"/>
      <c r="T297" s="24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5" t="s">
        <v>166</v>
      </c>
      <c r="AU297" s="245" t="s">
        <v>90</v>
      </c>
      <c r="AV297" s="13" t="s">
        <v>88</v>
      </c>
      <c r="AW297" s="13" t="s">
        <v>36</v>
      </c>
      <c r="AX297" s="13" t="s">
        <v>80</v>
      </c>
      <c r="AY297" s="245" t="s">
        <v>156</v>
      </c>
    </row>
    <row r="298" s="14" customFormat="1">
      <c r="A298" s="14"/>
      <c r="B298" s="246"/>
      <c r="C298" s="247"/>
      <c r="D298" s="231" t="s">
        <v>166</v>
      </c>
      <c r="E298" s="248" t="s">
        <v>1</v>
      </c>
      <c r="F298" s="249" t="s">
        <v>551</v>
      </c>
      <c r="G298" s="247"/>
      <c r="H298" s="250">
        <v>100</v>
      </c>
      <c r="I298" s="251"/>
      <c r="J298" s="247"/>
      <c r="K298" s="247"/>
      <c r="L298" s="252"/>
      <c r="M298" s="253"/>
      <c r="N298" s="254"/>
      <c r="O298" s="254"/>
      <c r="P298" s="254"/>
      <c r="Q298" s="254"/>
      <c r="R298" s="254"/>
      <c r="S298" s="254"/>
      <c r="T298" s="25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6" t="s">
        <v>166</v>
      </c>
      <c r="AU298" s="256" t="s">
        <v>90</v>
      </c>
      <c r="AV298" s="14" t="s">
        <v>90</v>
      </c>
      <c r="AW298" s="14" t="s">
        <v>36</v>
      </c>
      <c r="AX298" s="14" t="s">
        <v>80</v>
      </c>
      <c r="AY298" s="256" t="s">
        <v>156</v>
      </c>
    </row>
    <row r="299" s="13" customFormat="1">
      <c r="A299" s="13"/>
      <c r="B299" s="236"/>
      <c r="C299" s="237"/>
      <c r="D299" s="231" t="s">
        <v>166</v>
      </c>
      <c r="E299" s="238" t="s">
        <v>1</v>
      </c>
      <c r="F299" s="239" t="s">
        <v>558</v>
      </c>
      <c r="G299" s="237"/>
      <c r="H299" s="238" t="s">
        <v>1</v>
      </c>
      <c r="I299" s="240"/>
      <c r="J299" s="237"/>
      <c r="K299" s="237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166</v>
      </c>
      <c r="AU299" s="245" t="s">
        <v>90</v>
      </c>
      <c r="AV299" s="13" t="s">
        <v>88</v>
      </c>
      <c r="AW299" s="13" t="s">
        <v>36</v>
      </c>
      <c r="AX299" s="13" t="s">
        <v>80</v>
      </c>
      <c r="AY299" s="245" t="s">
        <v>156</v>
      </c>
    </row>
    <row r="300" s="14" customFormat="1">
      <c r="A300" s="14"/>
      <c r="B300" s="246"/>
      <c r="C300" s="247"/>
      <c r="D300" s="231" t="s">
        <v>166</v>
      </c>
      <c r="E300" s="248" t="s">
        <v>1</v>
      </c>
      <c r="F300" s="249" t="s">
        <v>559</v>
      </c>
      <c r="G300" s="247"/>
      <c r="H300" s="250">
        <v>350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6" t="s">
        <v>166</v>
      </c>
      <c r="AU300" s="256" t="s">
        <v>90</v>
      </c>
      <c r="AV300" s="14" t="s">
        <v>90</v>
      </c>
      <c r="AW300" s="14" t="s">
        <v>36</v>
      </c>
      <c r="AX300" s="14" t="s">
        <v>80</v>
      </c>
      <c r="AY300" s="256" t="s">
        <v>156</v>
      </c>
    </row>
    <row r="301" s="15" customFormat="1">
      <c r="A301" s="15"/>
      <c r="B301" s="257"/>
      <c r="C301" s="258"/>
      <c r="D301" s="231" t="s">
        <v>166</v>
      </c>
      <c r="E301" s="259" t="s">
        <v>1</v>
      </c>
      <c r="F301" s="260" t="s">
        <v>172</v>
      </c>
      <c r="G301" s="258"/>
      <c r="H301" s="261">
        <v>1497.5</v>
      </c>
      <c r="I301" s="262"/>
      <c r="J301" s="258"/>
      <c r="K301" s="258"/>
      <c r="L301" s="263"/>
      <c r="M301" s="264"/>
      <c r="N301" s="265"/>
      <c r="O301" s="265"/>
      <c r="P301" s="265"/>
      <c r="Q301" s="265"/>
      <c r="R301" s="265"/>
      <c r="S301" s="265"/>
      <c r="T301" s="26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7" t="s">
        <v>166</v>
      </c>
      <c r="AU301" s="267" t="s">
        <v>90</v>
      </c>
      <c r="AV301" s="15" t="s">
        <v>162</v>
      </c>
      <c r="AW301" s="15" t="s">
        <v>36</v>
      </c>
      <c r="AX301" s="15" t="s">
        <v>88</v>
      </c>
      <c r="AY301" s="267" t="s">
        <v>156</v>
      </c>
    </row>
    <row r="302" s="2" customFormat="1" ht="16.5" customHeight="1">
      <c r="A302" s="38"/>
      <c r="B302" s="39"/>
      <c r="C302" s="268" t="s">
        <v>215</v>
      </c>
      <c r="D302" s="268" t="s">
        <v>222</v>
      </c>
      <c r="E302" s="269" t="s">
        <v>351</v>
      </c>
      <c r="F302" s="270" t="s">
        <v>352</v>
      </c>
      <c r="G302" s="271" t="s">
        <v>225</v>
      </c>
      <c r="H302" s="272">
        <v>29.949999999999999</v>
      </c>
      <c r="I302" s="273"/>
      <c r="J302" s="274">
        <f>ROUND(I302*H302,2)</f>
        <v>0</v>
      </c>
      <c r="K302" s="270" t="s">
        <v>176</v>
      </c>
      <c r="L302" s="275"/>
      <c r="M302" s="276" t="s">
        <v>1</v>
      </c>
      <c r="N302" s="277" t="s">
        <v>45</v>
      </c>
      <c r="O302" s="91"/>
      <c r="P302" s="227">
        <f>O302*H302</f>
        <v>0</v>
      </c>
      <c r="Q302" s="227">
        <v>0.001</v>
      </c>
      <c r="R302" s="227">
        <f>Q302*H302</f>
        <v>0.029950000000000001</v>
      </c>
      <c r="S302" s="227">
        <v>0</v>
      </c>
      <c r="T302" s="228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9" t="s">
        <v>215</v>
      </c>
      <c r="AT302" s="229" t="s">
        <v>222</v>
      </c>
      <c r="AU302" s="229" t="s">
        <v>90</v>
      </c>
      <c r="AY302" s="17" t="s">
        <v>156</v>
      </c>
      <c r="BE302" s="230">
        <f>IF(N302="základní",J302,0)</f>
        <v>0</v>
      </c>
      <c r="BF302" s="230">
        <f>IF(N302="snížená",J302,0)</f>
        <v>0</v>
      </c>
      <c r="BG302" s="230">
        <f>IF(N302="zákl. přenesená",J302,0)</f>
        <v>0</v>
      </c>
      <c r="BH302" s="230">
        <f>IF(N302="sníž. přenesená",J302,0)</f>
        <v>0</v>
      </c>
      <c r="BI302" s="230">
        <f>IF(N302="nulová",J302,0)</f>
        <v>0</v>
      </c>
      <c r="BJ302" s="17" t="s">
        <v>88</v>
      </c>
      <c r="BK302" s="230">
        <f>ROUND(I302*H302,2)</f>
        <v>0</v>
      </c>
      <c r="BL302" s="17" t="s">
        <v>162</v>
      </c>
      <c r="BM302" s="229" t="s">
        <v>564</v>
      </c>
    </row>
    <row r="303" s="2" customFormat="1">
      <c r="A303" s="38"/>
      <c r="B303" s="39"/>
      <c r="C303" s="40"/>
      <c r="D303" s="231" t="s">
        <v>164</v>
      </c>
      <c r="E303" s="40"/>
      <c r="F303" s="232" t="s">
        <v>352</v>
      </c>
      <c r="G303" s="40"/>
      <c r="H303" s="40"/>
      <c r="I303" s="233"/>
      <c r="J303" s="40"/>
      <c r="K303" s="40"/>
      <c r="L303" s="44"/>
      <c r="M303" s="234"/>
      <c r="N303" s="235"/>
      <c r="O303" s="91"/>
      <c r="P303" s="91"/>
      <c r="Q303" s="91"/>
      <c r="R303" s="91"/>
      <c r="S303" s="91"/>
      <c r="T303" s="92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164</v>
      </c>
      <c r="AU303" s="17" t="s">
        <v>90</v>
      </c>
    </row>
    <row r="304" s="14" customFormat="1">
      <c r="A304" s="14"/>
      <c r="B304" s="246"/>
      <c r="C304" s="247"/>
      <c r="D304" s="231" t="s">
        <v>166</v>
      </c>
      <c r="E304" s="247"/>
      <c r="F304" s="249" t="s">
        <v>565</v>
      </c>
      <c r="G304" s="247"/>
      <c r="H304" s="250">
        <v>29.949999999999999</v>
      </c>
      <c r="I304" s="251"/>
      <c r="J304" s="247"/>
      <c r="K304" s="247"/>
      <c r="L304" s="252"/>
      <c r="M304" s="253"/>
      <c r="N304" s="254"/>
      <c r="O304" s="254"/>
      <c r="P304" s="254"/>
      <c r="Q304" s="254"/>
      <c r="R304" s="254"/>
      <c r="S304" s="254"/>
      <c r="T304" s="25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6" t="s">
        <v>166</v>
      </c>
      <c r="AU304" s="256" t="s">
        <v>90</v>
      </c>
      <c r="AV304" s="14" t="s">
        <v>90</v>
      </c>
      <c r="AW304" s="14" t="s">
        <v>4</v>
      </c>
      <c r="AX304" s="14" t="s">
        <v>88</v>
      </c>
      <c r="AY304" s="256" t="s">
        <v>156</v>
      </c>
    </row>
    <row r="305" s="2" customFormat="1" ht="33" customHeight="1">
      <c r="A305" s="38"/>
      <c r="B305" s="39"/>
      <c r="C305" s="218" t="s">
        <v>112</v>
      </c>
      <c r="D305" s="218" t="s">
        <v>158</v>
      </c>
      <c r="E305" s="219" t="s">
        <v>228</v>
      </c>
      <c r="F305" s="220" t="s">
        <v>229</v>
      </c>
      <c r="G305" s="221" t="s">
        <v>230</v>
      </c>
      <c r="H305" s="222">
        <v>104</v>
      </c>
      <c r="I305" s="223"/>
      <c r="J305" s="224">
        <f>ROUND(I305*H305,2)</f>
        <v>0</v>
      </c>
      <c r="K305" s="220" t="s">
        <v>176</v>
      </c>
      <c r="L305" s="44"/>
      <c r="M305" s="225" t="s">
        <v>1</v>
      </c>
      <c r="N305" s="226" t="s">
        <v>45</v>
      </c>
      <c r="O305" s="91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9" t="s">
        <v>162</v>
      </c>
      <c r="AT305" s="229" t="s">
        <v>158</v>
      </c>
      <c r="AU305" s="229" t="s">
        <v>90</v>
      </c>
      <c r="AY305" s="17" t="s">
        <v>156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7" t="s">
        <v>88</v>
      </c>
      <c r="BK305" s="230">
        <f>ROUND(I305*H305,2)</f>
        <v>0</v>
      </c>
      <c r="BL305" s="17" t="s">
        <v>162</v>
      </c>
      <c r="BM305" s="229" t="s">
        <v>566</v>
      </c>
    </row>
    <row r="306" s="2" customFormat="1">
      <c r="A306" s="38"/>
      <c r="B306" s="39"/>
      <c r="C306" s="40"/>
      <c r="D306" s="231" t="s">
        <v>164</v>
      </c>
      <c r="E306" s="40"/>
      <c r="F306" s="232" t="s">
        <v>232</v>
      </c>
      <c r="G306" s="40"/>
      <c r="H306" s="40"/>
      <c r="I306" s="233"/>
      <c r="J306" s="40"/>
      <c r="K306" s="40"/>
      <c r="L306" s="44"/>
      <c r="M306" s="234"/>
      <c r="N306" s="235"/>
      <c r="O306" s="91"/>
      <c r="P306" s="91"/>
      <c r="Q306" s="91"/>
      <c r="R306" s="91"/>
      <c r="S306" s="91"/>
      <c r="T306" s="92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164</v>
      </c>
      <c r="AU306" s="17" t="s">
        <v>90</v>
      </c>
    </row>
    <row r="307" s="13" customFormat="1">
      <c r="A307" s="13"/>
      <c r="B307" s="236"/>
      <c r="C307" s="237"/>
      <c r="D307" s="231" t="s">
        <v>166</v>
      </c>
      <c r="E307" s="238" t="s">
        <v>1</v>
      </c>
      <c r="F307" s="239" t="s">
        <v>567</v>
      </c>
      <c r="G307" s="237"/>
      <c r="H307" s="238" t="s">
        <v>1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166</v>
      </c>
      <c r="AU307" s="245" t="s">
        <v>90</v>
      </c>
      <c r="AV307" s="13" t="s">
        <v>88</v>
      </c>
      <c r="AW307" s="13" t="s">
        <v>36</v>
      </c>
      <c r="AX307" s="13" t="s">
        <v>80</v>
      </c>
      <c r="AY307" s="245" t="s">
        <v>156</v>
      </c>
    </row>
    <row r="308" s="14" customFormat="1">
      <c r="A308" s="14"/>
      <c r="B308" s="246"/>
      <c r="C308" s="247"/>
      <c r="D308" s="231" t="s">
        <v>166</v>
      </c>
      <c r="E308" s="248" t="s">
        <v>1</v>
      </c>
      <c r="F308" s="249" t="s">
        <v>568</v>
      </c>
      <c r="G308" s="247"/>
      <c r="H308" s="250">
        <v>104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6" t="s">
        <v>166</v>
      </c>
      <c r="AU308" s="256" t="s">
        <v>90</v>
      </c>
      <c r="AV308" s="14" t="s">
        <v>90</v>
      </c>
      <c r="AW308" s="14" t="s">
        <v>36</v>
      </c>
      <c r="AX308" s="14" t="s">
        <v>88</v>
      </c>
      <c r="AY308" s="256" t="s">
        <v>156</v>
      </c>
    </row>
    <row r="309" s="12" customFormat="1" ht="22.8" customHeight="1">
      <c r="A309" s="12"/>
      <c r="B309" s="202"/>
      <c r="C309" s="203"/>
      <c r="D309" s="204" t="s">
        <v>79</v>
      </c>
      <c r="E309" s="216" t="s">
        <v>233</v>
      </c>
      <c r="F309" s="216" t="s">
        <v>234</v>
      </c>
      <c r="G309" s="203"/>
      <c r="H309" s="203"/>
      <c r="I309" s="206"/>
      <c r="J309" s="217">
        <f>BK309</f>
        <v>0</v>
      </c>
      <c r="K309" s="203"/>
      <c r="L309" s="208"/>
      <c r="M309" s="209"/>
      <c r="N309" s="210"/>
      <c r="O309" s="210"/>
      <c r="P309" s="211">
        <f>SUM(P310:P315)</f>
        <v>0</v>
      </c>
      <c r="Q309" s="210"/>
      <c r="R309" s="211">
        <f>SUM(R310:R315)</f>
        <v>0</v>
      </c>
      <c r="S309" s="210"/>
      <c r="T309" s="212">
        <f>SUM(T310:T315)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3" t="s">
        <v>88</v>
      </c>
      <c r="AT309" s="214" t="s">
        <v>79</v>
      </c>
      <c r="AU309" s="214" t="s">
        <v>88</v>
      </c>
      <c r="AY309" s="213" t="s">
        <v>156</v>
      </c>
      <c r="BK309" s="215">
        <f>SUM(BK310:BK315)</f>
        <v>0</v>
      </c>
    </row>
    <row r="310" s="2" customFormat="1" ht="24.15" customHeight="1">
      <c r="A310" s="38"/>
      <c r="B310" s="39"/>
      <c r="C310" s="218" t="s">
        <v>221</v>
      </c>
      <c r="D310" s="218" t="s">
        <v>158</v>
      </c>
      <c r="E310" s="219" t="s">
        <v>235</v>
      </c>
      <c r="F310" s="220" t="s">
        <v>236</v>
      </c>
      <c r="G310" s="221" t="s">
        <v>230</v>
      </c>
      <c r="H310" s="222">
        <v>60.799999999999997</v>
      </c>
      <c r="I310" s="223"/>
      <c r="J310" s="224">
        <f>ROUND(I310*H310,2)</f>
        <v>0</v>
      </c>
      <c r="K310" s="220" t="s">
        <v>176</v>
      </c>
      <c r="L310" s="44"/>
      <c r="M310" s="225" t="s">
        <v>1</v>
      </c>
      <c r="N310" s="226" t="s">
        <v>45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162</v>
      </c>
      <c r="AT310" s="229" t="s">
        <v>158</v>
      </c>
      <c r="AU310" s="229" t="s">
        <v>90</v>
      </c>
      <c r="AY310" s="17" t="s">
        <v>156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88</v>
      </c>
      <c r="BK310" s="230">
        <f>ROUND(I310*H310,2)</f>
        <v>0</v>
      </c>
      <c r="BL310" s="17" t="s">
        <v>162</v>
      </c>
      <c r="BM310" s="229" t="s">
        <v>569</v>
      </c>
    </row>
    <row r="311" s="2" customFormat="1">
      <c r="A311" s="38"/>
      <c r="B311" s="39"/>
      <c r="C311" s="40"/>
      <c r="D311" s="231" t="s">
        <v>164</v>
      </c>
      <c r="E311" s="40"/>
      <c r="F311" s="232" t="s">
        <v>238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164</v>
      </c>
      <c r="AU311" s="17" t="s">
        <v>90</v>
      </c>
    </row>
    <row r="312" s="2" customFormat="1" ht="24.15" customHeight="1">
      <c r="A312" s="38"/>
      <c r="B312" s="39"/>
      <c r="C312" s="218" t="s">
        <v>109</v>
      </c>
      <c r="D312" s="218" t="s">
        <v>158</v>
      </c>
      <c r="E312" s="219" t="s">
        <v>239</v>
      </c>
      <c r="F312" s="220" t="s">
        <v>240</v>
      </c>
      <c r="G312" s="221" t="s">
        <v>230</v>
      </c>
      <c r="H312" s="222">
        <v>547.20000000000005</v>
      </c>
      <c r="I312" s="223"/>
      <c r="J312" s="224">
        <f>ROUND(I312*H312,2)</f>
        <v>0</v>
      </c>
      <c r="K312" s="220" t="s">
        <v>176</v>
      </c>
      <c r="L312" s="44"/>
      <c r="M312" s="225" t="s">
        <v>1</v>
      </c>
      <c r="N312" s="226" t="s">
        <v>45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162</v>
      </c>
      <c r="AT312" s="229" t="s">
        <v>158</v>
      </c>
      <c r="AU312" s="229" t="s">
        <v>90</v>
      </c>
      <c r="AY312" s="17" t="s">
        <v>156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88</v>
      </c>
      <c r="BK312" s="230">
        <f>ROUND(I312*H312,2)</f>
        <v>0</v>
      </c>
      <c r="BL312" s="17" t="s">
        <v>162</v>
      </c>
      <c r="BM312" s="229" t="s">
        <v>570</v>
      </c>
    </row>
    <row r="313" s="2" customFormat="1">
      <c r="A313" s="38"/>
      <c r="B313" s="39"/>
      <c r="C313" s="40"/>
      <c r="D313" s="231" t="s">
        <v>164</v>
      </c>
      <c r="E313" s="40"/>
      <c r="F313" s="232" t="s">
        <v>242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164</v>
      </c>
      <c r="AU313" s="17" t="s">
        <v>90</v>
      </c>
    </row>
    <row r="314" s="2" customFormat="1">
      <c r="A314" s="38"/>
      <c r="B314" s="39"/>
      <c r="C314" s="40"/>
      <c r="D314" s="231" t="s">
        <v>243</v>
      </c>
      <c r="E314" s="40"/>
      <c r="F314" s="278" t="s">
        <v>244</v>
      </c>
      <c r="G314" s="40"/>
      <c r="H314" s="40"/>
      <c r="I314" s="233"/>
      <c r="J314" s="40"/>
      <c r="K314" s="40"/>
      <c r="L314" s="44"/>
      <c r="M314" s="234"/>
      <c r="N314" s="235"/>
      <c r="O314" s="91"/>
      <c r="P314" s="91"/>
      <c r="Q314" s="91"/>
      <c r="R314" s="91"/>
      <c r="S314" s="91"/>
      <c r="T314" s="92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243</v>
      </c>
      <c r="AU314" s="17" t="s">
        <v>90</v>
      </c>
    </row>
    <row r="315" s="14" customFormat="1">
      <c r="A315" s="14"/>
      <c r="B315" s="246"/>
      <c r="C315" s="247"/>
      <c r="D315" s="231" t="s">
        <v>166</v>
      </c>
      <c r="E315" s="247"/>
      <c r="F315" s="249" t="s">
        <v>571</v>
      </c>
      <c r="G315" s="247"/>
      <c r="H315" s="250">
        <v>547.20000000000005</v>
      </c>
      <c r="I315" s="251"/>
      <c r="J315" s="247"/>
      <c r="K315" s="247"/>
      <c r="L315" s="252"/>
      <c r="M315" s="283"/>
      <c r="N315" s="284"/>
      <c r="O315" s="284"/>
      <c r="P315" s="284"/>
      <c r="Q315" s="284"/>
      <c r="R315" s="284"/>
      <c r="S315" s="284"/>
      <c r="T315" s="28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166</v>
      </c>
      <c r="AU315" s="256" t="s">
        <v>90</v>
      </c>
      <c r="AV315" s="14" t="s">
        <v>90</v>
      </c>
      <c r="AW315" s="14" t="s">
        <v>4</v>
      </c>
      <c r="AX315" s="14" t="s">
        <v>88</v>
      </c>
      <c r="AY315" s="256" t="s">
        <v>156</v>
      </c>
    </row>
    <row r="316" s="2" customFormat="1" ht="6.96" customHeight="1">
      <c r="A316" s="38"/>
      <c r="B316" s="66"/>
      <c r="C316" s="67"/>
      <c r="D316" s="67"/>
      <c r="E316" s="67"/>
      <c r="F316" s="67"/>
      <c r="G316" s="67"/>
      <c r="H316" s="67"/>
      <c r="I316" s="67"/>
      <c r="J316" s="67"/>
      <c r="K316" s="67"/>
      <c r="L316" s="44"/>
      <c r="M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</row>
  </sheetData>
  <sheetProtection sheet="1" autoFilter="0" formatColumns="0" formatRows="0" objects="1" scenarios="1" spinCount="100000" saltValue="5P7sX3WW6HI51i8kez0plczWc7ZM+SZUMk1TEZtcThYsLrUZPS0X+qzoW4zID6kdEHLJROSWXOioEeVE4DM+FQ==" hashValue="SkrjdxVuhn2p9yGxxqyy7az3gYdCdHfbJ66oIOetXBiN/7okvZsi52HnAtAuZtcyGl6x5uqmVUEe/4kkA+p2FQ==" algorithmName="SHA-512" password="CC35"/>
  <autoFilter ref="C118:K315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129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VT Opava km 33.600 - 39.000, odstranění PŠ 09/2024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130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572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16. 5. 2025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ROUND((SUM(BE118:BE150)),  2)</f>
        <v>0</v>
      </c>
      <c r="G33" s="38"/>
      <c r="H33" s="38"/>
      <c r="I33" s="155">
        <v>0.20999999999999999</v>
      </c>
      <c r="J33" s="154">
        <f>ROUND(((SUM(BE118:BE150))*I33),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ROUND((SUM(BF118:BF150)),  2)</f>
        <v>0</v>
      </c>
      <c r="G34" s="38"/>
      <c r="H34" s="38"/>
      <c r="I34" s="155">
        <v>0.12</v>
      </c>
      <c r="J34" s="154">
        <f>ROUND(((SUM(BF118:BF150))*I34),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ROUND((SUM(BG118:BG150)),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ROUND((SUM(BH118:BH150)),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ROUND((SUM(BI118:BI150)),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VT Opava km 33.600 - 39.000, odstranění PŠ 09/2024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10 - Pol. č. 16, 32 - Obnovení kamenné rovnaniny, oprava a vyklínování opevnění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Opava</v>
      </c>
      <c r="G89" s="40"/>
      <c r="H89" s="40"/>
      <c r="I89" s="32" t="s">
        <v>22</v>
      </c>
      <c r="J89" s="79" t="str">
        <f>IF(J12="","",J12)</f>
        <v>16. 5. 2025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Povodí Odry, státní podnik</v>
      </c>
      <c r="G91" s="40"/>
      <c r="H91" s="40"/>
      <c r="I91" s="32" t="s">
        <v>32</v>
      </c>
      <c r="J91" s="36" t="str">
        <f>E21</f>
        <v>Lineplan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>Ing. Marek Boháč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133</v>
      </c>
      <c r="D94" s="176"/>
      <c r="E94" s="176"/>
      <c r="F94" s="176"/>
      <c r="G94" s="176"/>
      <c r="H94" s="176"/>
      <c r="I94" s="176"/>
      <c r="J94" s="177" t="s">
        <v>134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135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136</v>
      </c>
    </row>
    <row r="97" s="9" customFormat="1" ht="24.96" customHeight="1">
      <c r="A97" s="9"/>
      <c r="B97" s="179"/>
      <c r="C97" s="180"/>
      <c r="D97" s="181" t="s">
        <v>137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253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141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VT Opava km 33.600 - 39.000, odstranění PŠ 09/2024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130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30" customHeight="1">
      <c r="A110" s="38"/>
      <c r="B110" s="39"/>
      <c r="C110" s="40"/>
      <c r="D110" s="40"/>
      <c r="E110" s="76" t="str">
        <f>E9</f>
        <v>10 - Pol. č. 16, 32 - Obnovení kamenné rovnaniny, oprava a vyklínování opevnění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>Opava</v>
      </c>
      <c r="G112" s="40"/>
      <c r="H112" s="40"/>
      <c r="I112" s="32" t="s">
        <v>22</v>
      </c>
      <c r="J112" s="79" t="str">
        <f>IF(J12="","",J12)</f>
        <v>16. 5. 2025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>Povodí Odry, státní podnik</v>
      </c>
      <c r="G114" s="40"/>
      <c r="H114" s="40"/>
      <c r="I114" s="32" t="s">
        <v>32</v>
      </c>
      <c r="J114" s="36" t="str">
        <f>E21</f>
        <v>Lineplan s.r.o.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30</v>
      </c>
      <c r="D115" s="40"/>
      <c r="E115" s="40"/>
      <c r="F115" s="27" t="str">
        <f>IF(E18="","",E18)</f>
        <v>Vyplň údaj</v>
      </c>
      <c r="G115" s="40"/>
      <c r="H115" s="40"/>
      <c r="I115" s="32" t="s">
        <v>37</v>
      </c>
      <c r="J115" s="36" t="str">
        <f>E24</f>
        <v>Ing. Marek Boháč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142</v>
      </c>
      <c r="D117" s="194" t="s">
        <v>65</v>
      </c>
      <c r="E117" s="194" t="s">
        <v>61</v>
      </c>
      <c r="F117" s="194" t="s">
        <v>62</v>
      </c>
      <c r="G117" s="194" t="s">
        <v>143</v>
      </c>
      <c r="H117" s="194" t="s">
        <v>144</v>
      </c>
      <c r="I117" s="194" t="s">
        <v>145</v>
      </c>
      <c r="J117" s="194" t="s">
        <v>134</v>
      </c>
      <c r="K117" s="195" t="s">
        <v>146</v>
      </c>
      <c r="L117" s="196"/>
      <c r="M117" s="100" t="s">
        <v>1</v>
      </c>
      <c r="N117" s="101" t="s">
        <v>44</v>
      </c>
      <c r="O117" s="101" t="s">
        <v>147</v>
      </c>
      <c r="P117" s="101" t="s">
        <v>148</v>
      </c>
      <c r="Q117" s="101" t="s">
        <v>149</v>
      </c>
      <c r="R117" s="101" t="s">
        <v>150</v>
      </c>
      <c r="S117" s="101" t="s">
        <v>151</v>
      </c>
      <c r="T117" s="102" t="s">
        <v>152</v>
      </c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153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46.280985000000001</v>
      </c>
      <c r="S118" s="104"/>
      <c r="T118" s="200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79</v>
      </c>
      <c r="AU118" s="17" t="s">
        <v>136</v>
      </c>
      <c r="BK118" s="201">
        <f>BK119</f>
        <v>0</v>
      </c>
    </row>
    <row r="119" s="12" customFormat="1" ht="25.92" customHeight="1">
      <c r="A119" s="12"/>
      <c r="B119" s="202"/>
      <c r="C119" s="203"/>
      <c r="D119" s="204" t="s">
        <v>79</v>
      </c>
      <c r="E119" s="205" t="s">
        <v>154</v>
      </c>
      <c r="F119" s="205" t="s">
        <v>155</v>
      </c>
      <c r="G119" s="203"/>
      <c r="H119" s="203"/>
      <c r="I119" s="206"/>
      <c r="J119" s="207">
        <f>BK119</f>
        <v>0</v>
      </c>
      <c r="K119" s="203"/>
      <c r="L119" s="208"/>
      <c r="M119" s="209"/>
      <c r="N119" s="210"/>
      <c r="O119" s="210"/>
      <c r="P119" s="211">
        <f>P120</f>
        <v>0</v>
      </c>
      <c r="Q119" s="210"/>
      <c r="R119" s="211">
        <f>R120</f>
        <v>46.280985000000001</v>
      </c>
      <c r="S119" s="210"/>
      <c r="T119" s="21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3" t="s">
        <v>88</v>
      </c>
      <c r="AT119" s="214" t="s">
        <v>79</v>
      </c>
      <c r="AU119" s="214" t="s">
        <v>80</v>
      </c>
      <c r="AY119" s="213" t="s">
        <v>156</v>
      </c>
      <c r="BK119" s="215">
        <f>BK120</f>
        <v>0</v>
      </c>
    </row>
    <row r="120" s="12" customFormat="1" ht="22.8" customHeight="1">
      <c r="A120" s="12"/>
      <c r="B120" s="202"/>
      <c r="C120" s="203"/>
      <c r="D120" s="204" t="s">
        <v>79</v>
      </c>
      <c r="E120" s="216" t="s">
        <v>162</v>
      </c>
      <c r="F120" s="216" t="s">
        <v>271</v>
      </c>
      <c r="G120" s="203"/>
      <c r="H120" s="203"/>
      <c r="I120" s="206"/>
      <c r="J120" s="217">
        <f>BK120</f>
        <v>0</v>
      </c>
      <c r="K120" s="203"/>
      <c r="L120" s="208"/>
      <c r="M120" s="209"/>
      <c r="N120" s="210"/>
      <c r="O120" s="210"/>
      <c r="P120" s="211">
        <f>SUM(P121:P150)</f>
        <v>0</v>
      </c>
      <c r="Q120" s="210"/>
      <c r="R120" s="211">
        <f>SUM(R121:R150)</f>
        <v>46.280985000000001</v>
      </c>
      <c r="S120" s="210"/>
      <c r="T120" s="212">
        <f>SUM(T121:T150)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88</v>
      </c>
      <c r="AT120" s="214" t="s">
        <v>79</v>
      </c>
      <c r="AU120" s="214" t="s">
        <v>88</v>
      </c>
      <c r="AY120" s="213" t="s">
        <v>156</v>
      </c>
      <c r="BK120" s="215">
        <f>SUM(BK121:BK150)</f>
        <v>0</v>
      </c>
    </row>
    <row r="121" s="2" customFormat="1" ht="24.15" customHeight="1">
      <c r="A121" s="38"/>
      <c r="B121" s="39"/>
      <c r="C121" s="218" t="s">
        <v>90</v>
      </c>
      <c r="D121" s="218" t="s">
        <v>158</v>
      </c>
      <c r="E121" s="219" t="s">
        <v>573</v>
      </c>
      <c r="F121" s="220" t="s">
        <v>574</v>
      </c>
      <c r="G121" s="221" t="s">
        <v>161</v>
      </c>
      <c r="H121" s="222">
        <v>21.5</v>
      </c>
      <c r="I121" s="223"/>
      <c r="J121" s="224">
        <f>ROUND(I121*H121,2)</f>
        <v>0</v>
      </c>
      <c r="K121" s="220" t="s">
        <v>176</v>
      </c>
      <c r="L121" s="44"/>
      <c r="M121" s="225" t="s">
        <v>1</v>
      </c>
      <c r="N121" s="226" t="s">
        <v>45</v>
      </c>
      <c r="O121" s="91"/>
      <c r="P121" s="227">
        <f>O121*H121</f>
        <v>0</v>
      </c>
      <c r="Q121" s="227">
        <v>0.31879000000000002</v>
      </c>
      <c r="R121" s="227">
        <f>Q121*H121</f>
        <v>6.8539850000000007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162</v>
      </c>
      <c r="AT121" s="229" t="s">
        <v>158</v>
      </c>
      <c r="AU121" s="229" t="s">
        <v>90</v>
      </c>
      <c r="AY121" s="17" t="s">
        <v>156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88</v>
      </c>
      <c r="BK121" s="230">
        <f>ROUND(I121*H121,2)</f>
        <v>0</v>
      </c>
      <c r="BL121" s="17" t="s">
        <v>162</v>
      </c>
      <c r="BM121" s="229" t="s">
        <v>575</v>
      </c>
    </row>
    <row r="122" s="2" customFormat="1">
      <c r="A122" s="38"/>
      <c r="B122" s="39"/>
      <c r="C122" s="40"/>
      <c r="D122" s="231" t="s">
        <v>164</v>
      </c>
      <c r="E122" s="40"/>
      <c r="F122" s="232" t="s">
        <v>576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164</v>
      </c>
      <c r="AU122" s="17" t="s">
        <v>90</v>
      </c>
    </row>
    <row r="123" s="13" customFormat="1">
      <c r="A123" s="13"/>
      <c r="B123" s="236"/>
      <c r="C123" s="237"/>
      <c r="D123" s="231" t="s">
        <v>166</v>
      </c>
      <c r="E123" s="238" t="s">
        <v>1</v>
      </c>
      <c r="F123" s="239" t="s">
        <v>577</v>
      </c>
      <c r="G123" s="237"/>
      <c r="H123" s="238" t="s">
        <v>1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166</v>
      </c>
      <c r="AU123" s="245" t="s">
        <v>90</v>
      </c>
      <c r="AV123" s="13" t="s">
        <v>88</v>
      </c>
      <c r="AW123" s="13" t="s">
        <v>36</v>
      </c>
      <c r="AX123" s="13" t="s">
        <v>80</v>
      </c>
      <c r="AY123" s="245" t="s">
        <v>156</v>
      </c>
    </row>
    <row r="124" s="13" customFormat="1">
      <c r="A124" s="13"/>
      <c r="B124" s="236"/>
      <c r="C124" s="237"/>
      <c r="D124" s="231" t="s">
        <v>166</v>
      </c>
      <c r="E124" s="238" t="s">
        <v>1</v>
      </c>
      <c r="F124" s="239" t="s">
        <v>578</v>
      </c>
      <c r="G124" s="237"/>
      <c r="H124" s="238" t="s">
        <v>1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166</v>
      </c>
      <c r="AU124" s="245" t="s">
        <v>90</v>
      </c>
      <c r="AV124" s="13" t="s">
        <v>88</v>
      </c>
      <c r="AW124" s="13" t="s">
        <v>36</v>
      </c>
      <c r="AX124" s="13" t="s">
        <v>80</v>
      </c>
      <c r="AY124" s="245" t="s">
        <v>156</v>
      </c>
    </row>
    <row r="125" s="14" customFormat="1">
      <c r="A125" s="14"/>
      <c r="B125" s="246"/>
      <c r="C125" s="247"/>
      <c r="D125" s="231" t="s">
        <v>166</v>
      </c>
      <c r="E125" s="248" t="s">
        <v>1</v>
      </c>
      <c r="F125" s="249" t="s">
        <v>579</v>
      </c>
      <c r="G125" s="247"/>
      <c r="H125" s="250">
        <v>7.5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166</v>
      </c>
      <c r="AU125" s="256" t="s">
        <v>90</v>
      </c>
      <c r="AV125" s="14" t="s">
        <v>90</v>
      </c>
      <c r="AW125" s="14" t="s">
        <v>36</v>
      </c>
      <c r="AX125" s="14" t="s">
        <v>80</v>
      </c>
      <c r="AY125" s="256" t="s">
        <v>156</v>
      </c>
    </row>
    <row r="126" s="13" customFormat="1">
      <c r="A126" s="13"/>
      <c r="B126" s="236"/>
      <c r="C126" s="237"/>
      <c r="D126" s="231" t="s">
        <v>166</v>
      </c>
      <c r="E126" s="238" t="s">
        <v>1</v>
      </c>
      <c r="F126" s="239" t="s">
        <v>580</v>
      </c>
      <c r="G126" s="237"/>
      <c r="H126" s="238" t="s">
        <v>1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166</v>
      </c>
      <c r="AU126" s="245" t="s">
        <v>90</v>
      </c>
      <c r="AV126" s="13" t="s">
        <v>88</v>
      </c>
      <c r="AW126" s="13" t="s">
        <v>36</v>
      </c>
      <c r="AX126" s="13" t="s">
        <v>80</v>
      </c>
      <c r="AY126" s="245" t="s">
        <v>156</v>
      </c>
    </row>
    <row r="127" s="14" customFormat="1">
      <c r="A127" s="14"/>
      <c r="B127" s="246"/>
      <c r="C127" s="247"/>
      <c r="D127" s="231" t="s">
        <v>166</v>
      </c>
      <c r="E127" s="248" t="s">
        <v>1</v>
      </c>
      <c r="F127" s="249" t="s">
        <v>207</v>
      </c>
      <c r="G127" s="247"/>
      <c r="H127" s="250">
        <v>7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166</v>
      </c>
      <c r="AU127" s="256" t="s">
        <v>90</v>
      </c>
      <c r="AV127" s="14" t="s">
        <v>90</v>
      </c>
      <c r="AW127" s="14" t="s">
        <v>36</v>
      </c>
      <c r="AX127" s="14" t="s">
        <v>80</v>
      </c>
      <c r="AY127" s="256" t="s">
        <v>156</v>
      </c>
    </row>
    <row r="128" s="13" customFormat="1">
      <c r="A128" s="13"/>
      <c r="B128" s="236"/>
      <c r="C128" s="237"/>
      <c r="D128" s="231" t="s">
        <v>166</v>
      </c>
      <c r="E128" s="238" t="s">
        <v>1</v>
      </c>
      <c r="F128" s="239" t="s">
        <v>581</v>
      </c>
      <c r="G128" s="237"/>
      <c r="H128" s="238" t="s">
        <v>1</v>
      </c>
      <c r="I128" s="240"/>
      <c r="J128" s="237"/>
      <c r="K128" s="237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166</v>
      </c>
      <c r="AU128" s="245" t="s">
        <v>90</v>
      </c>
      <c r="AV128" s="13" t="s">
        <v>88</v>
      </c>
      <c r="AW128" s="13" t="s">
        <v>36</v>
      </c>
      <c r="AX128" s="13" t="s">
        <v>80</v>
      </c>
      <c r="AY128" s="245" t="s">
        <v>156</v>
      </c>
    </row>
    <row r="129" s="14" customFormat="1">
      <c r="A129" s="14"/>
      <c r="B129" s="246"/>
      <c r="C129" s="247"/>
      <c r="D129" s="231" t="s">
        <v>166</v>
      </c>
      <c r="E129" s="248" t="s">
        <v>1</v>
      </c>
      <c r="F129" s="249" t="s">
        <v>207</v>
      </c>
      <c r="G129" s="247"/>
      <c r="H129" s="250">
        <v>7</v>
      </c>
      <c r="I129" s="251"/>
      <c r="J129" s="247"/>
      <c r="K129" s="247"/>
      <c r="L129" s="252"/>
      <c r="M129" s="253"/>
      <c r="N129" s="254"/>
      <c r="O129" s="254"/>
      <c r="P129" s="254"/>
      <c r="Q129" s="254"/>
      <c r="R129" s="254"/>
      <c r="S129" s="254"/>
      <c r="T129" s="25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6" t="s">
        <v>166</v>
      </c>
      <c r="AU129" s="256" t="s">
        <v>90</v>
      </c>
      <c r="AV129" s="14" t="s">
        <v>90</v>
      </c>
      <c r="AW129" s="14" t="s">
        <v>36</v>
      </c>
      <c r="AX129" s="14" t="s">
        <v>80</v>
      </c>
      <c r="AY129" s="256" t="s">
        <v>156</v>
      </c>
    </row>
    <row r="130" s="15" customFormat="1">
      <c r="A130" s="15"/>
      <c r="B130" s="257"/>
      <c r="C130" s="258"/>
      <c r="D130" s="231" t="s">
        <v>166</v>
      </c>
      <c r="E130" s="259" t="s">
        <v>1</v>
      </c>
      <c r="F130" s="260" t="s">
        <v>172</v>
      </c>
      <c r="G130" s="258"/>
      <c r="H130" s="261">
        <v>21.5</v>
      </c>
      <c r="I130" s="262"/>
      <c r="J130" s="258"/>
      <c r="K130" s="258"/>
      <c r="L130" s="263"/>
      <c r="M130" s="264"/>
      <c r="N130" s="265"/>
      <c r="O130" s="265"/>
      <c r="P130" s="265"/>
      <c r="Q130" s="265"/>
      <c r="R130" s="265"/>
      <c r="S130" s="265"/>
      <c r="T130" s="26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7" t="s">
        <v>166</v>
      </c>
      <c r="AU130" s="267" t="s">
        <v>90</v>
      </c>
      <c r="AV130" s="15" t="s">
        <v>162</v>
      </c>
      <c r="AW130" s="15" t="s">
        <v>36</v>
      </c>
      <c r="AX130" s="15" t="s">
        <v>88</v>
      </c>
      <c r="AY130" s="267" t="s">
        <v>156</v>
      </c>
    </row>
    <row r="131" s="2" customFormat="1" ht="24.15" customHeight="1">
      <c r="A131" s="38"/>
      <c r="B131" s="39"/>
      <c r="C131" s="218" t="s">
        <v>88</v>
      </c>
      <c r="D131" s="218" t="s">
        <v>158</v>
      </c>
      <c r="E131" s="219" t="s">
        <v>582</v>
      </c>
      <c r="F131" s="220" t="s">
        <v>583</v>
      </c>
      <c r="G131" s="221" t="s">
        <v>175</v>
      </c>
      <c r="H131" s="222">
        <v>17.300000000000001</v>
      </c>
      <c r="I131" s="223"/>
      <c r="J131" s="224">
        <f>ROUND(I131*H131,2)</f>
        <v>0</v>
      </c>
      <c r="K131" s="220" t="s">
        <v>176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1.9967999999999999</v>
      </c>
      <c r="R131" s="227">
        <f>Q131*H131</f>
        <v>34.544640000000001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162</v>
      </c>
      <c r="AT131" s="229" t="s">
        <v>158</v>
      </c>
      <c r="AU131" s="229" t="s">
        <v>90</v>
      </c>
      <c r="AY131" s="17" t="s">
        <v>156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162</v>
      </c>
      <c r="BM131" s="229" t="s">
        <v>584</v>
      </c>
    </row>
    <row r="132" s="2" customFormat="1">
      <c r="A132" s="38"/>
      <c r="B132" s="39"/>
      <c r="C132" s="40"/>
      <c r="D132" s="231" t="s">
        <v>164</v>
      </c>
      <c r="E132" s="40"/>
      <c r="F132" s="232" t="s">
        <v>585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164</v>
      </c>
      <c r="AU132" s="17" t="s">
        <v>90</v>
      </c>
    </row>
    <row r="133" s="13" customFormat="1">
      <c r="A133" s="13"/>
      <c r="B133" s="236"/>
      <c r="C133" s="237"/>
      <c r="D133" s="231" t="s">
        <v>166</v>
      </c>
      <c r="E133" s="238" t="s">
        <v>1</v>
      </c>
      <c r="F133" s="239" t="s">
        <v>577</v>
      </c>
      <c r="G133" s="237"/>
      <c r="H133" s="238" t="s">
        <v>1</v>
      </c>
      <c r="I133" s="240"/>
      <c r="J133" s="237"/>
      <c r="K133" s="237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166</v>
      </c>
      <c r="AU133" s="245" t="s">
        <v>90</v>
      </c>
      <c r="AV133" s="13" t="s">
        <v>88</v>
      </c>
      <c r="AW133" s="13" t="s">
        <v>36</v>
      </c>
      <c r="AX133" s="13" t="s">
        <v>80</v>
      </c>
      <c r="AY133" s="245" t="s">
        <v>156</v>
      </c>
    </row>
    <row r="134" s="13" customFormat="1">
      <c r="A134" s="13"/>
      <c r="B134" s="236"/>
      <c r="C134" s="237"/>
      <c r="D134" s="231" t="s">
        <v>166</v>
      </c>
      <c r="E134" s="238" t="s">
        <v>1</v>
      </c>
      <c r="F134" s="239" t="s">
        <v>578</v>
      </c>
      <c r="G134" s="237"/>
      <c r="H134" s="238" t="s">
        <v>1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166</v>
      </c>
      <c r="AU134" s="245" t="s">
        <v>90</v>
      </c>
      <c r="AV134" s="13" t="s">
        <v>88</v>
      </c>
      <c r="AW134" s="13" t="s">
        <v>36</v>
      </c>
      <c r="AX134" s="13" t="s">
        <v>80</v>
      </c>
      <c r="AY134" s="245" t="s">
        <v>156</v>
      </c>
    </row>
    <row r="135" s="14" customFormat="1">
      <c r="A135" s="14"/>
      <c r="B135" s="246"/>
      <c r="C135" s="247"/>
      <c r="D135" s="231" t="s">
        <v>166</v>
      </c>
      <c r="E135" s="248" t="s">
        <v>1</v>
      </c>
      <c r="F135" s="249" t="s">
        <v>586</v>
      </c>
      <c r="G135" s="247"/>
      <c r="H135" s="250">
        <v>7.5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166</v>
      </c>
      <c r="AU135" s="256" t="s">
        <v>90</v>
      </c>
      <c r="AV135" s="14" t="s">
        <v>90</v>
      </c>
      <c r="AW135" s="14" t="s">
        <v>36</v>
      </c>
      <c r="AX135" s="14" t="s">
        <v>80</v>
      </c>
      <c r="AY135" s="256" t="s">
        <v>156</v>
      </c>
    </row>
    <row r="136" s="13" customFormat="1">
      <c r="A136" s="13"/>
      <c r="B136" s="236"/>
      <c r="C136" s="237"/>
      <c r="D136" s="231" t="s">
        <v>166</v>
      </c>
      <c r="E136" s="238" t="s">
        <v>1</v>
      </c>
      <c r="F136" s="239" t="s">
        <v>580</v>
      </c>
      <c r="G136" s="237"/>
      <c r="H136" s="238" t="s">
        <v>1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166</v>
      </c>
      <c r="AU136" s="245" t="s">
        <v>90</v>
      </c>
      <c r="AV136" s="13" t="s">
        <v>88</v>
      </c>
      <c r="AW136" s="13" t="s">
        <v>36</v>
      </c>
      <c r="AX136" s="13" t="s">
        <v>80</v>
      </c>
      <c r="AY136" s="245" t="s">
        <v>156</v>
      </c>
    </row>
    <row r="137" s="14" customFormat="1">
      <c r="A137" s="14"/>
      <c r="B137" s="246"/>
      <c r="C137" s="247"/>
      <c r="D137" s="231" t="s">
        <v>166</v>
      </c>
      <c r="E137" s="248" t="s">
        <v>1</v>
      </c>
      <c r="F137" s="249" t="s">
        <v>587</v>
      </c>
      <c r="G137" s="247"/>
      <c r="H137" s="250">
        <v>2.7999999999999998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166</v>
      </c>
      <c r="AU137" s="256" t="s">
        <v>90</v>
      </c>
      <c r="AV137" s="14" t="s">
        <v>90</v>
      </c>
      <c r="AW137" s="14" t="s">
        <v>36</v>
      </c>
      <c r="AX137" s="14" t="s">
        <v>80</v>
      </c>
      <c r="AY137" s="256" t="s">
        <v>156</v>
      </c>
    </row>
    <row r="138" s="13" customFormat="1">
      <c r="A138" s="13"/>
      <c r="B138" s="236"/>
      <c r="C138" s="237"/>
      <c r="D138" s="231" t="s">
        <v>166</v>
      </c>
      <c r="E138" s="238" t="s">
        <v>1</v>
      </c>
      <c r="F138" s="239" t="s">
        <v>581</v>
      </c>
      <c r="G138" s="237"/>
      <c r="H138" s="238" t="s">
        <v>1</v>
      </c>
      <c r="I138" s="240"/>
      <c r="J138" s="237"/>
      <c r="K138" s="237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166</v>
      </c>
      <c r="AU138" s="245" t="s">
        <v>90</v>
      </c>
      <c r="AV138" s="13" t="s">
        <v>88</v>
      </c>
      <c r="AW138" s="13" t="s">
        <v>36</v>
      </c>
      <c r="AX138" s="13" t="s">
        <v>80</v>
      </c>
      <c r="AY138" s="245" t="s">
        <v>156</v>
      </c>
    </row>
    <row r="139" s="14" customFormat="1">
      <c r="A139" s="14"/>
      <c r="B139" s="246"/>
      <c r="C139" s="247"/>
      <c r="D139" s="231" t="s">
        <v>166</v>
      </c>
      <c r="E139" s="248" t="s">
        <v>1</v>
      </c>
      <c r="F139" s="249" t="s">
        <v>207</v>
      </c>
      <c r="G139" s="247"/>
      <c r="H139" s="250">
        <v>7</v>
      </c>
      <c r="I139" s="251"/>
      <c r="J139" s="247"/>
      <c r="K139" s="247"/>
      <c r="L139" s="252"/>
      <c r="M139" s="253"/>
      <c r="N139" s="254"/>
      <c r="O139" s="254"/>
      <c r="P139" s="254"/>
      <c r="Q139" s="254"/>
      <c r="R139" s="254"/>
      <c r="S139" s="254"/>
      <c r="T139" s="25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6" t="s">
        <v>166</v>
      </c>
      <c r="AU139" s="256" t="s">
        <v>90</v>
      </c>
      <c r="AV139" s="14" t="s">
        <v>90</v>
      </c>
      <c r="AW139" s="14" t="s">
        <v>36</v>
      </c>
      <c r="AX139" s="14" t="s">
        <v>80</v>
      </c>
      <c r="AY139" s="256" t="s">
        <v>156</v>
      </c>
    </row>
    <row r="140" s="15" customFormat="1">
      <c r="A140" s="15"/>
      <c r="B140" s="257"/>
      <c r="C140" s="258"/>
      <c r="D140" s="231" t="s">
        <v>166</v>
      </c>
      <c r="E140" s="259" t="s">
        <v>1</v>
      </c>
      <c r="F140" s="260" t="s">
        <v>172</v>
      </c>
      <c r="G140" s="258"/>
      <c r="H140" s="261">
        <v>17.300000000000001</v>
      </c>
      <c r="I140" s="262"/>
      <c r="J140" s="258"/>
      <c r="K140" s="258"/>
      <c r="L140" s="263"/>
      <c r="M140" s="264"/>
      <c r="N140" s="265"/>
      <c r="O140" s="265"/>
      <c r="P140" s="265"/>
      <c r="Q140" s="265"/>
      <c r="R140" s="265"/>
      <c r="S140" s="265"/>
      <c r="T140" s="26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7" t="s">
        <v>166</v>
      </c>
      <c r="AU140" s="267" t="s">
        <v>90</v>
      </c>
      <c r="AV140" s="15" t="s">
        <v>162</v>
      </c>
      <c r="AW140" s="15" t="s">
        <v>36</v>
      </c>
      <c r="AX140" s="15" t="s">
        <v>88</v>
      </c>
      <c r="AY140" s="267" t="s">
        <v>156</v>
      </c>
    </row>
    <row r="141" s="2" customFormat="1" ht="33" customHeight="1">
      <c r="A141" s="38"/>
      <c r="B141" s="39"/>
      <c r="C141" s="218" t="s">
        <v>182</v>
      </c>
      <c r="D141" s="218" t="s">
        <v>158</v>
      </c>
      <c r="E141" s="219" t="s">
        <v>588</v>
      </c>
      <c r="F141" s="220" t="s">
        <v>589</v>
      </c>
      <c r="G141" s="221" t="s">
        <v>161</v>
      </c>
      <c r="H141" s="222">
        <v>106</v>
      </c>
      <c r="I141" s="223"/>
      <c r="J141" s="224">
        <f>ROUND(I141*H141,2)</f>
        <v>0</v>
      </c>
      <c r="K141" s="220" t="s">
        <v>176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0.046059999999999997</v>
      </c>
      <c r="R141" s="227">
        <f>Q141*H141</f>
        <v>4.8823599999999994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162</v>
      </c>
      <c r="AT141" s="229" t="s">
        <v>158</v>
      </c>
      <c r="AU141" s="229" t="s">
        <v>90</v>
      </c>
      <c r="AY141" s="17" t="s">
        <v>156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162</v>
      </c>
      <c r="BM141" s="229" t="s">
        <v>590</v>
      </c>
    </row>
    <row r="142" s="2" customFormat="1">
      <c r="A142" s="38"/>
      <c r="B142" s="39"/>
      <c r="C142" s="40"/>
      <c r="D142" s="231" t="s">
        <v>164</v>
      </c>
      <c r="E142" s="40"/>
      <c r="F142" s="232" t="s">
        <v>591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164</v>
      </c>
      <c r="AU142" s="17" t="s">
        <v>90</v>
      </c>
    </row>
    <row r="143" s="13" customFormat="1">
      <c r="A143" s="13"/>
      <c r="B143" s="236"/>
      <c r="C143" s="237"/>
      <c r="D143" s="231" t="s">
        <v>166</v>
      </c>
      <c r="E143" s="238" t="s">
        <v>1</v>
      </c>
      <c r="F143" s="239" t="s">
        <v>577</v>
      </c>
      <c r="G143" s="237"/>
      <c r="H143" s="238" t="s">
        <v>1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166</v>
      </c>
      <c r="AU143" s="245" t="s">
        <v>90</v>
      </c>
      <c r="AV143" s="13" t="s">
        <v>88</v>
      </c>
      <c r="AW143" s="13" t="s">
        <v>36</v>
      </c>
      <c r="AX143" s="13" t="s">
        <v>80</v>
      </c>
      <c r="AY143" s="245" t="s">
        <v>156</v>
      </c>
    </row>
    <row r="144" s="13" customFormat="1">
      <c r="A144" s="13"/>
      <c r="B144" s="236"/>
      <c r="C144" s="237"/>
      <c r="D144" s="231" t="s">
        <v>166</v>
      </c>
      <c r="E144" s="238" t="s">
        <v>1</v>
      </c>
      <c r="F144" s="239" t="s">
        <v>592</v>
      </c>
      <c r="G144" s="237"/>
      <c r="H144" s="238" t="s">
        <v>1</v>
      </c>
      <c r="I144" s="240"/>
      <c r="J144" s="237"/>
      <c r="K144" s="237"/>
      <c r="L144" s="241"/>
      <c r="M144" s="242"/>
      <c r="N144" s="243"/>
      <c r="O144" s="243"/>
      <c r="P144" s="243"/>
      <c r="Q144" s="243"/>
      <c r="R144" s="243"/>
      <c r="S144" s="243"/>
      <c r="T144" s="24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5" t="s">
        <v>166</v>
      </c>
      <c r="AU144" s="245" t="s">
        <v>90</v>
      </c>
      <c r="AV144" s="13" t="s">
        <v>88</v>
      </c>
      <c r="AW144" s="13" t="s">
        <v>36</v>
      </c>
      <c r="AX144" s="13" t="s">
        <v>80</v>
      </c>
      <c r="AY144" s="245" t="s">
        <v>156</v>
      </c>
    </row>
    <row r="145" s="14" customFormat="1">
      <c r="A145" s="14"/>
      <c r="B145" s="246"/>
      <c r="C145" s="247"/>
      <c r="D145" s="231" t="s">
        <v>166</v>
      </c>
      <c r="E145" s="248" t="s">
        <v>1</v>
      </c>
      <c r="F145" s="249" t="s">
        <v>551</v>
      </c>
      <c r="G145" s="247"/>
      <c r="H145" s="250">
        <v>100</v>
      </c>
      <c r="I145" s="251"/>
      <c r="J145" s="247"/>
      <c r="K145" s="247"/>
      <c r="L145" s="252"/>
      <c r="M145" s="253"/>
      <c r="N145" s="254"/>
      <c r="O145" s="254"/>
      <c r="P145" s="254"/>
      <c r="Q145" s="254"/>
      <c r="R145" s="254"/>
      <c r="S145" s="254"/>
      <c r="T145" s="25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6" t="s">
        <v>166</v>
      </c>
      <c r="AU145" s="256" t="s">
        <v>90</v>
      </c>
      <c r="AV145" s="14" t="s">
        <v>90</v>
      </c>
      <c r="AW145" s="14" t="s">
        <v>36</v>
      </c>
      <c r="AX145" s="14" t="s">
        <v>80</v>
      </c>
      <c r="AY145" s="256" t="s">
        <v>156</v>
      </c>
    </row>
    <row r="146" s="13" customFormat="1">
      <c r="A146" s="13"/>
      <c r="B146" s="236"/>
      <c r="C146" s="237"/>
      <c r="D146" s="231" t="s">
        <v>166</v>
      </c>
      <c r="E146" s="238" t="s">
        <v>1</v>
      </c>
      <c r="F146" s="239" t="s">
        <v>580</v>
      </c>
      <c r="G146" s="237"/>
      <c r="H146" s="238" t="s">
        <v>1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166</v>
      </c>
      <c r="AU146" s="245" t="s">
        <v>90</v>
      </c>
      <c r="AV146" s="13" t="s">
        <v>88</v>
      </c>
      <c r="AW146" s="13" t="s">
        <v>36</v>
      </c>
      <c r="AX146" s="13" t="s">
        <v>80</v>
      </c>
      <c r="AY146" s="245" t="s">
        <v>156</v>
      </c>
    </row>
    <row r="147" s="14" customFormat="1">
      <c r="A147" s="14"/>
      <c r="B147" s="246"/>
      <c r="C147" s="247"/>
      <c r="D147" s="231" t="s">
        <v>166</v>
      </c>
      <c r="E147" s="248" t="s">
        <v>1</v>
      </c>
      <c r="F147" s="249" t="s">
        <v>182</v>
      </c>
      <c r="G147" s="247"/>
      <c r="H147" s="250">
        <v>3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166</v>
      </c>
      <c r="AU147" s="256" t="s">
        <v>90</v>
      </c>
      <c r="AV147" s="14" t="s">
        <v>90</v>
      </c>
      <c r="AW147" s="14" t="s">
        <v>36</v>
      </c>
      <c r="AX147" s="14" t="s">
        <v>80</v>
      </c>
      <c r="AY147" s="256" t="s">
        <v>156</v>
      </c>
    </row>
    <row r="148" s="13" customFormat="1">
      <c r="A148" s="13"/>
      <c r="B148" s="236"/>
      <c r="C148" s="237"/>
      <c r="D148" s="231" t="s">
        <v>166</v>
      </c>
      <c r="E148" s="238" t="s">
        <v>1</v>
      </c>
      <c r="F148" s="239" t="s">
        <v>580</v>
      </c>
      <c r="G148" s="237"/>
      <c r="H148" s="238" t="s">
        <v>1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166</v>
      </c>
      <c r="AU148" s="245" t="s">
        <v>90</v>
      </c>
      <c r="AV148" s="13" t="s">
        <v>88</v>
      </c>
      <c r="AW148" s="13" t="s">
        <v>36</v>
      </c>
      <c r="AX148" s="13" t="s">
        <v>80</v>
      </c>
      <c r="AY148" s="245" t="s">
        <v>156</v>
      </c>
    </row>
    <row r="149" s="14" customFormat="1">
      <c r="A149" s="14"/>
      <c r="B149" s="246"/>
      <c r="C149" s="247"/>
      <c r="D149" s="231" t="s">
        <v>166</v>
      </c>
      <c r="E149" s="248" t="s">
        <v>1</v>
      </c>
      <c r="F149" s="249" t="s">
        <v>182</v>
      </c>
      <c r="G149" s="247"/>
      <c r="H149" s="250">
        <v>3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166</v>
      </c>
      <c r="AU149" s="256" t="s">
        <v>90</v>
      </c>
      <c r="AV149" s="14" t="s">
        <v>90</v>
      </c>
      <c r="AW149" s="14" t="s">
        <v>36</v>
      </c>
      <c r="AX149" s="14" t="s">
        <v>80</v>
      </c>
      <c r="AY149" s="256" t="s">
        <v>156</v>
      </c>
    </row>
    <row r="150" s="15" customFormat="1">
      <c r="A150" s="15"/>
      <c r="B150" s="257"/>
      <c r="C150" s="258"/>
      <c r="D150" s="231" t="s">
        <v>166</v>
      </c>
      <c r="E150" s="259" t="s">
        <v>1</v>
      </c>
      <c r="F150" s="260" t="s">
        <v>172</v>
      </c>
      <c r="G150" s="258"/>
      <c r="H150" s="261">
        <v>106</v>
      </c>
      <c r="I150" s="262"/>
      <c r="J150" s="258"/>
      <c r="K150" s="258"/>
      <c r="L150" s="263"/>
      <c r="M150" s="286"/>
      <c r="N150" s="287"/>
      <c r="O150" s="287"/>
      <c r="P150" s="287"/>
      <c r="Q150" s="287"/>
      <c r="R150" s="287"/>
      <c r="S150" s="287"/>
      <c r="T150" s="28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166</v>
      </c>
      <c r="AU150" s="267" t="s">
        <v>90</v>
      </c>
      <c r="AV150" s="15" t="s">
        <v>162</v>
      </c>
      <c r="AW150" s="15" t="s">
        <v>36</v>
      </c>
      <c r="AX150" s="15" t="s">
        <v>88</v>
      </c>
      <c r="AY150" s="267" t="s">
        <v>156</v>
      </c>
    </row>
    <row r="151" s="2" customFormat="1" ht="6.96" customHeight="1">
      <c r="A151" s="38"/>
      <c r="B151" s="66"/>
      <c r="C151" s="67"/>
      <c r="D151" s="67"/>
      <c r="E151" s="67"/>
      <c r="F151" s="67"/>
      <c r="G151" s="67"/>
      <c r="H151" s="67"/>
      <c r="I151" s="67"/>
      <c r="J151" s="67"/>
      <c r="K151" s="67"/>
      <c r="L151" s="44"/>
      <c r="M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</sheetData>
  <sheetProtection sheet="1" autoFilter="0" formatColumns="0" formatRows="0" objects="1" scenarios="1" spinCount="100000" saltValue="zcKBWhtmZ40Q8mJQhi0kkin37S2EbjDbSNuVyYqvz0OnmSCB1Vd33Gtd2hTLa8jz3chj0PMp3hLS2r1oltmDzA==" hashValue="MgtEe+T6PeLWZ2CW0lYzu1yPch6hSpFFFs0/6lGYuHwidW3WolEvM9+orSnHvYEDOp72CDI/3rDtqXHg5UxnAQ==" algorithmName="SHA-512" password="CC35"/>
  <autoFilter ref="C117:K15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Boháč</dc:creator>
  <cp:lastModifiedBy>Marek Boháč</cp:lastModifiedBy>
  <dcterms:created xsi:type="dcterms:W3CDTF">2025-12-16T09:58:07Z</dcterms:created>
  <dcterms:modified xsi:type="dcterms:W3CDTF">2025-12-16T09:58:13Z</dcterms:modified>
</cp:coreProperties>
</file>