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Akce_LP\18_25_3 Opava_Vojenský_Splav\Rozpočet\"/>
    </mc:Choice>
  </mc:AlternateContent>
  <bookViews>
    <workbookView xWindow="0" yWindow="0" windowWidth="0" windowHeight="0"/>
  </bookViews>
  <sheets>
    <sheet name="Rekapitulace stavby" sheetId="1" r:id="rId1"/>
    <sheet name="01 - Oprava jezu" sheetId="2" r:id="rId2"/>
    <sheet name="VON - Vedlejší a ostatní 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Oprava jezu'!$C$125:$K$475</definedName>
    <definedName name="_xlnm.Print_Area" localSheetId="1">'01 - Oprava jezu'!$C$4:$J$76,'01 - Oprava jezu'!$C$82:$J$107,'01 - Oprava jezu'!$C$113:$K$475</definedName>
    <definedName name="_xlnm.Print_Titles" localSheetId="1">'01 - Oprava jezu'!$125:$125</definedName>
    <definedName name="_xlnm._FilterDatabase" localSheetId="2" hidden="1">'VON - Vedlejší a ostatní ...'!$C$122:$K$175</definedName>
    <definedName name="_xlnm.Print_Area" localSheetId="2">'VON - Vedlejší a ostatní ...'!$C$4:$J$76,'VON - Vedlejší a ostatní ...'!$C$82:$J$104,'VON - Vedlejší a ostatní ...'!$C$110:$K$175</definedName>
    <definedName name="_xlnm.Print_Titles" localSheetId="2">'VON - Vedlejší a ostatní ...'!$122:$122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73"/>
  <c r="BH173"/>
  <c r="BG173"/>
  <c r="BF173"/>
  <c r="T173"/>
  <c r="T172"/>
  <c r="R173"/>
  <c r="R172"/>
  <c r="P173"/>
  <c r="P172"/>
  <c r="BI169"/>
  <c r="BH169"/>
  <c r="BG169"/>
  <c r="BF169"/>
  <c r="T169"/>
  <c r="T168"/>
  <c r="R169"/>
  <c r="R168"/>
  <c r="P169"/>
  <c r="P168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85"/>
  <c i="2" r="J37"/>
  <c r="J36"/>
  <c i="1" r="AY95"/>
  <c i="2" r="J35"/>
  <c i="1" r="AX95"/>
  <c i="2" r="BI473"/>
  <c r="BH473"/>
  <c r="BG473"/>
  <c r="BF473"/>
  <c r="T473"/>
  <c r="R473"/>
  <c r="P473"/>
  <c r="BI468"/>
  <c r="BH468"/>
  <c r="BG468"/>
  <c r="BF468"/>
  <c r="T468"/>
  <c r="R468"/>
  <c r="P468"/>
  <c r="BI464"/>
  <c r="BH464"/>
  <c r="BG464"/>
  <c r="BF464"/>
  <c r="T464"/>
  <c r="T463"/>
  <c r="R464"/>
  <c r="R463"/>
  <c r="P464"/>
  <c r="P463"/>
  <c r="BI460"/>
  <c r="BH460"/>
  <c r="BG460"/>
  <c r="BF460"/>
  <c r="T460"/>
  <c r="R460"/>
  <c r="P460"/>
  <c r="BI457"/>
  <c r="BH457"/>
  <c r="BG457"/>
  <c r="BF457"/>
  <c r="T457"/>
  <c r="R457"/>
  <c r="P457"/>
  <c r="BI450"/>
  <c r="BH450"/>
  <c r="BG450"/>
  <c r="BF450"/>
  <c r="T450"/>
  <c r="R450"/>
  <c r="P450"/>
  <c r="BI448"/>
  <c r="BH448"/>
  <c r="BG448"/>
  <c r="BF448"/>
  <c r="T448"/>
  <c r="R448"/>
  <c r="P448"/>
  <c r="BI442"/>
  <c r="BH442"/>
  <c r="BG442"/>
  <c r="BF442"/>
  <c r="T442"/>
  <c r="R442"/>
  <c r="P442"/>
  <c r="BI437"/>
  <c r="BH437"/>
  <c r="BG437"/>
  <c r="BF437"/>
  <c r="T437"/>
  <c r="R437"/>
  <c r="P437"/>
  <c r="BI432"/>
  <c r="BH432"/>
  <c r="BG432"/>
  <c r="BF432"/>
  <c r="T432"/>
  <c r="R432"/>
  <c r="P432"/>
  <c r="BI427"/>
  <c r="BH427"/>
  <c r="BG427"/>
  <c r="BF427"/>
  <c r="T427"/>
  <c r="R427"/>
  <c r="P427"/>
  <c r="BI423"/>
  <c r="BH423"/>
  <c r="BG423"/>
  <c r="BF423"/>
  <c r="T423"/>
  <c r="R423"/>
  <c r="P423"/>
  <c r="BI417"/>
  <c r="BH417"/>
  <c r="BG417"/>
  <c r="BF417"/>
  <c r="T417"/>
  <c r="R417"/>
  <c r="P417"/>
  <c r="BI410"/>
  <c r="BH410"/>
  <c r="BG410"/>
  <c r="BF410"/>
  <c r="T410"/>
  <c r="R410"/>
  <c r="P410"/>
  <c r="BI406"/>
  <c r="BH406"/>
  <c r="BG406"/>
  <c r="BF406"/>
  <c r="T406"/>
  <c r="R406"/>
  <c r="P406"/>
  <c r="BI401"/>
  <c r="BH401"/>
  <c r="BG401"/>
  <c r="BF401"/>
  <c r="T401"/>
  <c r="R401"/>
  <c r="P401"/>
  <c r="BI391"/>
  <c r="BH391"/>
  <c r="BG391"/>
  <c r="BF391"/>
  <c r="T391"/>
  <c r="R391"/>
  <c r="P391"/>
  <c r="BI383"/>
  <c r="BH383"/>
  <c r="BG383"/>
  <c r="BF383"/>
  <c r="T383"/>
  <c r="R383"/>
  <c r="P383"/>
  <c r="BI375"/>
  <c r="BH375"/>
  <c r="BG375"/>
  <c r="BF375"/>
  <c r="T375"/>
  <c r="R375"/>
  <c r="P375"/>
  <c r="BI367"/>
  <c r="BH367"/>
  <c r="BG367"/>
  <c r="BF367"/>
  <c r="T367"/>
  <c r="R367"/>
  <c r="P367"/>
  <c r="BI359"/>
  <c r="BH359"/>
  <c r="BG359"/>
  <c r="BF359"/>
  <c r="T359"/>
  <c r="R359"/>
  <c r="P359"/>
  <c r="BI353"/>
  <c r="BH353"/>
  <c r="BG353"/>
  <c r="BF353"/>
  <c r="T353"/>
  <c r="R353"/>
  <c r="P353"/>
  <c r="BI348"/>
  <c r="BH348"/>
  <c r="BG348"/>
  <c r="BF348"/>
  <c r="T348"/>
  <c r="R348"/>
  <c r="P348"/>
  <c r="BI343"/>
  <c r="BH343"/>
  <c r="BG343"/>
  <c r="BF343"/>
  <c r="T343"/>
  <c r="R343"/>
  <c r="P343"/>
  <c r="BI339"/>
  <c r="BH339"/>
  <c r="BG339"/>
  <c r="BF339"/>
  <c r="T339"/>
  <c r="R339"/>
  <c r="P339"/>
  <c r="BI334"/>
  <c r="BH334"/>
  <c r="BG334"/>
  <c r="BF334"/>
  <c r="T334"/>
  <c r="R334"/>
  <c r="P334"/>
  <c r="BI329"/>
  <c r="BH329"/>
  <c r="BG329"/>
  <c r="BF329"/>
  <c r="T329"/>
  <c r="R329"/>
  <c r="P329"/>
  <c r="BI324"/>
  <c r="BH324"/>
  <c r="BG324"/>
  <c r="BF324"/>
  <c r="T324"/>
  <c r="R324"/>
  <c r="P324"/>
  <c r="BI318"/>
  <c r="BH318"/>
  <c r="BG318"/>
  <c r="BF318"/>
  <c r="T318"/>
  <c r="R318"/>
  <c r="P318"/>
  <c r="BI313"/>
  <c r="BH313"/>
  <c r="BG313"/>
  <c r="BF313"/>
  <c r="T313"/>
  <c r="R313"/>
  <c r="P313"/>
  <c r="BI311"/>
  <c r="BH311"/>
  <c r="BG311"/>
  <c r="BF311"/>
  <c r="T311"/>
  <c r="R311"/>
  <c r="P311"/>
  <c r="BI305"/>
  <c r="BH305"/>
  <c r="BG305"/>
  <c r="BF305"/>
  <c r="T305"/>
  <c r="R305"/>
  <c r="P305"/>
  <c r="BI299"/>
  <c r="BH299"/>
  <c r="BG299"/>
  <c r="BF299"/>
  <c r="T299"/>
  <c r="R299"/>
  <c r="P299"/>
  <c r="BI295"/>
  <c r="BH295"/>
  <c r="BG295"/>
  <c r="BF295"/>
  <c r="T295"/>
  <c r="R295"/>
  <c r="P295"/>
  <c r="BI284"/>
  <c r="BH284"/>
  <c r="BG284"/>
  <c r="BF284"/>
  <c r="T284"/>
  <c r="T273"/>
  <c r="R284"/>
  <c r="R273"/>
  <c r="P284"/>
  <c r="P273"/>
  <c r="BI274"/>
  <c r="BH274"/>
  <c r="BG274"/>
  <c r="BF274"/>
  <c r="T274"/>
  <c r="R274"/>
  <c r="P274"/>
  <c r="BI269"/>
  <c r="BH269"/>
  <c r="BG269"/>
  <c r="BF269"/>
  <c r="T269"/>
  <c r="R269"/>
  <c r="P269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37"/>
  <c r="BH237"/>
  <c r="BG237"/>
  <c r="BF237"/>
  <c r="T237"/>
  <c r="R237"/>
  <c r="P237"/>
  <c r="BI234"/>
  <c r="BH234"/>
  <c r="BG234"/>
  <c r="BF234"/>
  <c r="T234"/>
  <c r="R234"/>
  <c r="P234"/>
  <c r="BI219"/>
  <c r="BH219"/>
  <c r="BG219"/>
  <c r="BF219"/>
  <c r="T219"/>
  <c r="R219"/>
  <c r="P219"/>
  <c r="BI213"/>
  <c r="BH213"/>
  <c r="BG213"/>
  <c r="BF213"/>
  <c r="T213"/>
  <c r="R213"/>
  <c r="P213"/>
  <c r="BI205"/>
  <c r="BH205"/>
  <c r="BG205"/>
  <c r="BF205"/>
  <c r="T205"/>
  <c r="R205"/>
  <c r="P205"/>
  <c r="BI199"/>
  <c r="BH199"/>
  <c r="BG199"/>
  <c r="BF199"/>
  <c r="T199"/>
  <c r="R199"/>
  <c r="P199"/>
  <c r="BI193"/>
  <c r="BH193"/>
  <c r="BG193"/>
  <c r="BF193"/>
  <c r="T193"/>
  <c r="R193"/>
  <c r="P193"/>
  <c r="BI185"/>
  <c r="BH185"/>
  <c r="BG185"/>
  <c r="BF185"/>
  <c r="T185"/>
  <c r="R185"/>
  <c r="P185"/>
  <c r="BI173"/>
  <c r="BH173"/>
  <c r="BG173"/>
  <c r="BF173"/>
  <c r="T173"/>
  <c r="R173"/>
  <c r="P173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6"/>
  <c r="BH146"/>
  <c r="BG146"/>
  <c r="BF146"/>
  <c r="T146"/>
  <c r="R146"/>
  <c r="P146"/>
  <c r="BI144"/>
  <c r="BH144"/>
  <c r="BG144"/>
  <c r="BF144"/>
  <c r="T144"/>
  <c r="R144"/>
  <c r="P144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120"/>
  <c r="E7"/>
  <c r="E85"/>
  <c i="1" r="L90"/>
  <c r="AM90"/>
  <c r="AM89"/>
  <c r="L89"/>
  <c r="AM87"/>
  <c r="L87"/>
  <c r="L85"/>
  <c r="L84"/>
  <c i="3" r="BK156"/>
  <c r="BK153"/>
  <c r="J150"/>
  <c r="J146"/>
  <c r="J143"/>
  <c r="J139"/>
  <c r="J135"/>
  <c r="J132"/>
  <c r="J126"/>
  <c i="2" r="BK457"/>
  <c r="J437"/>
  <c r="BK423"/>
  <c r="BK410"/>
  <c r="BK375"/>
  <c r="BK367"/>
  <c r="J348"/>
  <c r="J334"/>
  <c r="BK305"/>
  <c r="J473"/>
  <c r="J457"/>
  <c r="BK450"/>
  <c r="J448"/>
  <c r="J427"/>
  <c r="J284"/>
  <c r="J129"/>
  <c i="3" r="J173"/>
  <c i="2" r="J375"/>
  <c r="BK295"/>
  <c r="J258"/>
  <c r="BK139"/>
  <c r="BK262"/>
  <c i="3" r="J165"/>
  <c i="2" r="J432"/>
  <c r="BK417"/>
  <c r="J339"/>
  <c r="BK313"/>
  <c r="J262"/>
  <c r="BK258"/>
  <c r="J269"/>
  <c r="BK254"/>
  <c r="BK213"/>
  <c r="BK432"/>
  <c r="BK427"/>
  <c r="J410"/>
  <c r="J401"/>
  <c r="BK464"/>
  <c r="J442"/>
  <c r="BK348"/>
  <c r="BK343"/>
  <c r="J234"/>
  <c r="J205"/>
  <c r="J146"/>
  <c r="J305"/>
  <c r="BK269"/>
  <c i="3" r="J169"/>
  <c i="2" r="BK159"/>
  <c i="3" r="BK165"/>
  <c r="BK169"/>
  <c i="2" r="BK134"/>
  <c i="1" r="AS94"/>
  <c i="3" r="BK163"/>
  <c r="J163"/>
  <c r="BK159"/>
  <c r="J159"/>
  <c r="J156"/>
  <c r="J153"/>
  <c r="BK150"/>
  <c r="BK148"/>
  <c r="BK143"/>
  <c r="J129"/>
  <c r="BK126"/>
  <c i="2" r="BK473"/>
  <c r="BK468"/>
  <c r="J460"/>
  <c r="BK391"/>
  <c r="J423"/>
  <c r="BK406"/>
  <c r="BK334"/>
  <c r="J324"/>
  <c r="J313"/>
  <c r="BK299"/>
  <c r="J265"/>
  <c r="J468"/>
  <c r="BK460"/>
  <c r="J417"/>
  <c r="J353"/>
  <c r="BK274"/>
  <c r="J144"/>
  <c r="BK129"/>
  <c r="J237"/>
  <c r="J152"/>
  <c r="J359"/>
  <c r="BK353"/>
  <c i="3" r="BK129"/>
  <c i="2" r="BK146"/>
  <c i="3" r="J148"/>
  <c r="BK146"/>
  <c r="BK139"/>
  <c r="BK135"/>
  <c r="BK132"/>
  <c i="2" r="BK448"/>
  <c r="J406"/>
  <c r="J383"/>
  <c r="J367"/>
  <c r="BK329"/>
  <c r="J318"/>
  <c r="J311"/>
  <c r="J295"/>
  <c r="J274"/>
  <c r="BK237"/>
  <c r="J213"/>
  <c i="3" r="BK173"/>
  <c i="2" r="J464"/>
  <c r="J450"/>
  <c r="BK442"/>
  <c r="BK437"/>
  <c r="BK401"/>
  <c r="J391"/>
  <c r="BK383"/>
  <c r="BK359"/>
  <c r="BK324"/>
  <c r="BK318"/>
  <c r="BK144"/>
  <c r="BK339"/>
  <c r="J329"/>
  <c r="BK265"/>
  <c r="BK234"/>
  <c r="BK199"/>
  <c r="J193"/>
  <c r="J173"/>
  <c r="BK152"/>
  <c r="BK311"/>
  <c r="J219"/>
  <c r="BK205"/>
  <c r="BK185"/>
  <c r="J156"/>
  <c r="J299"/>
  <c r="BK284"/>
  <c r="J254"/>
  <c r="BK219"/>
  <c r="J199"/>
  <c r="BK173"/>
  <c r="J159"/>
  <c r="J139"/>
  <c r="J134"/>
  <c r="J343"/>
  <c r="BK193"/>
  <c r="J185"/>
  <c r="BK156"/>
  <c l="1" r="R358"/>
  <c r="BK128"/>
  <c r="BK358"/>
  <c r="J358"/>
  <c r="J101"/>
  <c r="T409"/>
  <c r="P456"/>
  <c r="T467"/>
  <c r="T466"/>
  <c i="3" r="P125"/>
  <c r="P124"/>
  <c r="P123"/>
  <c i="1" r="AU96"/>
  <c i="2" r="R128"/>
  <c r="R127"/>
  <c r="R126"/>
  <c r="P358"/>
  <c r="R409"/>
  <c r="P467"/>
  <c r="P466"/>
  <c i="3" r="P142"/>
  <c r="T142"/>
  <c r="BK125"/>
  <c r="P162"/>
  <c r="R162"/>
  <c i="2" r="R294"/>
  <c r="P409"/>
  <c i="3" r="T162"/>
  <c r="T125"/>
  <c r="T124"/>
  <c r="T123"/>
  <c r="R142"/>
  <c i="2" r="BK294"/>
  <c r="J294"/>
  <c r="J100"/>
  <c i="3" r="BK142"/>
  <c r="J142"/>
  <c r="J100"/>
  <c i="2" r="P294"/>
  <c i="3" r="R125"/>
  <c i="2" r="P128"/>
  <c r="P127"/>
  <c r="P126"/>
  <c i="1" r="AU95"/>
  <c i="2" r="BK409"/>
  <c r="J409"/>
  <c r="J102"/>
  <c r="R456"/>
  <c r="BK467"/>
  <c r="J467"/>
  <c r="J106"/>
  <c i="3" r="BK162"/>
  <c r="J162"/>
  <c r="J101"/>
  <c i="2" r="T128"/>
  <c r="T127"/>
  <c r="T126"/>
  <c r="T294"/>
  <c r="T358"/>
  <c r="BK456"/>
  <c r="J456"/>
  <c r="J103"/>
  <c r="T456"/>
  <c r="R467"/>
  <c r="R466"/>
  <c r="BE173"/>
  <c r="J89"/>
  <c r="E116"/>
  <c r="BE129"/>
  <c r="BE146"/>
  <c r="BE274"/>
  <c r="BE134"/>
  <c r="BE193"/>
  <c r="BE199"/>
  <c r="BE318"/>
  <c r="BE139"/>
  <c r="BE156"/>
  <c r="BE205"/>
  <c r="BE311"/>
  <c r="BE343"/>
  <c r="BE348"/>
  <c r="BE423"/>
  <c r="BE448"/>
  <c r="BE457"/>
  <c r="BE468"/>
  <c r="BK273"/>
  <c r="J273"/>
  <c r="J99"/>
  <c i="3" r="J89"/>
  <c r="F92"/>
  <c r="BE135"/>
  <c r="BE165"/>
  <c i="2" r="BE234"/>
  <c r="BE262"/>
  <c r="BE269"/>
  <c r="BE324"/>
  <c r="BE334"/>
  <c r="BE353"/>
  <c r="BE359"/>
  <c r="BE401"/>
  <c r="BE450"/>
  <c i="3" r="E113"/>
  <c i="2" r="BE159"/>
  <c i="3" r="BE169"/>
  <c r="BE173"/>
  <c r="BK138"/>
  <c r="J138"/>
  <c r="J99"/>
  <c i="2" r="BE375"/>
  <c r="BE464"/>
  <c r="F92"/>
  <c r="BE219"/>
  <c r="BE284"/>
  <c r="BK463"/>
  <c r="J463"/>
  <c r="J104"/>
  <c i="3" r="BE159"/>
  <c r="BK168"/>
  <c r="J168"/>
  <c r="J102"/>
  <c i="2" r="BE258"/>
  <c r="BE295"/>
  <c r="BE339"/>
  <c r="BE367"/>
  <c r="BE427"/>
  <c r="BE299"/>
  <c r="BE460"/>
  <c r="BE383"/>
  <c r="BE406"/>
  <c i="3" r="BK172"/>
  <c r="J172"/>
  <c r="J103"/>
  <c i="2" r="BE144"/>
  <c r="BE237"/>
  <c r="BE213"/>
  <c r="BE305"/>
  <c r="BE329"/>
  <c r="BE152"/>
  <c r="BE185"/>
  <c r="BE313"/>
  <c r="BE417"/>
  <c i="3" r="BE163"/>
  <c i="2" r="BE265"/>
  <c r="BE410"/>
  <c r="BE437"/>
  <c r="BE473"/>
  <c i="3" r="BE126"/>
  <c r="BE132"/>
  <c i="2" r="BE254"/>
  <c r="BE391"/>
  <c r="BE432"/>
  <c r="BE442"/>
  <c i="3" r="BE129"/>
  <c r="BE139"/>
  <c r="BE143"/>
  <c r="BE146"/>
  <c r="BE148"/>
  <c r="BE150"/>
  <c r="BE153"/>
  <c r="BE156"/>
  <c i="2" r="F36"/>
  <c i="1" r="BC95"/>
  <c i="2" r="F37"/>
  <c i="1" r="BD95"/>
  <c i="3" r="J34"/>
  <c i="1" r="AW96"/>
  <c i="3" r="F36"/>
  <c i="1" r="BC96"/>
  <c i="2" r="J34"/>
  <c i="1" r="AW95"/>
  <c i="2" r="F34"/>
  <c i="1" r="BA95"/>
  <c i="3" r="F34"/>
  <c i="1" r="BA96"/>
  <c i="3" r="F37"/>
  <c i="1" r="BD96"/>
  <c i="3" r="F35"/>
  <c i="1" r="BB96"/>
  <c i="2" r="F35"/>
  <c i="1" r="BB95"/>
  <c i="3" l="1" r="R124"/>
  <c r="R123"/>
  <c r="BK124"/>
  <c r="J124"/>
  <c r="J97"/>
  <c i="2" r="BK127"/>
  <c r="J128"/>
  <c r="J98"/>
  <c i="3" r="J125"/>
  <c r="J98"/>
  <c i="2" r="BK466"/>
  <c r="J466"/>
  <c r="J105"/>
  <c i="1" r="AU94"/>
  <c r="BB94"/>
  <c r="W31"/>
  <c i="2" r="F33"/>
  <c i="1" r="AZ95"/>
  <c i="3" r="F33"/>
  <c i="1" r="AZ96"/>
  <c i="3" r="J33"/>
  <c i="1" r="AV96"/>
  <c r="AT96"/>
  <c i="2" r="J33"/>
  <c i="1" r="AV95"/>
  <c r="AT95"/>
  <c r="BC94"/>
  <c r="W32"/>
  <c r="BA94"/>
  <c r="W30"/>
  <c r="BD94"/>
  <c r="W33"/>
  <c i="2" l="1" r="BK126"/>
  <c r="J126"/>
  <c r="J127"/>
  <c r="J97"/>
  <c i="3" r="BK123"/>
  <c r="J123"/>
  <c r="J96"/>
  <c i="2" r="J30"/>
  <c i="1" r="AG95"/>
  <c r="AN95"/>
  <c r="AZ94"/>
  <c r="AV94"/>
  <c r="AK29"/>
  <c r="AW94"/>
  <c r="AK30"/>
  <c r="AX94"/>
  <c r="AY94"/>
  <c i="2" l="1" r="J39"/>
  <c r="J96"/>
  <c i="1" r="W29"/>
  <c r="AT94"/>
  <c i="3" r="J30"/>
  <c i="1" r="AG96"/>
  <c r="AN96"/>
  <c i="3" l="1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<sst xmlns="http://schemas.openxmlformats.org/spreadsheetml/2006/main">
  <si>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</si>
  <si>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</si>
  <si>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</si>
  <si>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</si>
  <si>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</si>
  <si>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{39172074-e8fd-46a6-9c70-1329eb86b6fb}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</si>
  <si>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</si>
  <si>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</si>
  <si>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</si>
  <si>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</si>
  <si>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</si>
  <si>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</si>
  <si>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</si>
  <si>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</si>
  <si>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18/25/3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</si>
  <si>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</si>
  <si>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</si>
  <si>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VT Opava – Jez Městské sady km 39.480, odstranění PŠ 09/2024 (stavba č. 8863)</t>
  </si>
  <si>
    <t>KSO:</t>
  </si>
  <si>
    <t>CC-CZ:</t>
  </si>
  <si>
    <t>Místo:</t>
  </si>
  <si>
    <t>Opava</t>
  </si>
  <si>
    <t>Datum:</t>
  </si>
  <si>
    <t>28. 11. 2025</t>
  </si>
  <si>
    <t>Zadavatel:</t>
  </si>
  <si>
    <t>IČ:</t>
  </si>
  <si>
    <t>70890021</t>
  </si>
  <si>
    <t>Povodí Odry, státní podnik</t>
  </si>
  <si>
    <t>DIČ:</t>
  </si>
  <si>
    <t>CZ70890021</t>
  </si>
  <si>
    <t>Uchazeč:</t>
  </si>
  <si>
    <t>Vyplň údaj</t>
  </si>
  <si>
    <t>Projektant:</t>
  </si>
  <si>
    <t>62255860</t>
  </si>
  <si>
    <t>Lineplan s.r.o.</t>
  </si>
  <si>
    <t>CZ62255860</t>
  </si>
  <si>
    <t>True</t>
  </si>
  <si>
    <t>Zpracovatel:</t>
  </si>
  <si>
    <t>Ing. Marek Boháč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</si>
  <si>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</si>
  <si>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</si>
  <si>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</si>
  <si>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</si>
  <si>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</si>
  <si>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</si>
  <si>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</si>
  <si>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</si>
  <si>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</si>
  <si>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</si>
  <si>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</si>
  <si>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</si>
  <si>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</si>
  <si>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</si>
  <si>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</si>
  <si>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</si>
  <si>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</si>
  <si>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</si>
  <si>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</si>
  <si>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</si>
  <si>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</si>
  <si>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</si>
  <si>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</si>
  <si>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</si>
  <si>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</si>
  <si>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</si>
  <si>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</si>
  <si>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</si>
  <si>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</si>
  <si>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</si>
  <si>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</si>
  <si>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</si>
  <si>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</si>
  <si>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</si>
  <si>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</si>
  <si>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</si>
  <si>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</si>
  <si>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</si>
  <si>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</si>
  <si>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</si>
  <si>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</si>
  <si>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</si>
  <si>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</si>
  <si>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</si>
  <si>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</si>
  <si>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</si>
  <si>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</si>
  <si>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jezu</t>
  </si>
  <si>
    <t>STA</t>
  </si>
  <si>
    <t>1</t>
  </si>
  <si>
    <t>{d2f5726c-a468-4d6e-abb6-2262876a318e}</t>
  </si>
  <si>
    <t>2</t>
  </si>
  <si>
    <t>VON</t>
  </si>
  <si>
    <t>Vedlejší a ostatní náklady</t>
  </si>
  <si>
    <t>{4dff0a0d-3cb1-4956-afb6-6a2f12ab822a}</t>
  </si>
  <si>
    <t>KRYCÍ LIST SOUPISU PRACÍ</t>
  </si>
  <si>
    <t>Objekt:</t>
  </si>
  <si>
    <t>01 - Oprava jezu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</si>
  <si>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</si>
  <si>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</si>
  <si>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</si>
  <si>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</si>
  <si>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</si>
  <si>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</si>
  <si>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</si>
  <si>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</si>
  <si>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</si>
  <si>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</si>
  <si>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</si>
  <si>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</si>
  <si>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</si>
  <si>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</si>
  <si>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</si>
  <si>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</si>
  <si>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</si>
  <si>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</si>
  <si>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</si>
  <si>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</si>
  <si>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</si>
  <si>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</si>
  <si>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</si>
  <si>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</si>
  <si>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</si>
  <si>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</si>
  <si>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</si>
  <si>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</si>
  <si>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</si>
  <si>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</si>
  <si>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</si>
  <si>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</si>
  <si>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</si>
  <si>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115001106</t>
  </si>
  <si>
    <t>Převedení vody potrubím DN přes 600 do 900</t>
  </si>
  <si>
    <t>m</t>
  </si>
  <si>
    <t>CS ÚRS 2025 02</t>
  </si>
  <si>
    <t>4</t>
  </si>
  <si>
    <t>-158162756</t>
  </si>
  <si>
    <t>PP</t>
  </si>
  <si>
    <t>Převedení vody potrubím průměru DN přes 600 do 900</t>
  </si>
  <si>
    <t>P</t>
  </si>
  <si>
    <t>Poznámka k položce:_x000d_
V rámci položky bude provedeno i napojení na potrubí stávajících vyústí včetně utěsnění.</t>
  </si>
  <si>
    <t>VV</t>
  </si>
  <si>
    <t>Odvedení vody z PB vyústí</t>
  </si>
  <si>
    <t>51.50</t>
  </si>
  <si>
    <t>175151101</t>
  </si>
  <si>
    <t>Obsypání potrubí strojně sypaninou bez prohození, uloženou do 3 m</t>
  </si>
  <si>
    <t>m3</t>
  </si>
  <si>
    <t>457687452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</si>
  <si>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</si>
  <si>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Poznámka k položce:_x000d_
Bude použit místní materiál z nánosů</t>
  </si>
  <si>
    <t>Obsypání (ochrana) potrubí odvedení vod z vyústí</t>
  </si>
  <si>
    <t>125</t>
  </si>
  <si>
    <t>3</t>
  </si>
  <si>
    <t>112251103</t>
  </si>
  <si>
    <t>Odstranění pařezů průměru přes 500 do 700 mm</t>
  </si>
  <si>
    <t>kus</t>
  </si>
  <si>
    <t>-1914176962</t>
  </si>
  <si>
    <t>Odstranění pařezů strojně s jejich vykopáním nebo vytrháním průměru přes 500 do 700 mm</t>
  </si>
  <si>
    <t>Viz příloha D.1.1.1</t>
  </si>
  <si>
    <t>Součet</t>
  </si>
  <si>
    <t>162201423</t>
  </si>
  <si>
    <t>Vodorovné přemístění pařezů do 1 km D přes 500 do 700 mm</t>
  </si>
  <si>
    <t>1908075916</t>
  </si>
  <si>
    <t>Vodorovné přemístění větví, kmenů nebo pařezů s naložením, složením a dopravou do 1000 m pařezů kmenů, průměru přes 500 do 700 mm</t>
  </si>
  <si>
    <t>5</t>
  </si>
  <si>
    <t>ZP_001</t>
  </si>
  <si>
    <t>Likvidace pařezů dle platné legislativy pařezů vč. zásypu jam</t>
  </si>
  <si>
    <t>VLASTNÍ</t>
  </si>
  <si>
    <t>-1664606266</t>
  </si>
  <si>
    <t xml:space="preserve">Poznámka k položce:_x000d_
_x000d_
</t>
  </si>
  <si>
    <t>6</t>
  </si>
  <si>
    <t>115101202</t>
  </si>
  <si>
    <t>Čerpání vody na dopravní výšku do 10 m průměrný přítok přes 500 do 1 000 l/min</t>
  </si>
  <si>
    <t>hod</t>
  </si>
  <si>
    <t>290320035</t>
  </si>
  <si>
    <t>Čerpání vody na dopravní výšku do 10 m s uvažovaným průměrným přítokem přes 500 do 1 000 l/min</t>
  </si>
  <si>
    <t>Předpoklad čerpání 2 měsíce, 24 hod/den</t>
  </si>
  <si>
    <t>2 * 30 * 24</t>
  </si>
  <si>
    <t>7</t>
  </si>
  <si>
    <t>115101302</t>
  </si>
  <si>
    <t>Pohotovost čerpací soupravy pro dopravní výšku do 10 m přítok přes 500 do 1 000 l/min</t>
  </si>
  <si>
    <t>den</t>
  </si>
  <si>
    <t>-87493879</t>
  </si>
  <si>
    <t>Pohotovost záložní čerpací soupravy pro dopravní výšku do 10 m s uvažovaným průměrným přítokem přes 500 do 1 000 l/min</t>
  </si>
  <si>
    <t>1440*0,04166 'Přepočtené koeficientem množství</t>
  </si>
  <si>
    <t>8</t>
  </si>
  <si>
    <t>122351105</t>
  </si>
  <si>
    <t>Odkopávky a prokopávky nezapažené v hornině třídy těžitelnosti II skupiny 4 objem do 1000 m3 strojně</t>
  </si>
  <si>
    <t>1355186164</t>
  </si>
  <si>
    <t>Odkopávky a prokopávky nezapažené strojně v hornině třídy těžitelnosti II skupiny 4 přes 500 do 1 000 m3</t>
  </si>
  <si>
    <t>Těžení materiálu pro násyp jímek (v místě stavby - viz přílohy D.1.1.1 a D.1.1.2.2.1 )</t>
  </si>
  <si>
    <t>- návodní jímka</t>
  </si>
  <si>
    <t>443.51</t>
  </si>
  <si>
    <t>- povodní jímka</t>
  </si>
  <si>
    <t>147.48</t>
  </si>
  <si>
    <t>- přesypání závěrečné zídky</t>
  </si>
  <si>
    <t>282.48</t>
  </si>
  <si>
    <t>- obsypání (ochrana) potrubí odvedení vod z vyústí</t>
  </si>
  <si>
    <t>Zrušení jímek</t>
  </si>
  <si>
    <t>443.51 + 147.48 + 125</t>
  </si>
  <si>
    <t>9</t>
  </si>
  <si>
    <t>162351123</t>
  </si>
  <si>
    <t>Vodorovné přemístění přes 50 do 500 m výkopku/sypaniny z hornin třídy těžitelnosti II skupiny 4 a 5</t>
  </si>
  <si>
    <t>2023660454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</si>
  <si>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</si>
  <si>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Doprava materiálu pro násyp jímek (v místě stavby - viz přílohy D.1.1.1 a D.1.1.2.2.1 )</t>
  </si>
  <si>
    <t>10</t>
  </si>
  <si>
    <t>171103211</t>
  </si>
  <si>
    <t>Uložení sypanin z horniny třídy těžitelnosti I a II skupiny 1 až 4 do hrází kanálů se zhutněním 100 % PS C s příměsí jílu do 20 %</t>
  </si>
  <si>
    <t>-1062950143</t>
  </si>
  <si>
    <t>Uložení netříděných sypanin do zemních hrází z hornin třídy těžitelnosti I a II, skupiny 1 až 4 pro jakoukoliv šířku koruny přívodních kanálů inundačních nebo ochranných se zhutněním do 100 % PS - koef. C s příměsí jílové hlíny do 20 % objemu</t>
  </si>
  <si>
    <t>Zřízení jímek stavby jezu (viz příloha D.1.1.1)</t>
  </si>
  <si>
    <t>- návodní hráz (jímka)</t>
  </si>
  <si>
    <t xml:space="preserve">- povodní hráz  (jímka)</t>
  </si>
  <si>
    <t>11</t>
  </si>
  <si>
    <t>ZP_002</t>
  </si>
  <si>
    <t>Tabulová jímka odvedení vod z MVE</t>
  </si>
  <si>
    <t>492085338</t>
  </si>
  <si>
    <t>Viz přílohy C.4.1 a D.1.1.1</t>
  </si>
  <si>
    <t>- tabulová jímka</t>
  </si>
  <si>
    <t>50.60</t>
  </si>
  <si>
    <t>171251101</t>
  </si>
  <si>
    <t>Uložení sypaniny do násypů nezhutněných strojně</t>
  </si>
  <si>
    <t>868481810</t>
  </si>
  <si>
    <t>Uložení sypanin do násypů strojně s rozprostřením sypaniny ve vrstvách a s hrubým urovnáním nezhutněných jakékoliv třídy těžitelnosti</t>
  </si>
  <si>
    <t>Rozprostření materiálu v místě stavby (v ploše podjezí - viz příloha D.1.1.1)</t>
  </si>
  <si>
    <t>13</t>
  </si>
  <si>
    <t>124353101</t>
  </si>
  <si>
    <t>Vykopávky pro koryta vodotečí v hornině třídy těžitelnosti II skupiny 4 objem do 1000 m3 strojně</t>
  </si>
  <si>
    <t>-884919473</t>
  </si>
  <si>
    <t>Vykopávky pro koryta vodotečí strojně v hornině třídy těžitelnosti II skupiny 4 přes 100 do 1 000 m3</t>
  </si>
  <si>
    <t>Viz přílohy D.1.1.1 a D.1.1.2.2.1</t>
  </si>
  <si>
    <t>- výkopy pro opevnění dna v nadjezí</t>
  </si>
  <si>
    <t>208.75</t>
  </si>
  <si>
    <t>- výkopy pro opevnění pravého břehu v nadjezí</t>
  </si>
  <si>
    <t>135.97</t>
  </si>
  <si>
    <t>14</t>
  </si>
  <si>
    <t>174151101</t>
  </si>
  <si>
    <t>Zásyp jam, šachet rýh nebo kolem objektů sypaninou se zhutněním</t>
  </si>
  <si>
    <t>-92450109</t>
  </si>
  <si>
    <t>Zásyp sypaninou z jakékoliv horniny strojně s uložením výkopku ve vrstvách se zhutněním jam, šachet, rýh nebo kolem objektů v těchto vykopávkách</t>
  </si>
  <si>
    <t>- náspy po provedení opevnění prevého břehu v nadjezí</t>
  </si>
  <si>
    <t>3.18</t>
  </si>
  <si>
    <t>15</t>
  </si>
  <si>
    <t>162751117</t>
  </si>
  <si>
    <t>Vodorovné přemístění přes 9 000 do 10000 m výkopku/sypaniny z horniny třídy těžitelnosti I skupiny 1 až 3</t>
  </si>
  <si>
    <t>1362945573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</si>
  <si>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</si>
  <si>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Poznámka k položce:_x000d_
Předpokládaná doprava do celkové vzdálenosti 16 km</t>
  </si>
  <si>
    <t>- zemina z výkopů pro opevnění dna v nadjezí</t>
  </si>
  <si>
    <t>- zemina z výkopů pro opevnění pravého břehu v nadjezí</t>
  </si>
  <si>
    <t>- zemina z návodní jímky</t>
  </si>
  <si>
    <t>- zemina z povodní jímky</t>
  </si>
  <si>
    <t>16</t>
  </si>
  <si>
    <t>162751119</t>
  </si>
  <si>
    <t>Příplatek k vodorovnému přemístění výkopku/sypaniny z horniny třídy těžitelnosti I skupiny 1 až 3 ZKD 1000 m přes 10000 m</t>
  </si>
  <si>
    <t>182149424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</si>
  <si>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</si>
  <si>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1060,71*6 'Přepočtené koeficientem množství</t>
  </si>
  <si>
    <t>17</t>
  </si>
  <si>
    <t>171201231</t>
  </si>
  <si>
    <t>Poplatek za uložení zeminy a kamení na recyklační skládce (skládkovné) kód odpadu 17 05 04</t>
  </si>
  <si>
    <t>t</t>
  </si>
  <si>
    <t>528213955</t>
  </si>
  <si>
    <t>Poplatek za uložení stavebního odpadu na recyklační skládce (skládkovné) zeminy a kamení zatříděného do Katalogu odpadů pod kódem 17 05 04</t>
  </si>
  <si>
    <t>Poznámka k položce:_x000d_
Cena platná pro uložení na deponii provozované firmou GYPSTREND s.r.o. v Kobeřicích. _x000d_
Ukládany budou jak odpady ze zemních prací, tak stavební suť z rozebíraných konstrukcí stáv. jezu.</t>
  </si>
  <si>
    <t>Viz přílohy D.1.1.1 a D.1.1.2.2.1 (přepočet na tuny)</t>
  </si>
  <si>
    <t>208.75 * 1.80</t>
  </si>
  <si>
    <t>443.51 * 1.80</t>
  </si>
  <si>
    <t>147.48 * 1.80</t>
  </si>
  <si>
    <t>125 * 1.80</t>
  </si>
  <si>
    <t>- suť z rozebíraných konstrukcí (v tunách)</t>
  </si>
  <si>
    <t>2306.613</t>
  </si>
  <si>
    <t>18</t>
  </si>
  <si>
    <t>181951114</t>
  </si>
  <si>
    <t>Úprava pláně v hornině třídy těžitelnosti II skupiny 4 a 5 se zhutněním strojně</t>
  </si>
  <si>
    <t>m2</t>
  </si>
  <si>
    <t>-599898388</t>
  </si>
  <si>
    <t>Úprava pláně vyrovnáním výškových rozdílů strojně v hornině třídy těžitelnosti II, skupiny 4 a 5 se zhutněním</t>
  </si>
  <si>
    <t>Úprava terénu po provedení opevnění pravého břehu v nadjezí</t>
  </si>
  <si>
    <t>20 * 1</t>
  </si>
  <si>
    <t>19</t>
  </si>
  <si>
    <t>181451121</t>
  </si>
  <si>
    <t>Založení lučního trávníku výsevem pl přes 1000 m2 v rovině a ve svahu do 1:5</t>
  </si>
  <si>
    <t>1367636703</t>
  </si>
  <si>
    <t>Založení trávníku na půdě předem připravené plochy přes 1000 m2 výsevem včetně utažení lučního v rovině nebo na svahu do 1:5</t>
  </si>
  <si>
    <t>20</t>
  </si>
  <si>
    <t>M</t>
  </si>
  <si>
    <t>00572472</t>
  </si>
  <si>
    <t>osivo směs travní krajinná-rovinná</t>
  </si>
  <si>
    <t>kg</t>
  </si>
  <si>
    <t>-1787148973</t>
  </si>
  <si>
    <t>20*0,02 'Přepočtené koeficientem množství</t>
  </si>
  <si>
    <t>114203201</t>
  </si>
  <si>
    <t>Očištění lomového kamene nebo betonových tvárnic od hlíny nebo písku</t>
  </si>
  <si>
    <t>707966876</t>
  </si>
  <si>
    <t>Očištění lomového kamene nebo betonových tvárnic získaných při rozebrání dlažeb, záhozů, rovnanin a soustřeďovacích staveb od hlíny nebo písku</t>
  </si>
  <si>
    <t>Očištění zachovalých kamenořezů</t>
  </si>
  <si>
    <t>39.71 * 0.2</t>
  </si>
  <si>
    <t>22</t>
  </si>
  <si>
    <t>162651151</t>
  </si>
  <si>
    <t>Vodorovné přemístění přes 3 000 do 4000 m výkopku/sypaniny z horniny třídy těžitelnosti III skupiny 6 a 7</t>
  </si>
  <si>
    <t>-1014118991</t>
  </si>
  <si>
    <t>Vodorovné přemístění výkopku nebo sypaniny po suchu na obvyklém dopravním prostředku, bez naložení výkopku, avšak se složením bez rozhrnutí z horniny třídy těžitelnosti III skupiny 6 a 7 na vzdálenost přes 3 000 do 4 000 m</t>
  </si>
  <si>
    <t>Doprava zachovalých kamenořezů ze dvora investora (Kolofíkovo nábřeží)</t>
  </si>
  <si>
    <t>28.60 * 0.20</t>
  </si>
  <si>
    <t>Zakládání</t>
  </si>
  <si>
    <t>23</t>
  </si>
  <si>
    <t>274315223</t>
  </si>
  <si>
    <t>Základové pasy z betonu prostého C 12/15</t>
  </si>
  <si>
    <t>1213324329</t>
  </si>
  <si>
    <t>Základové konstrukce z betonu pasy prostého bez zvýšených nároků na prostředí tř. C 12/15</t>
  </si>
  <si>
    <t xml:space="preserve">- pokladní beton tělesa jezu </t>
  </si>
  <si>
    <t>41.845 * 2.2798 * 0.3</t>
  </si>
  <si>
    <t>- podkladní beton dlažby přelivné hrany</t>
  </si>
  <si>
    <t>158.0292 * 0.15</t>
  </si>
  <si>
    <t>- podkladní beton dlažby pod tělesem jezu</t>
  </si>
  <si>
    <t>369.6676 * 0.15</t>
  </si>
  <si>
    <t>24</t>
  </si>
  <si>
    <t>274315512</t>
  </si>
  <si>
    <t>Základové pasy z betonu pro prostředí s mrazovými cykly C 25/30</t>
  </si>
  <si>
    <t>625283461</t>
  </si>
  <si>
    <t>Základové konstrukce z betonu pasy prostého pro prostředí s mrazovými cykly tř. C 25/30</t>
  </si>
  <si>
    <t>Viz přílohy D.1.1.1 a D.1.1.2.2.1 (lože dlažeb)</t>
  </si>
  <si>
    <t>- vodorovná plocha př. hrany (odměřeno digitálně)</t>
  </si>
  <si>
    <t>158.0292 * 0.3</t>
  </si>
  <si>
    <t xml:space="preserve">- poklad pro dlažbu skluzu tělesa jezu </t>
  </si>
  <si>
    <t>41.845 * 4.60 * 0.3</t>
  </si>
  <si>
    <t>- dlažba nad závěrečnou zídkou</t>
  </si>
  <si>
    <t>369.6676</t>
  </si>
  <si>
    <t>Svislé a kompletní konstrukce</t>
  </si>
  <si>
    <t>25</t>
  </si>
  <si>
    <t>321311116</t>
  </si>
  <si>
    <t>Konstrukce vodních staveb z betonu prostého mrazuvzdorného tř. C 30/37</t>
  </si>
  <si>
    <t>-1465177475</t>
  </si>
  <si>
    <t>Konstrukce vodních staveb z betonu přehrad, jezů a plavebních komor, spodní stavby vodních elektráren, jader přehrad, odběrných věží a výpustných zařízení, opěrných zdí, šachet, šachtic a ostatních konstrukcí prostého pro prostředí s mrazovými cykly tř. C 30/37</t>
  </si>
  <si>
    <t>Lože rovnaniny - viz příloha D.1.1.2.2.1.8</t>
  </si>
  <si>
    <t>((1.7096 + 2.3849) / 2) * 7.5</t>
  </si>
  <si>
    <t>26</t>
  </si>
  <si>
    <t>321321116</t>
  </si>
  <si>
    <t>Konstrukce vodních staveb ze ŽB mrazuvzdorného tř. C 30/37</t>
  </si>
  <si>
    <t>-1207535590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</si>
  <si>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</si>
  <si>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Viz přílohy D.1.1.1, D.1.1.2.1 a D.1.1.2.2.1</t>
  </si>
  <si>
    <t>- těleso jezu (plocha x délka)</t>
  </si>
  <si>
    <t>7.5940 * 41.845</t>
  </si>
  <si>
    <t>27</t>
  </si>
  <si>
    <t>321351010</t>
  </si>
  <si>
    <t>Bednění konstrukcí vodních staveb rovinné - zřízení</t>
  </si>
  <si>
    <t>367330397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</si>
  <si>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</si>
  <si>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(3.60 + 2.70 + 1.80 + 1.50) * 41.845</t>
  </si>
  <si>
    <t>28</t>
  </si>
  <si>
    <t>321352010</t>
  </si>
  <si>
    <t>Bednění konstrukcí vodních staveb rovinné - odstranění</t>
  </si>
  <si>
    <t>1727009911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</si>
  <si>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</si>
  <si>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29</t>
  </si>
  <si>
    <t>931994105</t>
  </si>
  <si>
    <t>Těsnění pracovní spáry betonové konstrukce vnitřním těsnicím pásem</t>
  </si>
  <si>
    <t>265470219</t>
  </si>
  <si>
    <t>Těsnění spáry betonové konstrukce pásy, profily, tmely těsnicím pásem vnitřním, spáry pracovní</t>
  </si>
  <si>
    <t>Poznámka k položce:_x000d_
Včetně materiálu pro upevnění pásu k výztuži.</t>
  </si>
  <si>
    <t>Těsnění pracovních spar (délky odměřeny digitálně) :</t>
  </si>
  <si>
    <t>11.6245 * 6</t>
  </si>
  <si>
    <t>30</t>
  </si>
  <si>
    <t>SK_001</t>
  </si>
  <si>
    <t>Zřízení a odstranění bednění svislých pracovních spár</t>
  </si>
  <si>
    <t>-1549298924</t>
  </si>
  <si>
    <t>Zřízení a odstranění bednění svislých pracovních spár vodních staveb</t>
  </si>
  <si>
    <t>Poznámka k položce:_x000d_
U návrhu bednění svislých pracovních spár je nutno počítat s průběžnou vodovodnou výztuží.</t>
  </si>
  <si>
    <t>Bednění svislé pracovní spáry tělesa jezu</t>
  </si>
  <si>
    <t>7.8 * 6</t>
  </si>
  <si>
    <t>31</t>
  </si>
  <si>
    <t>321368211</t>
  </si>
  <si>
    <t>Výztuž železobetonových konstrukcí vodních staveb ze svařovaných sítí</t>
  </si>
  <si>
    <t>-1889511194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</si>
  <si>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</si>
  <si>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Výztuž lože dlažby plochy pod tělesem jezu : KARI síť 100x100/8 mm</t>
  </si>
  <si>
    <t>- s připočtením 25% na překryv a prostřih (přepočet na tuny)</t>
  </si>
  <si>
    <t>(369.6676 * 1.25 * 7.90) / 1000</t>
  </si>
  <si>
    <t>32</t>
  </si>
  <si>
    <t>SK_002</t>
  </si>
  <si>
    <t>Osazení matrice do bednění</t>
  </si>
  <si>
    <t>835969879</t>
  </si>
  <si>
    <t>Osazení matrice do bednění včetně jejího pořízení, oleje a lepidla.</t>
  </si>
  <si>
    <t>Poznámka k položce:_x000d_
V položce bude obsažena veškerá potřebná manipulace s matricí včetně její likvidace.</t>
  </si>
  <si>
    <t>Viz příloha D.1.1.1 a D.1.1.2.2.1</t>
  </si>
  <si>
    <t>42 * 1.50</t>
  </si>
  <si>
    <t>33</t>
  </si>
  <si>
    <t>321366112</t>
  </si>
  <si>
    <t>Výztuž železobetonových konstrukcí vodních staveb z oceli 10 505 D do 32 mm</t>
  </si>
  <si>
    <t>1887854926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</si>
  <si>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přes 12 do 32 mm, z oceli 10 505 (R) nebo BSt 500</t>
  </si>
  <si>
    <t>Těleso jezu, viz příloha D.1.1.2.2.2 (přepočet na tuny)</t>
  </si>
  <si>
    <t>17274.65 / 1000</t>
  </si>
  <si>
    <t>34</t>
  </si>
  <si>
    <t>321222111</t>
  </si>
  <si>
    <t>Zdění obkladního zdiva vodních staveb řádkového</t>
  </si>
  <si>
    <t>1260768450</t>
  </si>
  <si>
    <t>Zdění obkladního zdiva vodních staveb přehrad, jezů a plavebních komor, spodní stavby vodních elektráren, odběrných věží a výpustných zařízení, opěrných zdí, šachet, šachtic a ostatních konstrukcí řádkového hrubého i čistého s vyspárováním na maltu cementovou tl. od 250 do 450 mm</t>
  </si>
  <si>
    <t>Obklad přelivné hrany (plocha a délka odměřena digitálně, viz příloha D.1.1.2.2.3)</t>
  </si>
  <si>
    <t>0.20 * 42.04</t>
  </si>
  <si>
    <t>35</t>
  </si>
  <si>
    <t>MSK_001</t>
  </si>
  <si>
    <t>Žulová deska obkladu přelivné hrany</t>
  </si>
  <si>
    <t>1969211194</t>
  </si>
  <si>
    <t>Poznámka k položce:_x000d_
Tvar viz detail "B" přílohy D.1.1.1.7 včetně vyvrtaných otvorů.</t>
  </si>
  <si>
    <t>Nákup chybějících kamenořezů</t>
  </si>
  <si>
    <t>2.33 * 0.2</t>
  </si>
  <si>
    <t>36</t>
  </si>
  <si>
    <t>MSK_002</t>
  </si>
  <si>
    <t>Nerezové kotvy obkladu</t>
  </si>
  <si>
    <t>524754529</t>
  </si>
  <si>
    <t>Kotvy obkladu</t>
  </si>
  <si>
    <t>- ocelové kotvy prům. 25 mm : kotvení desek přelivné hrany, celkem 84 ks</t>
  </si>
  <si>
    <t>0.5 * 84</t>
  </si>
  <si>
    <t>37</t>
  </si>
  <si>
    <t>SK_003</t>
  </si>
  <si>
    <t>Kotvení kamenořezů</t>
  </si>
  <si>
    <t>804635036</t>
  </si>
  <si>
    <t>Poznámka k položce:_x000d_
V rámi položky bude provedeno ukotvení kamenořezů chemickou směsí (materiál bude odsouhlasen investorem) a vyplnění horní částí otvoru trvale průžným tmelem.</t>
  </si>
  <si>
    <t>Viz příloha D.1.1.1 a D.1.1.2.2.3</t>
  </si>
  <si>
    <t>84</t>
  </si>
  <si>
    <t>Vodorovné konstrukce</t>
  </si>
  <si>
    <t>38</t>
  </si>
  <si>
    <t>462511161</t>
  </si>
  <si>
    <t>Zához z lomového kamene tříděného hmotnost kamenů do 80 kg bez výplně</t>
  </si>
  <si>
    <t>-1763171215</t>
  </si>
  <si>
    <t>Zához z lomového kamene neupraveného provedený ze břehu nebo z lešení, do sucha nebo do vody tříděného, hmotnost jednotlivých kamenů do 80 kg bez výplně mezer</t>
  </si>
  <si>
    <t>- výplň tělesa jezu : kámen prolitý betonem (plocha x délka)</t>
  </si>
  <si>
    <t>6.9325 * 41.845</t>
  </si>
  <si>
    <t>- sanace výkopu : kámen prolitý betonem (plocha x délka)</t>
  </si>
  <si>
    <t>3.8425 * 41.845</t>
  </si>
  <si>
    <t>39</t>
  </si>
  <si>
    <t>464451114</t>
  </si>
  <si>
    <t>Prolití vrstvy z lomového kamene maltou MC 25</t>
  </si>
  <si>
    <t>763688662</t>
  </si>
  <si>
    <t>Prolití konstrukce z kamene vrstvy z lomového kamene cementovou maltou MC-25</t>
  </si>
  <si>
    <t>- prolití výplně tělesa jezu : odhad 30% objemu kamene (plocha x délka)</t>
  </si>
  <si>
    <t>6.9325 * 41.845 * 0.30</t>
  </si>
  <si>
    <t>- prolití kamene sanace výkopu : odhad 30% objemu kamene (plocha x délka)</t>
  </si>
  <si>
    <t>3.8425 * 41.845 * 0.30</t>
  </si>
  <si>
    <t>40</t>
  </si>
  <si>
    <t>462511270</t>
  </si>
  <si>
    <t>Zához z lomového kamene bez proštěrkování z terénu hmotnost do 200 kg</t>
  </si>
  <si>
    <t>-1551034635</t>
  </si>
  <si>
    <t>Zához z lomového kamene neupraveného záhozového bez proštěrkování z terénu, hmotnosti jednotlivých kamenů do 200 kg</t>
  </si>
  <si>
    <t>- zához opevnění dna v nadlezí (plocha x délka)</t>
  </si>
  <si>
    <t>4.8467 * 38.260</t>
  </si>
  <si>
    <t>- opevnění PB v nadjezí</t>
  </si>
  <si>
    <t>6.25 * 12.20</t>
  </si>
  <si>
    <t>41</t>
  </si>
  <si>
    <t>462519002</t>
  </si>
  <si>
    <t>Příplatek za urovnání ploch záhozu z lomového kamene hmotnost do 200 kg</t>
  </si>
  <si>
    <t>-694151124</t>
  </si>
  <si>
    <t>Zához z lomového kamene neupraveného záhozového Příplatek k cenám za urovnání viditelných ploch záhozu z kamene, hmotnosti jednotlivých kamenů do 200 kg</t>
  </si>
  <si>
    <t>- zához opevnění dna v nadlezí (šířka x délka)</t>
  </si>
  <si>
    <t>5.095 * 38.260</t>
  </si>
  <si>
    <t>6.7872 * 12.20</t>
  </si>
  <si>
    <t>42</t>
  </si>
  <si>
    <t>465513427</t>
  </si>
  <si>
    <t>Dlažba z lomového kamene na cementovou maltu s vyspárováním tl 400 mm pro hráze</t>
  </si>
  <si>
    <t>981550750</t>
  </si>
  <si>
    <t>Dlažba z lomového kamene lomařsky upraveného na cementovou maltu, s vyspárováním cementovou maltou, tl. kamene 400 mm</t>
  </si>
  <si>
    <t>158.0292</t>
  </si>
  <si>
    <t xml:space="preserve">- dlažba skluzu tělesa jezu </t>
  </si>
  <si>
    <t>41.845 * 4.60</t>
  </si>
  <si>
    <t>43</t>
  </si>
  <si>
    <t>463211153</t>
  </si>
  <si>
    <t>Rovnanina objemu přes 3 m3 z lomového kamene tříděného hmotnosti přes 200 do 500 kg s urovnáním líce</t>
  </si>
  <si>
    <t>-1646860192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</si>
  <si>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</si>
  <si>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 xml:space="preserve">Poznámka k položce:_x000d_
Opevnění LB - vizTZ př. č. D.1.1.1. str.3, 4, výkaz kubatur  př. č. D.1.1.6. 1.díl 1 a 2 tabulky výkazu prací a ostatních materiálů LB OZ</t>
  </si>
  <si>
    <t>Zborc. plocha opevnění PB břehu - viz příloha D.1.1.2.2.1.8</t>
  </si>
  <si>
    <t>((2.1647 + 3.4179) / 2) * 7.50</t>
  </si>
  <si>
    <t>44</t>
  </si>
  <si>
    <t>VK_001</t>
  </si>
  <si>
    <t>Příplatek za provedení rovnaniny ve sklonu 1 : 0.40 a postupné kladení do betonu</t>
  </si>
  <si>
    <t>-1435309919</t>
  </si>
  <si>
    <t>Poznámka k položce:_x000d_
Cena zahrnuje uložení kamenné rovnaniny na štět do postupně pokládáného betonového lože pro prostředí s mrazovými cykly C30/37 XF3 včetně zatažení spár cca 100 mm od líce konstrukce. Beton není součástí položky.</t>
  </si>
  <si>
    <t>Ostatní konstrukce a práce, bourání</t>
  </si>
  <si>
    <t>45</t>
  </si>
  <si>
    <t>966045111</t>
  </si>
  <si>
    <t>Bourání konstrukcí LTM zdiva z betonu prostého neprokládaného strojně</t>
  </si>
  <si>
    <t>-124061964</t>
  </si>
  <si>
    <t>Bourání konstrukcí LTM ve vodních tocích s přemístěním suti na hromady na vzdálenost do 20 m nebo s naložením na dopravní prostředek strojně z betonu prostého neprokládaného</t>
  </si>
  <si>
    <t>Poznámka k položce:_x000d_
Součástí položky bude i odstranění dřevěných trámů včetně kompletní likvidace dřevního odpadu v souladu se zk. O odpadech č 541/2020 Sb. v platném znění a jeho veškeré dopravy.</t>
  </si>
  <si>
    <t>- bet. deska nad závěrečnou zídkou (odhad tl. 300 mm +100 mm podkladu)</t>
  </si>
  <si>
    <t>369.6676 * (0.30 + 0.10)</t>
  </si>
  <si>
    <t>46</t>
  </si>
  <si>
    <t>966045112</t>
  </si>
  <si>
    <t>Bourání konstrukcí LTM zdiva z betonu prostého prokládaného kamenem strojně</t>
  </si>
  <si>
    <t>1465992036</t>
  </si>
  <si>
    <t>Bourání konstrukcí LTM ve vodních tocích s přemístěním suti na hromady na vzdálenost do 20 m nebo s naložením na dopravní prostředek strojně z betonu prostého prokládaného kamenem</t>
  </si>
  <si>
    <t>- bourání konstrukce pův. jezu</t>
  </si>
  <si>
    <t>894.16</t>
  </si>
  <si>
    <t>47</t>
  </si>
  <si>
    <t>OK_001</t>
  </si>
  <si>
    <t>Příplatek za bourání dřevěných částí konstrukce objektu jezu vodorovných i svislých strojně</t>
  </si>
  <si>
    <t>418868455</t>
  </si>
  <si>
    <t>Příplatek za bourání dřevěných částí konstrukce objektu jezu vodorovných i svislých strojně s přemístěním odstraňovaného materiálu do 20 m nebo s naložením na dopravní prostředek, včetně řezání svislých pilot na úrovni ZS.</t>
  </si>
  <si>
    <t>Poznámka k položce:_x000d_
Odhad množství : 25% objemu konstrukce_x000d_
_x000d_
Součástí položky bude i kompletní likvidace dřevního odpadu v souladu se zk. O odpadech č 541/2020 Sb. v platném znění včetně veškeré dopravy.</t>
  </si>
  <si>
    <t>894,16*0,25 'Přepočtené koeficientem množství</t>
  </si>
  <si>
    <t>48</t>
  </si>
  <si>
    <t>977151111</t>
  </si>
  <si>
    <t>Jádrové vrty diamantovými korunkami do stavebních materiálů D do 35 mm</t>
  </si>
  <si>
    <t>1685152619</t>
  </si>
  <si>
    <t>Jádrové vrty diamantovými korunkami do stavebních materiálů (železobetonu, betonu, cihel, obkladů, dlažeb, kamene) průměru do 35 mm</t>
  </si>
  <si>
    <t>- vrtání děr kotvení do kamenobloků, prům. 32 mm (84 ks)</t>
  </si>
  <si>
    <t>84 * 0.30</t>
  </si>
  <si>
    <t>49</t>
  </si>
  <si>
    <t>985331119</t>
  </si>
  <si>
    <t>Dodatečné vlepování betonářské výztuže D 25 mm do cementové aktivované malty včetně vyvrtání otvoru</t>
  </si>
  <si>
    <t>-1336266803</t>
  </si>
  <si>
    <t>Poznámka k položce:_x000d_
Bude proveden otvor prům. 32 mm</t>
  </si>
  <si>
    <t>Kotvení obkladu přelivné hrany (83 ks desek)</t>
  </si>
  <si>
    <t>84 * 0.25</t>
  </si>
  <si>
    <t>50</t>
  </si>
  <si>
    <t>953312122</t>
  </si>
  <si>
    <t>Vložky do svislých dilatačních spár z extrudovaných polystyrénových desek tl. přes 10 do 20 mm</t>
  </si>
  <si>
    <t>-122505823</t>
  </si>
  <si>
    <t>Vložky svislé do dilatačních spár z polystyrenových desek extrudovaných včetně dodání a osazení, v jakémkoliv zdivu přes 10 do 20 mm</t>
  </si>
  <si>
    <t>Výplň styku tělesa jezu a stáv. křídel</t>
  </si>
  <si>
    <t>(plochy odměřeny digitálně, počítáno 20 % ztratné)</t>
  </si>
  <si>
    <t>(17.9239 * 2) * 1.20</t>
  </si>
  <si>
    <t>51</t>
  </si>
  <si>
    <t>OK-004</t>
  </si>
  <si>
    <t xml:space="preserve">Úprava dilatační spáry polyetylenovým  provazcem</t>
  </si>
  <si>
    <t>664852098</t>
  </si>
  <si>
    <t xml:space="preserve">Úprava dilatační spáry konstrukcí z prostého nebo železového betonu polyetylenovým  provazcem do spáry zatřené cementovou maltou</t>
  </si>
  <si>
    <t xml:space="preserve">Poznámka k položce:_x000d_
TZ př. č. D.1.1.1,str. 4, př. č. D.1.1.6 výkaz kubatur tabulky výkazu prací a ostatních materiálů  v.č. D.1.1.8 detaily </t>
  </si>
  <si>
    <t>Těsnění spáry styku tělesa jezu a stáv. křídel</t>
  </si>
  <si>
    <t>(délky odměřeny digitálně, počítáno 20 % ztratné)</t>
  </si>
  <si>
    <t>(17.7976 * 2) * 1.20</t>
  </si>
  <si>
    <t>52</t>
  </si>
  <si>
    <t>28376624</t>
  </si>
  <si>
    <t>provazec těsnící z pěnového polyetylénu D 30mm</t>
  </si>
  <si>
    <t>799924133</t>
  </si>
  <si>
    <t>53</t>
  </si>
  <si>
    <t>931994132</t>
  </si>
  <si>
    <t>Těsnění dilatační spáry betonové konstrukce silikonovým tmelem do pl 4,0 cm2</t>
  </si>
  <si>
    <t>-823348722</t>
  </si>
  <si>
    <t xml:space="preserve">Těsnění spáry betonové konstrukce pásy, profily, tmely  tmelem silikonovým spáry dilatační do 4,0 cm2</t>
  </si>
  <si>
    <t>Poznámka k položce:_x000d_
Předpoklad plochy tmelu 8 cm2</t>
  </si>
  <si>
    <t>997</t>
  </si>
  <si>
    <t>Doprava suti a vybouraných hmot</t>
  </si>
  <si>
    <t>54</t>
  </si>
  <si>
    <t>997321511</t>
  </si>
  <si>
    <t>Vodorovná doprava suti a vybouraných hmot po suchu do 1 km</t>
  </si>
  <si>
    <t>-1856866842</t>
  </si>
  <si>
    <t>Vodorovná doprava suti a vybouraných hmot bez naložení, s vyložením a hrubým urovnáním po suchu, na vzdálenost do 1 km</t>
  </si>
  <si>
    <t>55</t>
  </si>
  <si>
    <t>997321519</t>
  </si>
  <si>
    <t>Příplatek ZKD 1 km vodorovné dopravy suti a vybouraných hmot po suchu</t>
  </si>
  <si>
    <t>401713616</t>
  </si>
  <si>
    <t>Vodorovná doprava suti a vybouraných hmot bez naložení, s vyložením a hrubým urovnáním po suchu, na vzdálenost Příplatek k cenám za každý další započatý 1 km přes 1 km</t>
  </si>
  <si>
    <t>2306,613*15 'Přepočtené koeficientem množství</t>
  </si>
  <si>
    <t>998</t>
  </si>
  <si>
    <t>Přesun hmot</t>
  </si>
  <si>
    <t>56</t>
  </si>
  <si>
    <t>998323011</t>
  </si>
  <si>
    <t>Přesun hmot pro jezy a stupně</t>
  </si>
  <si>
    <t>277463930</t>
  </si>
  <si>
    <t>Přesun hmot pro jezy a stupně dopravní vzdálenost do 500 m</t>
  </si>
  <si>
    <t>PSV</t>
  </si>
  <si>
    <t>Práce a dodávky PSV</t>
  </si>
  <si>
    <t>767</t>
  </si>
  <si>
    <t>Konstrukce zámečnické</t>
  </si>
  <si>
    <t>57</t>
  </si>
  <si>
    <t>767995115</t>
  </si>
  <si>
    <t>Montáž atypických zámečnických konstrukcí hm přes 50 do 100 kg</t>
  </si>
  <si>
    <t>940601714</t>
  </si>
  <si>
    <t>Montáž ostatních atypických zámečnických konstrukcí hmotnosti přes 50 do 100 kg</t>
  </si>
  <si>
    <t>Poznámka k položce:_x000d_
Montáž opevnění hrany (ZV 01) - viz příloha D.1.1.1</t>
  </si>
  <si>
    <t>ZV 01 - opevnění hrany</t>
  </si>
  <si>
    <t>789.60</t>
  </si>
  <si>
    <t>58</t>
  </si>
  <si>
    <t>M-003</t>
  </si>
  <si>
    <t>Výroba opevnění přelivné hrany (ZV 01)</t>
  </si>
  <si>
    <t>-999724463</t>
  </si>
  <si>
    <t>Poznámka k položce:_x000d_
Viz příloha D.1.1.1_x000d_
_x000d_
Součástí položky je :_x000d_
_x000d_
- dílenská dokumentace ZV včetně jejího odsouhlasení zhotovitelem_x000d_
- výroba ZV včetně navaření pracen a vyvrtání otvoru prům. 10 mm (á 0.50 m)_x000d_
- ošetření povrchu zámečnických výrobků žárovým pozinkováním (vrstva 60 - 70 mikronů)_x000d_
- veškerá doprava a manipulace s výrobkem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</si>
  <si>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</si>
  <si>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</si>
  <si>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</si>
  <si>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</si>
  <si>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</si>
  <si>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</si>
  <si>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</si>
  <si>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</si>
  <si>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</si>
  <si>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</si>
  <si>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</si>
  <si>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</si>
  <si>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VRN1-001</t>
  </si>
  <si>
    <t>Stavební průzkum</t>
  </si>
  <si>
    <t>kpl</t>
  </si>
  <si>
    <t>1024</t>
  </si>
  <si>
    <t>462429933</t>
  </si>
  <si>
    <t>Poznámka k položce:_x000d_
Položka zahrnuje:_x000d_
_x000d_
Zdokumentování skutečného stavebně-technického stavu okolních objektů (nemovitostí přemostění, komunikací atp) před začátkem výstavby díla. Zaznamenání rozsahu poruch - pořízení fotodokumentace, popř. i videodokumentace._x000d_
Po dokončení výstavby díla provedení repasportizace (zaznamenání stavebnětechnického stavu po ukončení stavby) a porovnání tohoto stavu se stavem před zahájením výstavby díla.</t>
  </si>
  <si>
    <t>VRN1-002</t>
  </si>
  <si>
    <t>Geodetické práce před výstavbou</t>
  </si>
  <si>
    <t>910809300</t>
  </si>
  <si>
    <t xml:space="preserve">Poznámka k položce:_x000d_
Průběžné vytyčení stavby, záborů a kontrolní měření stavby odborně způsobilou osobou v oboru zeměměřictví a zpracování souvisejících protokolů.   </t>
  </si>
  <si>
    <t>VRN1-003</t>
  </si>
  <si>
    <t>Geodetické práce po výstavbě</t>
  </si>
  <si>
    <t>2120017141</t>
  </si>
  <si>
    <t xml:space="preserve">Poznámka k položce:_x000d_
Zajištění veškerých geodetických prací a potřebných geodetických podkladů odborně způsobilou osobou v oboru zeměměřictví pro účely zpracování dokumentace skutečného provedení (3 paré + 1 v elektronické formě).   </t>
  </si>
  <si>
    <t>VRN1-004</t>
  </si>
  <si>
    <t>Dokumentace skutečného provedení stavby</t>
  </si>
  <si>
    <t>91026793</t>
  </si>
  <si>
    <t xml:space="preserve">Poznámka k položce:_x000d_
Zpracování a předání dokumentace skutečného provedení stavby (3paré + 1 v elektronické formě) objednateli  v rozsahu odpovídajícím příslušným právním předpisům. _x000d_
Pořízení fotodokumentace stavby.   </t>
  </si>
  <si>
    <t>VRN2</t>
  </si>
  <si>
    <t>Příprava staveniště</t>
  </si>
  <si>
    <t>VRN2-001</t>
  </si>
  <si>
    <t>Stěhování přírodních hodnot</t>
  </si>
  <si>
    <t>-1141790900</t>
  </si>
  <si>
    <t>Poznámka k položce:_x000d_
Položka zahrnuje:_x000d_
_x000d_
- Slovení rybí obsádky k tomu oprávněnou osobou, včetně pořízení protokolu a zajištění oznámení zahájení prací na vodním toku příslušnému uživateli rybářského revíru._x000d_
- Včetně zajištění opakovaného slovení ryb z důvodu přerušení prací na toku či jiných podmínek dle vyjádření._x000d_
- Včetně umístění a údržba bariér zamezujících migraci ryb do prostoru staveniště.</t>
  </si>
  <si>
    <t>VRN3</t>
  </si>
  <si>
    <t>Zařízení staveniště</t>
  </si>
  <si>
    <t>VRN3-001</t>
  </si>
  <si>
    <t>-1356187908</t>
  </si>
  <si>
    <t xml:space="preserve">Poznámka k položce:_x000d_
Součástí položky je:_x000d_
_x000d_
Zajištění a zabezpečení staveniště vč.mobilního oplocení, zřízení a likvidace zařízení staveniště, včetně případných přípojek, přístupů, skládek, deponií apod. Cena zahrnuje také přípravné práce pro zařízení staveniště např. sejmutí a rozprostření ornice v případě pozemků pod ochrannou ZPF.   </t>
  </si>
  <si>
    <t>VRN3-002</t>
  </si>
  <si>
    <t xml:space="preserve">Zajištění aktualizace vyjádření  k existenci sítí včetně jejch vytýčení</t>
  </si>
  <si>
    <t>Kpl</t>
  </si>
  <si>
    <t>-1423268221</t>
  </si>
  <si>
    <t>Aktualizace vyjádření k existenci sítí, vytýčení, označení a ochrana stávajících inženýrských sít v průběhu provádění prací a protokolární předání po dokončení stavby odpovědným zástupcům vlastníků nebo provozovatelů</t>
  </si>
  <si>
    <t>VRN3-003</t>
  </si>
  <si>
    <t xml:space="preserve">Průběžné denní čištění dočasně dotčených povrchů komunikací   </t>
  </si>
  <si>
    <t>-1438169119</t>
  </si>
  <si>
    <t>VRN3-004</t>
  </si>
  <si>
    <t>Provedení přístupů do toku</t>
  </si>
  <si>
    <t>1246161245</t>
  </si>
  <si>
    <t>Provedení dočasných přístupů včetně jijich zrušení po dokončení stavby</t>
  </si>
  <si>
    <t>Poznámka k položce:_x000d_
Viz situační řešení stavby a textová část dokumentace</t>
  </si>
  <si>
    <t>VRN3-005</t>
  </si>
  <si>
    <t>Dočasné dopravní značení</t>
  </si>
  <si>
    <t>-803655387</t>
  </si>
  <si>
    <t>Dopravní značení na staveništi</t>
  </si>
  <si>
    <t>Poznámka k položce:_x000d_
Položka zahrnuje:_x000d_
_x000d_
Dopčasné dopravní značení upozorňující na pohyb techniky stavby (dle použité technologie a techniky zhotovitele)_x000d_
Zajištění, osazení a odstranění dopravního značení dle rozhodnutí správního orgánu.</t>
  </si>
  <si>
    <t>VRN3-006</t>
  </si>
  <si>
    <t>Dopravně inženýrské opatření</t>
  </si>
  <si>
    <t>1974328108</t>
  </si>
  <si>
    <t xml:space="preserve">Poznámka k položce:_x000d_
Položka zahrnuje:_x000d_
_x000d_
Zpracování projektu dopravně inženýrského opatření (DIO). Projednání a odsouhlasení DIO příslušným oddělením dopravního inspektorátu (PČR). Zajištění vydání Dopravně inženýrského rozhodnutí (DIR)._x000d_
</t>
  </si>
  <si>
    <t>VRN3-007</t>
  </si>
  <si>
    <t>Náklady na opravu dotčených komunikací a uvedení do původního stavu</t>
  </si>
  <si>
    <t>105507979</t>
  </si>
  <si>
    <t xml:space="preserve">Poznámka k položce:_x000d_
Dle míry a rozsahu poškození, předpokládá se ořezání a odfrézování poškozených míst, vozovka místních komunikací (včetně případného poškození krajnic) bude uvedena do původního stavu, případně včetně opravy spodní konstrukce vozovky. </t>
  </si>
  <si>
    <t>VRN4</t>
  </si>
  <si>
    <t>Inženýrská činnost</t>
  </si>
  <si>
    <t>VRN4-001</t>
  </si>
  <si>
    <t>Havarijní a povodňový plán stavby</t>
  </si>
  <si>
    <t>-341428948</t>
  </si>
  <si>
    <t>Zajištění vypracování a schválení havarijního a povodňového plánu pro provádění stavby</t>
  </si>
  <si>
    <t>VRN4-002</t>
  </si>
  <si>
    <t>Provedení opatření vyplývajících z havarijního a povodňového plánu, včetně instalace a údržby norné stěny</t>
  </si>
  <si>
    <t>1973289430</t>
  </si>
  <si>
    <t>Poznámka k položce:_x000d_
Součástí položky jsou veškeré náklady spojené s pořízením, dopravou, osazením a kotvením norné stěny (včetně jejího přemisťování dle aktuálně realizovaného úseku) jakož i jejího odstraněni po ukončení stavby, pořízení a příprava havarijních prostředků, pohotovost techniky atp.</t>
  </si>
  <si>
    <t>VRN6</t>
  </si>
  <si>
    <t>Územní vlivy</t>
  </si>
  <si>
    <t>VRN6-001</t>
  </si>
  <si>
    <t>Práce ve stísněném prostoru</t>
  </si>
  <si>
    <t>-867810903</t>
  </si>
  <si>
    <t>Poznámka k položce:_x000d_
Obsažené práce:_x000d_
_x000d_
- souvisejícící se ztíženým přístupem a nutností pohybu mechanizace, pracovníků, dopravování materiálů, odvozu vybouraných hmot, výkopků a jiných zemních materiálů._x000d_
- položka zahrnuje opravu opevnění koryta toku porušeného pojezdy mechanizace a veškerými dalšími činnostmi souvisejícími s realizací stavby._x000d_
- ztížený přístup se předpokládá v celém zájmovém úseku toku.</t>
  </si>
  <si>
    <t>VRN9</t>
  </si>
  <si>
    <t>Ostatní náklady</t>
  </si>
  <si>
    <t>VRN9-001</t>
  </si>
  <si>
    <t>Odstranění následků živelné pohromy</t>
  </si>
  <si>
    <t>-1874550615</t>
  </si>
  <si>
    <t>Poznámka k položce:_x000d_
Náklady na odstranění případných povodňových škod na stavbě v příípadě průtoků v řece Opavě vyšších než kapacita navrhovaného obtoku. Bude fakturováno pouze v případě výskytu živelné pohorny a to dle skutečně vzniklých škod.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</si>
</sst>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54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55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56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55</v>
      </c>
      <c r="AI60" s="42"/>
      <c r="AJ60" s="42"/>
      <c r="AK60" s="42"/>
      <c r="AL60" s="42"/>
      <c r="AM60" s="64" t="s">
        <v>56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57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58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55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56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55</v>
      </c>
      <c r="AI75" s="42"/>
      <c r="AJ75" s="42"/>
      <c r="AK75" s="42"/>
      <c r="AL75" s="42"/>
      <c r="AM75" s="64" t="s">
        <v>56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59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18/25/3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VT Opava – Jez Městské sady km 39.480, odstranění PŠ 09/2024 (stavba č. 8863)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Opava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28. 11. 2025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Povodí Odry, státní podnik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Lineplan s.r.o.</v>
      </c>
      <c r="AN89" s="71"/>
      <c r="AO89" s="71"/>
      <c r="AP89" s="71"/>
      <c r="AQ89" s="40"/>
      <c r="AR89" s="44"/>
      <c r="AS89" s="81" t="s">
        <v>60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37</v>
      </c>
      <c r="AJ90" s="40"/>
      <c r="AK90" s="40"/>
      <c r="AL90" s="40"/>
      <c r="AM90" s="80" t="str">
        <f>IF(E20="","",E20)</f>
        <v>Ing. Marek Boháč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61</v>
      </c>
      <c r="D92" s="94"/>
      <c r="E92" s="94"/>
      <c r="F92" s="94"/>
      <c r="G92" s="94"/>
      <c r="H92" s="95"/>
      <c r="I92" s="96" t="s">
        <v>62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63</v>
      </c>
      <c r="AH92" s="94"/>
      <c r="AI92" s="94"/>
      <c r="AJ92" s="94"/>
      <c r="AK92" s="94"/>
      <c r="AL92" s="94"/>
      <c r="AM92" s="94"/>
      <c r="AN92" s="96" t="s">
        <v>64</v>
      </c>
      <c r="AO92" s="94"/>
      <c r="AP92" s="98"/>
      <c r="AQ92" s="99" t="s">
        <v>65</v>
      </c>
      <c r="AR92" s="44"/>
      <c r="AS92" s="100" t="s">
        <v>66</v>
      </c>
      <c r="AT92" s="101" t="s">
        <v>67</v>
      </c>
      <c r="AU92" s="101" t="s">
        <v>68</v>
      </c>
      <c r="AV92" s="101" t="s">
        <v>69</v>
      </c>
      <c r="AW92" s="101" t="s">
        <v>70</v>
      </c>
      <c r="AX92" s="101" t="s">
        <v>71</v>
      </c>
      <c r="AY92" s="101" t="s">
        <v>72</v>
      </c>
      <c r="AZ92" s="101" t="s">
        <v>73</v>
      </c>
      <c r="BA92" s="101" t="s">
        <v>74</v>
      </c>
      <c r="BB92" s="101" t="s">
        <v>75</v>
      </c>
      <c r="BC92" s="101" t="s">
        <v>76</v>
      </c>
      <c r="BD92" s="102" t="s">
        <v>77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78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79</v>
      </c>
      <c r="BT94" s="117" t="s">
        <v>80</v>
      </c>
      <c r="BU94" s="118" t="s">
        <v>81</v>
      </c>
      <c r="BV94" s="117" t="s">
        <v>82</v>
      </c>
      <c r="BW94" s="117" t="s">
        <v>5</v>
      </c>
      <c r="BX94" s="117" t="s">
        <v>83</v>
      </c>
      <c r="CL94" s="117" t="s">
        <v>1</v>
      </c>
    </row>
    <row r="95" s="7" customFormat="1" ht="16.5" customHeight="1">
      <c r="A95" s="119" t="s">
        <v>84</v>
      </c>
      <c r="B95" s="120"/>
      <c r="C95" s="121"/>
      <c r="D95" s="122" t="s">
        <v>85</v>
      </c>
      <c r="E95" s="122"/>
      <c r="F95" s="122"/>
      <c r="G95" s="122"/>
      <c r="H95" s="122"/>
      <c r="I95" s="123"/>
      <c r="J95" s="122" t="s">
        <v>86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Oprava jezu'!J30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87</v>
      </c>
      <c r="AR95" s="126"/>
      <c r="AS95" s="127">
        <v>0</v>
      </c>
      <c r="AT95" s="128">
        <f>ROUND(SUM(AV95:AW95),2)</f>
        <v>0</v>
      </c>
      <c r="AU95" s="129">
        <f>'01 - Oprava jezu'!P126</f>
        <v>0</v>
      </c>
      <c r="AV95" s="128">
        <f>'01 - Oprava jezu'!J33</f>
        <v>0</v>
      </c>
      <c r="AW95" s="128">
        <f>'01 - Oprava jezu'!J34</f>
        <v>0</v>
      </c>
      <c r="AX95" s="128">
        <f>'01 - Oprava jezu'!J35</f>
        <v>0</v>
      </c>
      <c r="AY95" s="128">
        <f>'01 - Oprava jezu'!J36</f>
        <v>0</v>
      </c>
      <c r="AZ95" s="128">
        <f>'01 - Oprava jezu'!F33</f>
        <v>0</v>
      </c>
      <c r="BA95" s="128">
        <f>'01 - Oprava jezu'!F34</f>
        <v>0</v>
      </c>
      <c r="BB95" s="128">
        <f>'01 - Oprava jezu'!F35</f>
        <v>0</v>
      </c>
      <c r="BC95" s="128">
        <f>'01 - Oprava jezu'!F36</f>
        <v>0</v>
      </c>
      <c r="BD95" s="130">
        <f>'01 - Oprava jezu'!F37</f>
        <v>0</v>
      </c>
      <c r="BE95" s="7"/>
      <c r="BT95" s="131" t="s">
        <v>88</v>
      </c>
      <c r="BV95" s="131" t="s">
        <v>82</v>
      </c>
      <c r="BW95" s="131" t="s">
        <v>89</v>
      </c>
      <c r="BX95" s="131" t="s">
        <v>5</v>
      </c>
      <c r="CL95" s="131" t="s">
        <v>1</v>
      </c>
      <c r="CM95" s="131" t="s">
        <v>90</v>
      </c>
    </row>
    <row r="96" s="7" customFormat="1" ht="16.5" customHeight="1">
      <c r="A96" s="119" t="s">
        <v>84</v>
      </c>
      <c r="B96" s="120"/>
      <c r="C96" s="121"/>
      <c r="D96" s="122" t="s">
        <v>91</v>
      </c>
      <c r="E96" s="122"/>
      <c r="F96" s="122"/>
      <c r="G96" s="122"/>
      <c r="H96" s="122"/>
      <c r="I96" s="123"/>
      <c r="J96" s="122" t="s">
        <v>92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'VON - Vedlejší a ostatní 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87</v>
      </c>
      <c r="AR96" s="126"/>
      <c r="AS96" s="132">
        <v>0</v>
      </c>
      <c r="AT96" s="133">
        <f>ROUND(SUM(AV96:AW96),2)</f>
        <v>0</v>
      </c>
      <c r="AU96" s="134">
        <f>'VON - Vedlejší a ostatní ...'!P123</f>
        <v>0</v>
      </c>
      <c r="AV96" s="133">
        <f>'VON - Vedlejší a ostatní ...'!J33</f>
        <v>0</v>
      </c>
      <c r="AW96" s="133">
        <f>'VON - Vedlejší a ostatní ...'!J34</f>
        <v>0</v>
      </c>
      <c r="AX96" s="133">
        <f>'VON - Vedlejší a ostatní ...'!J35</f>
        <v>0</v>
      </c>
      <c r="AY96" s="133">
        <f>'VON - Vedlejší a ostatní ...'!J36</f>
        <v>0</v>
      </c>
      <c r="AZ96" s="133">
        <f>'VON - Vedlejší a ostatní ...'!F33</f>
        <v>0</v>
      </c>
      <c r="BA96" s="133">
        <f>'VON - Vedlejší a ostatní ...'!F34</f>
        <v>0</v>
      </c>
      <c r="BB96" s="133">
        <f>'VON - Vedlejší a ostatní ...'!F35</f>
        <v>0</v>
      </c>
      <c r="BC96" s="133">
        <f>'VON - Vedlejší a ostatní ...'!F36</f>
        <v>0</v>
      </c>
      <c r="BD96" s="135">
        <f>'VON - Vedlejší a ostatní ...'!F37</f>
        <v>0</v>
      </c>
      <c r="BE96" s="7"/>
      <c r="BT96" s="131" t="s">
        <v>88</v>
      </c>
      <c r="BV96" s="131" t="s">
        <v>82</v>
      </c>
      <c r="BW96" s="131" t="s">
        <v>93</v>
      </c>
      <c r="BX96" s="131" t="s">
        <v>5</v>
      </c>
      <c r="CL96" s="131" t="s">
        <v>1</v>
      </c>
      <c r="CM96" s="131" t="s">
        <v>90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H4BWn2AUMTcFyG3X+Yud08sxJnq+yFL1a+BdE9V7M9ZGQ6/FhwgxDOYokLGryxyK0568gE2ifD9qF20E1Iu3VQ==" hashValue="FupVgmjE7+OsRxFK0Ds5f8U2rw3A5vk86jyVNaUJUk/o9aX/r2AxcHDZ51BhrpmgboHpPHNNyvcP3sLvifFZXw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Oprava jezu'!C2" display="/"/>
    <hyperlink ref="A96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94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VT Opava – Jez Městské sady km 39.480, odstranění PŠ 09/2024 (stavba č. 8863)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28. 11. 2025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ROUND((SUM(BE126:BE475)),  2)</f>
        <v>0</v>
      </c>
      <c r="G33" s="38"/>
      <c r="H33" s="38"/>
      <c r="I33" s="155">
        <v>0.20999999999999999</v>
      </c>
      <c r="J33" s="154">
        <f>ROUND(((SUM(BE126:BE475))*I33),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ROUND((SUM(BF126:BF475)),  2)</f>
        <v>0</v>
      </c>
      <c r="G34" s="38"/>
      <c r="H34" s="38"/>
      <c r="I34" s="155">
        <v>0.12</v>
      </c>
      <c r="J34" s="154">
        <f>ROUND(((SUM(BF126:BF475))*I34),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ROUND((SUM(BG126:BG475)),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ROUND((SUM(BH126:BH475)),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ROUND((SUM(BI126:BI475)),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VT Opava – Jez Městské sady km 39.480, odstranění PŠ 09/2024 (stavba č. 8863)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Oprava jezu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28. 11. 2025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98</v>
      </c>
      <c r="D94" s="176"/>
      <c r="E94" s="176"/>
      <c r="F94" s="176"/>
      <c r="G94" s="176"/>
      <c r="H94" s="176"/>
      <c r="I94" s="176"/>
      <c r="J94" s="177" t="s">
        <v>99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100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101</v>
      </c>
    </row>
    <row r="97" s="9" customFormat="1" ht="24.96" customHeight="1">
      <c r="A97" s="9"/>
      <c r="B97" s="179"/>
      <c r="C97" s="180"/>
      <c r="D97" s="181" t="s">
        <v>102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103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104</v>
      </c>
      <c r="E99" s="188"/>
      <c r="F99" s="188"/>
      <c r="G99" s="188"/>
      <c r="H99" s="188"/>
      <c r="I99" s="188"/>
      <c r="J99" s="189">
        <f>J273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105</v>
      </c>
      <c r="E100" s="188"/>
      <c r="F100" s="188"/>
      <c r="G100" s="188"/>
      <c r="H100" s="188"/>
      <c r="I100" s="188"/>
      <c r="J100" s="189">
        <f>J294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106</v>
      </c>
      <c r="E101" s="188"/>
      <c r="F101" s="188"/>
      <c r="G101" s="188"/>
      <c r="H101" s="188"/>
      <c r="I101" s="188"/>
      <c r="J101" s="189">
        <f>J358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107</v>
      </c>
      <c r="E102" s="188"/>
      <c r="F102" s="188"/>
      <c r="G102" s="188"/>
      <c r="H102" s="188"/>
      <c r="I102" s="188"/>
      <c r="J102" s="189">
        <f>J409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108</v>
      </c>
      <c r="E103" s="188"/>
      <c r="F103" s="188"/>
      <c r="G103" s="188"/>
      <c r="H103" s="188"/>
      <c r="I103" s="188"/>
      <c r="J103" s="189">
        <f>J456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109</v>
      </c>
      <c r="E104" s="188"/>
      <c r="F104" s="188"/>
      <c r="G104" s="188"/>
      <c r="H104" s="188"/>
      <c r="I104" s="188"/>
      <c r="J104" s="189">
        <f>J463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110</v>
      </c>
      <c r="E105" s="182"/>
      <c r="F105" s="182"/>
      <c r="G105" s="182"/>
      <c r="H105" s="182"/>
      <c r="I105" s="182"/>
      <c r="J105" s="183">
        <f>J466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111</v>
      </c>
      <c r="E106" s="188"/>
      <c r="F106" s="188"/>
      <c r="G106" s="188"/>
      <c r="H106" s="188"/>
      <c r="I106" s="188"/>
      <c r="J106" s="189">
        <f>J467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112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74" t="str">
        <f>E7</f>
        <v>VT Opava – Jez Městské sady km 39.480, odstranění PŠ 09/2024 (stavba č. 8863)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95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01 - Oprava jezu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Opava</v>
      </c>
      <c r="G120" s="40"/>
      <c r="H120" s="40"/>
      <c r="I120" s="32" t="s">
        <v>22</v>
      </c>
      <c r="J120" s="79" t="str">
        <f>IF(J12="","",J12)</f>
        <v>28. 11. 2025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Povodí Odry, státní podnik</v>
      </c>
      <c r="G122" s="40"/>
      <c r="H122" s="40"/>
      <c r="I122" s="32" t="s">
        <v>32</v>
      </c>
      <c r="J122" s="36" t="str">
        <f>E21</f>
        <v>Lineplan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30</v>
      </c>
      <c r="D123" s="40"/>
      <c r="E123" s="40"/>
      <c r="F123" s="27" t="str">
        <f>IF(E18="","",E18)</f>
        <v>Vyplň údaj</v>
      </c>
      <c r="G123" s="40"/>
      <c r="H123" s="40"/>
      <c r="I123" s="32" t="s">
        <v>37</v>
      </c>
      <c r="J123" s="36" t="str">
        <f>E24</f>
        <v>Ing. Marek Boháč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113</v>
      </c>
      <c r="D125" s="194" t="s">
        <v>65</v>
      </c>
      <c r="E125" s="194" t="s">
        <v>61</v>
      </c>
      <c r="F125" s="194" t="s">
        <v>62</v>
      </c>
      <c r="G125" s="194" t="s">
        <v>114</v>
      </c>
      <c r="H125" s="194" t="s">
        <v>115</v>
      </c>
      <c r="I125" s="194" t="s">
        <v>116</v>
      </c>
      <c r="J125" s="194" t="s">
        <v>99</v>
      </c>
      <c r="K125" s="195" t="s">
        <v>117</v>
      </c>
      <c r="L125" s="196"/>
      <c r="M125" s="100" t="s">
        <v>1</v>
      </c>
      <c r="N125" s="101" t="s">
        <v>44</v>
      </c>
      <c r="O125" s="101" t="s">
        <v>118</v>
      </c>
      <c r="P125" s="101" t="s">
        <v>119</v>
      </c>
      <c r="Q125" s="101" t="s">
        <v>120</v>
      </c>
      <c r="R125" s="101" t="s">
        <v>121</v>
      </c>
      <c r="S125" s="101" t="s">
        <v>122</v>
      </c>
      <c r="T125" s="102" t="s">
        <v>123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124</v>
      </c>
      <c r="D126" s="40"/>
      <c r="E126" s="40"/>
      <c r="F126" s="40"/>
      <c r="G126" s="40"/>
      <c r="H126" s="40"/>
      <c r="I126" s="40"/>
      <c r="J126" s="197">
        <f>BK126</f>
        <v>0</v>
      </c>
      <c r="K126" s="40"/>
      <c r="L126" s="44"/>
      <c r="M126" s="103"/>
      <c r="N126" s="198"/>
      <c r="O126" s="104"/>
      <c r="P126" s="199">
        <f>P127+P466</f>
        <v>0</v>
      </c>
      <c r="Q126" s="104"/>
      <c r="R126" s="199">
        <f>R127+R466</f>
        <v>2615.0814294699999</v>
      </c>
      <c r="S126" s="104"/>
      <c r="T126" s="200">
        <f>T127+T466</f>
        <v>2306.6134000000002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79</v>
      </c>
      <c r="AU126" s="17" t="s">
        <v>101</v>
      </c>
      <c r="BK126" s="201">
        <f>BK127+BK466</f>
        <v>0</v>
      </c>
    </row>
    <row r="127" s="12" customFormat="1" ht="25.92" customHeight="1">
      <c r="A127" s="12"/>
      <c r="B127" s="202"/>
      <c r="C127" s="203"/>
      <c r="D127" s="204" t="s">
        <v>79</v>
      </c>
      <c r="E127" s="205" t="s">
        <v>125</v>
      </c>
      <c r="F127" s="205" t="s">
        <v>126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P128+P273+P294+P358+P409+P456+P463</f>
        <v>0</v>
      </c>
      <c r="Q127" s="210"/>
      <c r="R127" s="211">
        <f>R128+R273+R294+R358+R409+R456+R463</f>
        <v>2615.04194947</v>
      </c>
      <c r="S127" s="210"/>
      <c r="T127" s="212">
        <f>T128+T273+T294+T358+T409+T456+T463</f>
        <v>2306.6134000000002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88</v>
      </c>
      <c r="AT127" s="214" t="s">
        <v>79</v>
      </c>
      <c r="AU127" s="214" t="s">
        <v>80</v>
      </c>
      <c r="AY127" s="213" t="s">
        <v>127</v>
      </c>
      <c r="BK127" s="215">
        <f>BK128+BK273+BK294+BK358+BK409+BK456+BK463</f>
        <v>0</v>
      </c>
    </row>
    <row r="128" s="12" customFormat="1" ht="22.8" customHeight="1">
      <c r="A128" s="12"/>
      <c r="B128" s="202"/>
      <c r="C128" s="203"/>
      <c r="D128" s="204" t="s">
        <v>79</v>
      </c>
      <c r="E128" s="216" t="s">
        <v>88</v>
      </c>
      <c r="F128" s="216" t="s">
        <v>128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SUM(P129:P272)</f>
        <v>0</v>
      </c>
      <c r="Q128" s="210"/>
      <c r="R128" s="211">
        <f>SUM(R129:R272)</f>
        <v>4.6242700000000001</v>
      </c>
      <c r="S128" s="210"/>
      <c r="T128" s="212">
        <f>SUM(T129:T272)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88</v>
      </c>
      <c r="AT128" s="214" t="s">
        <v>79</v>
      </c>
      <c r="AU128" s="214" t="s">
        <v>88</v>
      </c>
      <c r="AY128" s="213" t="s">
        <v>127</v>
      </c>
      <c r="BK128" s="215">
        <f>SUM(BK129:BK272)</f>
        <v>0</v>
      </c>
    </row>
    <row r="129" s="2" customFormat="1" ht="16.5" customHeight="1">
      <c r="A129" s="38"/>
      <c r="B129" s="39"/>
      <c r="C129" s="218" t="s">
        <v>88</v>
      </c>
      <c r="D129" s="218" t="s">
        <v>129</v>
      </c>
      <c r="E129" s="219" t="s">
        <v>130</v>
      </c>
      <c r="F129" s="220" t="s">
        <v>131</v>
      </c>
      <c r="G129" s="221" t="s">
        <v>132</v>
      </c>
      <c r="H129" s="222">
        <v>51.5</v>
      </c>
      <c r="I129" s="223"/>
      <c r="J129" s="224">
        <f>ROUND(I129*H129,2)</f>
        <v>0</v>
      </c>
      <c r="K129" s="220" t="s">
        <v>133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0.026980000000000001</v>
      </c>
      <c r="R129" s="227">
        <f>Q129*H129</f>
        <v>1.38947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134</v>
      </c>
      <c r="AT129" s="229" t="s">
        <v>129</v>
      </c>
      <c r="AU129" s="229" t="s">
        <v>90</v>
      </c>
      <c r="AY129" s="17" t="s">
        <v>127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134</v>
      </c>
      <c r="BM129" s="229" t="s">
        <v>135</v>
      </c>
    </row>
    <row r="130" s="2" customFormat="1">
      <c r="A130" s="38"/>
      <c r="B130" s="39"/>
      <c r="C130" s="40"/>
      <c r="D130" s="231" t="s">
        <v>136</v>
      </c>
      <c r="E130" s="40"/>
      <c r="F130" s="232" t="s">
        <v>137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136</v>
      </c>
      <c r="AU130" s="17" t="s">
        <v>90</v>
      </c>
    </row>
    <row r="131" s="2" customFormat="1">
      <c r="A131" s="38"/>
      <c r="B131" s="39"/>
      <c r="C131" s="40"/>
      <c r="D131" s="231" t="s">
        <v>138</v>
      </c>
      <c r="E131" s="40"/>
      <c r="F131" s="236" t="s">
        <v>139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138</v>
      </c>
      <c r="AU131" s="17" t="s">
        <v>90</v>
      </c>
    </row>
    <row r="132" s="13" customFormat="1">
      <c r="A132" s="13"/>
      <c r="B132" s="237"/>
      <c r="C132" s="238"/>
      <c r="D132" s="231" t="s">
        <v>140</v>
      </c>
      <c r="E132" s="239" t="s">
        <v>1</v>
      </c>
      <c r="F132" s="240" t="s">
        <v>141</v>
      </c>
      <c r="G132" s="238"/>
      <c r="H132" s="239" t="s">
        <v>1</v>
      </c>
      <c r="I132" s="241"/>
      <c r="J132" s="238"/>
      <c r="K132" s="238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140</v>
      </c>
      <c r="AU132" s="246" t="s">
        <v>90</v>
      </c>
      <c r="AV132" s="13" t="s">
        <v>88</v>
      </c>
      <c r="AW132" s="13" t="s">
        <v>36</v>
      </c>
      <c r="AX132" s="13" t="s">
        <v>80</v>
      </c>
      <c r="AY132" s="246" t="s">
        <v>127</v>
      </c>
    </row>
    <row r="133" s="14" customFormat="1">
      <c r="A133" s="14"/>
      <c r="B133" s="247"/>
      <c r="C133" s="248"/>
      <c r="D133" s="231" t="s">
        <v>140</v>
      </c>
      <c r="E133" s="249" t="s">
        <v>1</v>
      </c>
      <c r="F133" s="250" t="s">
        <v>142</v>
      </c>
      <c r="G133" s="248"/>
      <c r="H133" s="251">
        <v>51.5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140</v>
      </c>
      <c r="AU133" s="257" t="s">
        <v>90</v>
      </c>
      <c r="AV133" s="14" t="s">
        <v>90</v>
      </c>
      <c r="AW133" s="14" t="s">
        <v>36</v>
      </c>
      <c r="AX133" s="14" t="s">
        <v>88</v>
      </c>
      <c r="AY133" s="257" t="s">
        <v>127</v>
      </c>
    </row>
    <row r="134" s="2" customFormat="1" ht="24.15" customHeight="1">
      <c r="A134" s="38"/>
      <c r="B134" s="39"/>
      <c r="C134" s="218" t="s">
        <v>90</v>
      </c>
      <c r="D134" s="218" t="s">
        <v>129</v>
      </c>
      <c r="E134" s="219" t="s">
        <v>143</v>
      </c>
      <c r="F134" s="220" t="s">
        <v>144</v>
      </c>
      <c r="G134" s="221" t="s">
        <v>145</v>
      </c>
      <c r="H134" s="222">
        <v>125</v>
      </c>
      <c r="I134" s="223"/>
      <c r="J134" s="224">
        <f>ROUND(I134*H134,2)</f>
        <v>0</v>
      </c>
      <c r="K134" s="220" t="s">
        <v>133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134</v>
      </c>
      <c r="AT134" s="229" t="s">
        <v>129</v>
      </c>
      <c r="AU134" s="229" t="s">
        <v>90</v>
      </c>
      <c r="AY134" s="17" t="s">
        <v>127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134</v>
      </c>
      <c r="BM134" s="229" t="s">
        <v>146</v>
      </c>
    </row>
    <row r="135" s="2" customFormat="1">
      <c r="A135" s="38"/>
      <c r="B135" s="39"/>
      <c r="C135" s="40"/>
      <c r="D135" s="231" t="s">
        <v>136</v>
      </c>
      <c r="E135" s="40"/>
      <c r="F135" s="232" t="s">
        <v>147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136</v>
      </c>
      <c r="AU135" s="17" t="s">
        <v>90</v>
      </c>
    </row>
    <row r="136" s="2" customFormat="1">
      <c r="A136" s="38"/>
      <c r="B136" s="39"/>
      <c r="C136" s="40"/>
      <c r="D136" s="231" t="s">
        <v>138</v>
      </c>
      <c r="E136" s="40"/>
      <c r="F136" s="236" t="s">
        <v>148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138</v>
      </c>
      <c r="AU136" s="17" t="s">
        <v>90</v>
      </c>
    </row>
    <row r="137" s="13" customFormat="1">
      <c r="A137" s="13"/>
      <c r="B137" s="237"/>
      <c r="C137" s="238"/>
      <c r="D137" s="231" t="s">
        <v>140</v>
      </c>
      <c r="E137" s="239" t="s">
        <v>1</v>
      </c>
      <c r="F137" s="240" t="s">
        <v>149</v>
      </c>
      <c r="G137" s="238"/>
      <c r="H137" s="239" t="s">
        <v>1</v>
      </c>
      <c r="I137" s="241"/>
      <c r="J137" s="238"/>
      <c r="K137" s="238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140</v>
      </c>
      <c r="AU137" s="246" t="s">
        <v>90</v>
      </c>
      <c r="AV137" s="13" t="s">
        <v>88</v>
      </c>
      <c r="AW137" s="13" t="s">
        <v>36</v>
      </c>
      <c r="AX137" s="13" t="s">
        <v>80</v>
      </c>
      <c r="AY137" s="246" t="s">
        <v>127</v>
      </c>
    </row>
    <row r="138" s="14" customFormat="1">
      <c r="A138" s="14"/>
      <c r="B138" s="247"/>
      <c r="C138" s="248"/>
      <c r="D138" s="231" t="s">
        <v>140</v>
      </c>
      <c r="E138" s="249" t="s">
        <v>1</v>
      </c>
      <c r="F138" s="250" t="s">
        <v>150</v>
      </c>
      <c r="G138" s="248"/>
      <c r="H138" s="251">
        <v>125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140</v>
      </c>
      <c r="AU138" s="257" t="s">
        <v>90</v>
      </c>
      <c r="AV138" s="14" t="s">
        <v>90</v>
      </c>
      <c r="AW138" s="14" t="s">
        <v>36</v>
      </c>
      <c r="AX138" s="14" t="s">
        <v>88</v>
      </c>
      <c r="AY138" s="257" t="s">
        <v>127</v>
      </c>
    </row>
    <row r="139" s="2" customFormat="1" ht="21.75" customHeight="1">
      <c r="A139" s="38"/>
      <c r="B139" s="39"/>
      <c r="C139" s="218" t="s">
        <v>151</v>
      </c>
      <c r="D139" s="218" t="s">
        <v>129</v>
      </c>
      <c r="E139" s="219" t="s">
        <v>152</v>
      </c>
      <c r="F139" s="220" t="s">
        <v>153</v>
      </c>
      <c r="G139" s="221" t="s">
        <v>154</v>
      </c>
      <c r="H139" s="222">
        <v>2</v>
      </c>
      <c r="I139" s="223"/>
      <c r="J139" s="224">
        <f>ROUND(I139*H139,2)</f>
        <v>0</v>
      </c>
      <c r="K139" s="220" t="s">
        <v>133</v>
      </c>
      <c r="L139" s="44"/>
      <c r="M139" s="225" t="s">
        <v>1</v>
      </c>
      <c r="N139" s="226" t="s">
        <v>45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134</v>
      </c>
      <c r="AT139" s="229" t="s">
        <v>129</v>
      </c>
      <c r="AU139" s="229" t="s">
        <v>90</v>
      </c>
      <c r="AY139" s="17" t="s">
        <v>127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88</v>
      </c>
      <c r="BK139" s="230">
        <f>ROUND(I139*H139,2)</f>
        <v>0</v>
      </c>
      <c r="BL139" s="17" t="s">
        <v>134</v>
      </c>
      <c r="BM139" s="229" t="s">
        <v>155</v>
      </c>
    </row>
    <row r="140" s="2" customFormat="1">
      <c r="A140" s="38"/>
      <c r="B140" s="39"/>
      <c r="C140" s="40"/>
      <c r="D140" s="231" t="s">
        <v>136</v>
      </c>
      <c r="E140" s="40"/>
      <c r="F140" s="232" t="s">
        <v>156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136</v>
      </c>
      <c r="AU140" s="17" t="s">
        <v>90</v>
      </c>
    </row>
    <row r="141" s="13" customFormat="1">
      <c r="A141" s="13"/>
      <c r="B141" s="237"/>
      <c r="C141" s="238"/>
      <c r="D141" s="231" t="s">
        <v>140</v>
      </c>
      <c r="E141" s="239" t="s">
        <v>1</v>
      </c>
      <c r="F141" s="240" t="s">
        <v>157</v>
      </c>
      <c r="G141" s="238"/>
      <c r="H141" s="239" t="s">
        <v>1</v>
      </c>
      <c r="I141" s="241"/>
      <c r="J141" s="238"/>
      <c r="K141" s="238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140</v>
      </c>
      <c r="AU141" s="246" t="s">
        <v>90</v>
      </c>
      <c r="AV141" s="13" t="s">
        <v>88</v>
      </c>
      <c r="AW141" s="13" t="s">
        <v>36</v>
      </c>
      <c r="AX141" s="13" t="s">
        <v>80</v>
      </c>
      <c r="AY141" s="246" t="s">
        <v>127</v>
      </c>
    </row>
    <row r="142" s="14" customFormat="1">
      <c r="A142" s="14"/>
      <c r="B142" s="247"/>
      <c r="C142" s="248"/>
      <c r="D142" s="231" t="s">
        <v>140</v>
      </c>
      <c r="E142" s="249" t="s">
        <v>1</v>
      </c>
      <c r="F142" s="250" t="s">
        <v>90</v>
      </c>
      <c r="G142" s="248"/>
      <c r="H142" s="251">
        <v>2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7" t="s">
        <v>140</v>
      </c>
      <c r="AU142" s="257" t="s">
        <v>90</v>
      </c>
      <c r="AV142" s="14" t="s">
        <v>90</v>
      </c>
      <c r="AW142" s="14" t="s">
        <v>36</v>
      </c>
      <c r="AX142" s="14" t="s">
        <v>80</v>
      </c>
      <c r="AY142" s="257" t="s">
        <v>127</v>
      </c>
    </row>
    <row r="143" s="15" customFormat="1">
      <c r="A143" s="15"/>
      <c r="B143" s="258"/>
      <c r="C143" s="259"/>
      <c r="D143" s="231" t="s">
        <v>140</v>
      </c>
      <c r="E143" s="260" t="s">
        <v>1</v>
      </c>
      <c r="F143" s="261" t="s">
        <v>158</v>
      </c>
      <c r="G143" s="259"/>
      <c r="H143" s="262">
        <v>2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8" t="s">
        <v>140</v>
      </c>
      <c r="AU143" s="268" t="s">
        <v>90</v>
      </c>
      <c r="AV143" s="15" t="s">
        <v>134</v>
      </c>
      <c r="AW143" s="15" t="s">
        <v>36</v>
      </c>
      <c r="AX143" s="15" t="s">
        <v>88</v>
      </c>
      <c r="AY143" s="268" t="s">
        <v>127</v>
      </c>
    </row>
    <row r="144" s="2" customFormat="1" ht="24.15" customHeight="1">
      <c r="A144" s="38"/>
      <c r="B144" s="39"/>
      <c r="C144" s="218" t="s">
        <v>134</v>
      </c>
      <c r="D144" s="218" t="s">
        <v>129</v>
      </c>
      <c r="E144" s="219" t="s">
        <v>159</v>
      </c>
      <c r="F144" s="220" t="s">
        <v>160</v>
      </c>
      <c r="G144" s="221" t="s">
        <v>154</v>
      </c>
      <c r="H144" s="222">
        <v>2</v>
      </c>
      <c r="I144" s="223"/>
      <c r="J144" s="224">
        <f>ROUND(I144*H144,2)</f>
        <v>0</v>
      </c>
      <c r="K144" s="220" t="s">
        <v>133</v>
      </c>
      <c r="L144" s="44"/>
      <c r="M144" s="225" t="s">
        <v>1</v>
      </c>
      <c r="N144" s="226" t="s">
        <v>45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134</v>
      </c>
      <c r="AT144" s="229" t="s">
        <v>129</v>
      </c>
      <c r="AU144" s="229" t="s">
        <v>90</v>
      </c>
      <c r="AY144" s="17" t="s">
        <v>127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88</v>
      </c>
      <c r="BK144" s="230">
        <f>ROUND(I144*H144,2)</f>
        <v>0</v>
      </c>
      <c r="BL144" s="17" t="s">
        <v>134</v>
      </c>
      <c r="BM144" s="229" t="s">
        <v>161</v>
      </c>
    </row>
    <row r="145" s="2" customFormat="1">
      <c r="A145" s="38"/>
      <c r="B145" s="39"/>
      <c r="C145" s="40"/>
      <c r="D145" s="231" t="s">
        <v>136</v>
      </c>
      <c r="E145" s="40"/>
      <c r="F145" s="232" t="s">
        <v>162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136</v>
      </c>
      <c r="AU145" s="17" t="s">
        <v>90</v>
      </c>
    </row>
    <row r="146" s="2" customFormat="1" ht="24.15" customHeight="1">
      <c r="A146" s="38"/>
      <c r="B146" s="39"/>
      <c r="C146" s="218" t="s">
        <v>163</v>
      </c>
      <c r="D146" s="218" t="s">
        <v>129</v>
      </c>
      <c r="E146" s="219" t="s">
        <v>164</v>
      </c>
      <c r="F146" s="220" t="s">
        <v>165</v>
      </c>
      <c r="G146" s="221" t="s">
        <v>154</v>
      </c>
      <c r="H146" s="222">
        <v>2</v>
      </c>
      <c r="I146" s="223"/>
      <c r="J146" s="224">
        <f>ROUND(I146*H146,2)</f>
        <v>0</v>
      </c>
      <c r="K146" s="220" t="s">
        <v>166</v>
      </c>
      <c r="L146" s="44"/>
      <c r="M146" s="225" t="s">
        <v>1</v>
      </c>
      <c r="N146" s="226" t="s">
        <v>45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134</v>
      </c>
      <c r="AT146" s="229" t="s">
        <v>129</v>
      </c>
      <c r="AU146" s="229" t="s">
        <v>90</v>
      </c>
      <c r="AY146" s="17" t="s">
        <v>127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88</v>
      </c>
      <c r="BK146" s="230">
        <f>ROUND(I146*H146,2)</f>
        <v>0</v>
      </c>
      <c r="BL146" s="17" t="s">
        <v>134</v>
      </c>
      <c r="BM146" s="229" t="s">
        <v>167</v>
      </c>
    </row>
    <row r="147" s="2" customFormat="1">
      <c r="A147" s="38"/>
      <c r="B147" s="39"/>
      <c r="C147" s="40"/>
      <c r="D147" s="231" t="s">
        <v>136</v>
      </c>
      <c r="E147" s="40"/>
      <c r="F147" s="232" t="s">
        <v>165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136</v>
      </c>
      <c r="AU147" s="17" t="s">
        <v>90</v>
      </c>
    </row>
    <row r="148" s="2" customFormat="1">
      <c r="A148" s="38"/>
      <c r="B148" s="39"/>
      <c r="C148" s="40"/>
      <c r="D148" s="231" t="s">
        <v>138</v>
      </c>
      <c r="E148" s="40"/>
      <c r="F148" s="236" t="s">
        <v>168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138</v>
      </c>
      <c r="AU148" s="17" t="s">
        <v>90</v>
      </c>
    </row>
    <row r="149" s="13" customFormat="1">
      <c r="A149" s="13"/>
      <c r="B149" s="237"/>
      <c r="C149" s="238"/>
      <c r="D149" s="231" t="s">
        <v>140</v>
      </c>
      <c r="E149" s="239" t="s">
        <v>1</v>
      </c>
      <c r="F149" s="240" t="s">
        <v>157</v>
      </c>
      <c r="G149" s="238"/>
      <c r="H149" s="239" t="s">
        <v>1</v>
      </c>
      <c r="I149" s="241"/>
      <c r="J149" s="238"/>
      <c r="K149" s="238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140</v>
      </c>
      <c r="AU149" s="246" t="s">
        <v>90</v>
      </c>
      <c r="AV149" s="13" t="s">
        <v>88</v>
      </c>
      <c r="AW149" s="13" t="s">
        <v>36</v>
      </c>
      <c r="AX149" s="13" t="s">
        <v>80</v>
      </c>
      <c r="AY149" s="246" t="s">
        <v>127</v>
      </c>
    </row>
    <row r="150" s="14" customFormat="1">
      <c r="A150" s="14"/>
      <c r="B150" s="247"/>
      <c r="C150" s="248"/>
      <c r="D150" s="231" t="s">
        <v>140</v>
      </c>
      <c r="E150" s="249" t="s">
        <v>1</v>
      </c>
      <c r="F150" s="250" t="s">
        <v>90</v>
      </c>
      <c r="G150" s="248"/>
      <c r="H150" s="251">
        <v>2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7" t="s">
        <v>140</v>
      </c>
      <c r="AU150" s="257" t="s">
        <v>90</v>
      </c>
      <c r="AV150" s="14" t="s">
        <v>90</v>
      </c>
      <c r="AW150" s="14" t="s">
        <v>36</v>
      </c>
      <c r="AX150" s="14" t="s">
        <v>80</v>
      </c>
      <c r="AY150" s="257" t="s">
        <v>127</v>
      </c>
    </row>
    <row r="151" s="15" customFormat="1">
      <c r="A151" s="15"/>
      <c r="B151" s="258"/>
      <c r="C151" s="259"/>
      <c r="D151" s="231" t="s">
        <v>140</v>
      </c>
      <c r="E151" s="260" t="s">
        <v>1</v>
      </c>
      <c r="F151" s="261" t="s">
        <v>158</v>
      </c>
      <c r="G151" s="259"/>
      <c r="H151" s="262">
        <v>2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8" t="s">
        <v>140</v>
      </c>
      <c r="AU151" s="268" t="s">
        <v>90</v>
      </c>
      <c r="AV151" s="15" t="s">
        <v>134</v>
      </c>
      <c r="AW151" s="15" t="s">
        <v>36</v>
      </c>
      <c r="AX151" s="15" t="s">
        <v>88</v>
      </c>
      <c r="AY151" s="268" t="s">
        <v>127</v>
      </c>
    </row>
    <row r="152" s="2" customFormat="1" ht="24.15" customHeight="1">
      <c r="A152" s="38"/>
      <c r="B152" s="39"/>
      <c r="C152" s="218" t="s">
        <v>169</v>
      </c>
      <c r="D152" s="218" t="s">
        <v>129</v>
      </c>
      <c r="E152" s="219" t="s">
        <v>170</v>
      </c>
      <c r="F152" s="220" t="s">
        <v>171</v>
      </c>
      <c r="G152" s="221" t="s">
        <v>172</v>
      </c>
      <c r="H152" s="222">
        <v>1440</v>
      </c>
      <c r="I152" s="223"/>
      <c r="J152" s="224">
        <f>ROUND(I152*H152,2)</f>
        <v>0</v>
      </c>
      <c r="K152" s="220" t="s">
        <v>133</v>
      </c>
      <c r="L152" s="44"/>
      <c r="M152" s="225" t="s">
        <v>1</v>
      </c>
      <c r="N152" s="226" t="s">
        <v>45</v>
      </c>
      <c r="O152" s="91"/>
      <c r="P152" s="227">
        <f>O152*H152</f>
        <v>0</v>
      </c>
      <c r="Q152" s="227">
        <v>4.0000000000000003E-05</v>
      </c>
      <c r="R152" s="227">
        <f>Q152*H152</f>
        <v>0.057600000000000005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134</v>
      </c>
      <c r="AT152" s="229" t="s">
        <v>129</v>
      </c>
      <c r="AU152" s="229" t="s">
        <v>90</v>
      </c>
      <c r="AY152" s="17" t="s">
        <v>127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88</v>
      </c>
      <c r="BK152" s="230">
        <f>ROUND(I152*H152,2)</f>
        <v>0</v>
      </c>
      <c r="BL152" s="17" t="s">
        <v>134</v>
      </c>
      <c r="BM152" s="229" t="s">
        <v>173</v>
      </c>
    </row>
    <row r="153" s="2" customFormat="1">
      <c r="A153" s="38"/>
      <c r="B153" s="39"/>
      <c r="C153" s="40"/>
      <c r="D153" s="231" t="s">
        <v>136</v>
      </c>
      <c r="E153" s="40"/>
      <c r="F153" s="232" t="s">
        <v>174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136</v>
      </c>
      <c r="AU153" s="17" t="s">
        <v>90</v>
      </c>
    </row>
    <row r="154" s="13" customFormat="1">
      <c r="A154" s="13"/>
      <c r="B154" s="237"/>
      <c r="C154" s="238"/>
      <c r="D154" s="231" t="s">
        <v>140</v>
      </c>
      <c r="E154" s="239" t="s">
        <v>1</v>
      </c>
      <c r="F154" s="240" t="s">
        <v>175</v>
      </c>
      <c r="G154" s="238"/>
      <c r="H154" s="239" t="s">
        <v>1</v>
      </c>
      <c r="I154" s="241"/>
      <c r="J154" s="238"/>
      <c r="K154" s="238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140</v>
      </c>
      <c r="AU154" s="246" t="s">
        <v>90</v>
      </c>
      <c r="AV154" s="13" t="s">
        <v>88</v>
      </c>
      <c r="AW154" s="13" t="s">
        <v>36</v>
      </c>
      <c r="AX154" s="13" t="s">
        <v>80</v>
      </c>
      <c r="AY154" s="246" t="s">
        <v>127</v>
      </c>
    </row>
    <row r="155" s="14" customFormat="1">
      <c r="A155" s="14"/>
      <c r="B155" s="247"/>
      <c r="C155" s="248"/>
      <c r="D155" s="231" t="s">
        <v>140</v>
      </c>
      <c r="E155" s="249" t="s">
        <v>1</v>
      </c>
      <c r="F155" s="250" t="s">
        <v>176</v>
      </c>
      <c r="G155" s="248"/>
      <c r="H155" s="251">
        <v>1440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140</v>
      </c>
      <c r="AU155" s="257" t="s">
        <v>90</v>
      </c>
      <c r="AV155" s="14" t="s">
        <v>90</v>
      </c>
      <c r="AW155" s="14" t="s">
        <v>36</v>
      </c>
      <c r="AX155" s="14" t="s">
        <v>88</v>
      </c>
      <c r="AY155" s="257" t="s">
        <v>127</v>
      </c>
    </row>
    <row r="156" s="2" customFormat="1" ht="24.15" customHeight="1">
      <c r="A156" s="38"/>
      <c r="B156" s="39"/>
      <c r="C156" s="218" t="s">
        <v>177</v>
      </c>
      <c r="D156" s="218" t="s">
        <v>129</v>
      </c>
      <c r="E156" s="219" t="s">
        <v>178</v>
      </c>
      <c r="F156" s="220" t="s">
        <v>179</v>
      </c>
      <c r="G156" s="221" t="s">
        <v>180</v>
      </c>
      <c r="H156" s="222">
        <v>59.990000000000002</v>
      </c>
      <c r="I156" s="223"/>
      <c r="J156" s="224">
        <f>ROUND(I156*H156,2)</f>
        <v>0</v>
      </c>
      <c r="K156" s="220" t="s">
        <v>133</v>
      </c>
      <c r="L156" s="44"/>
      <c r="M156" s="225" t="s">
        <v>1</v>
      </c>
      <c r="N156" s="226" t="s">
        <v>45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134</v>
      </c>
      <c r="AT156" s="229" t="s">
        <v>129</v>
      </c>
      <c r="AU156" s="229" t="s">
        <v>90</v>
      </c>
      <c r="AY156" s="17" t="s">
        <v>127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88</v>
      </c>
      <c r="BK156" s="230">
        <f>ROUND(I156*H156,2)</f>
        <v>0</v>
      </c>
      <c r="BL156" s="17" t="s">
        <v>134</v>
      </c>
      <c r="BM156" s="229" t="s">
        <v>181</v>
      </c>
    </row>
    <row r="157" s="2" customFormat="1">
      <c r="A157" s="38"/>
      <c r="B157" s="39"/>
      <c r="C157" s="40"/>
      <c r="D157" s="231" t="s">
        <v>136</v>
      </c>
      <c r="E157" s="40"/>
      <c r="F157" s="232" t="s">
        <v>182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136</v>
      </c>
      <c r="AU157" s="17" t="s">
        <v>90</v>
      </c>
    </row>
    <row r="158" s="14" customFormat="1">
      <c r="A158" s="14"/>
      <c r="B158" s="247"/>
      <c r="C158" s="248"/>
      <c r="D158" s="231" t="s">
        <v>140</v>
      </c>
      <c r="E158" s="248"/>
      <c r="F158" s="250" t="s">
        <v>183</v>
      </c>
      <c r="G158" s="248"/>
      <c r="H158" s="251">
        <v>59.990000000000002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140</v>
      </c>
      <c r="AU158" s="257" t="s">
        <v>90</v>
      </c>
      <c r="AV158" s="14" t="s">
        <v>90</v>
      </c>
      <c r="AW158" s="14" t="s">
        <v>4</v>
      </c>
      <c r="AX158" s="14" t="s">
        <v>88</v>
      </c>
      <c r="AY158" s="257" t="s">
        <v>127</v>
      </c>
    </row>
    <row r="159" s="2" customFormat="1" ht="33" customHeight="1">
      <c r="A159" s="38"/>
      <c r="B159" s="39"/>
      <c r="C159" s="218" t="s">
        <v>184</v>
      </c>
      <c r="D159" s="218" t="s">
        <v>129</v>
      </c>
      <c r="E159" s="219" t="s">
        <v>185</v>
      </c>
      <c r="F159" s="220" t="s">
        <v>186</v>
      </c>
      <c r="G159" s="221" t="s">
        <v>145</v>
      </c>
      <c r="H159" s="222">
        <v>1714.46</v>
      </c>
      <c r="I159" s="223"/>
      <c r="J159" s="224">
        <f>ROUND(I159*H159,2)</f>
        <v>0</v>
      </c>
      <c r="K159" s="220" t="s">
        <v>133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134</v>
      </c>
      <c r="AT159" s="229" t="s">
        <v>129</v>
      </c>
      <c r="AU159" s="229" t="s">
        <v>90</v>
      </c>
      <c r="AY159" s="17" t="s">
        <v>127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134</v>
      </c>
      <c r="BM159" s="229" t="s">
        <v>187</v>
      </c>
    </row>
    <row r="160" s="2" customFormat="1">
      <c r="A160" s="38"/>
      <c r="B160" s="39"/>
      <c r="C160" s="40"/>
      <c r="D160" s="231" t="s">
        <v>136</v>
      </c>
      <c r="E160" s="40"/>
      <c r="F160" s="232" t="s">
        <v>188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136</v>
      </c>
      <c r="AU160" s="17" t="s">
        <v>90</v>
      </c>
    </row>
    <row r="161" s="13" customFormat="1">
      <c r="A161" s="13"/>
      <c r="B161" s="237"/>
      <c r="C161" s="238"/>
      <c r="D161" s="231" t="s">
        <v>140</v>
      </c>
      <c r="E161" s="239" t="s">
        <v>1</v>
      </c>
      <c r="F161" s="240" t="s">
        <v>189</v>
      </c>
      <c r="G161" s="238"/>
      <c r="H161" s="239" t="s">
        <v>1</v>
      </c>
      <c r="I161" s="241"/>
      <c r="J161" s="238"/>
      <c r="K161" s="238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140</v>
      </c>
      <c r="AU161" s="246" t="s">
        <v>90</v>
      </c>
      <c r="AV161" s="13" t="s">
        <v>88</v>
      </c>
      <c r="AW161" s="13" t="s">
        <v>36</v>
      </c>
      <c r="AX161" s="13" t="s">
        <v>80</v>
      </c>
      <c r="AY161" s="246" t="s">
        <v>127</v>
      </c>
    </row>
    <row r="162" s="13" customFormat="1">
      <c r="A162" s="13"/>
      <c r="B162" s="237"/>
      <c r="C162" s="238"/>
      <c r="D162" s="231" t="s">
        <v>140</v>
      </c>
      <c r="E162" s="239" t="s">
        <v>1</v>
      </c>
      <c r="F162" s="240" t="s">
        <v>190</v>
      </c>
      <c r="G162" s="238"/>
      <c r="H162" s="239" t="s">
        <v>1</v>
      </c>
      <c r="I162" s="241"/>
      <c r="J162" s="238"/>
      <c r="K162" s="238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140</v>
      </c>
      <c r="AU162" s="246" t="s">
        <v>90</v>
      </c>
      <c r="AV162" s="13" t="s">
        <v>88</v>
      </c>
      <c r="AW162" s="13" t="s">
        <v>36</v>
      </c>
      <c r="AX162" s="13" t="s">
        <v>80</v>
      </c>
      <c r="AY162" s="246" t="s">
        <v>127</v>
      </c>
    </row>
    <row r="163" s="14" customFormat="1">
      <c r="A163" s="14"/>
      <c r="B163" s="247"/>
      <c r="C163" s="248"/>
      <c r="D163" s="231" t="s">
        <v>140</v>
      </c>
      <c r="E163" s="249" t="s">
        <v>1</v>
      </c>
      <c r="F163" s="250" t="s">
        <v>191</v>
      </c>
      <c r="G163" s="248"/>
      <c r="H163" s="251">
        <v>443.50999999999999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140</v>
      </c>
      <c r="AU163" s="257" t="s">
        <v>90</v>
      </c>
      <c r="AV163" s="14" t="s">
        <v>90</v>
      </c>
      <c r="AW163" s="14" t="s">
        <v>36</v>
      </c>
      <c r="AX163" s="14" t="s">
        <v>80</v>
      </c>
      <c r="AY163" s="257" t="s">
        <v>127</v>
      </c>
    </row>
    <row r="164" s="13" customFormat="1">
      <c r="A164" s="13"/>
      <c r="B164" s="237"/>
      <c r="C164" s="238"/>
      <c r="D164" s="231" t="s">
        <v>140</v>
      </c>
      <c r="E164" s="239" t="s">
        <v>1</v>
      </c>
      <c r="F164" s="240" t="s">
        <v>192</v>
      </c>
      <c r="G164" s="238"/>
      <c r="H164" s="239" t="s">
        <v>1</v>
      </c>
      <c r="I164" s="241"/>
      <c r="J164" s="238"/>
      <c r="K164" s="238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140</v>
      </c>
      <c r="AU164" s="246" t="s">
        <v>90</v>
      </c>
      <c r="AV164" s="13" t="s">
        <v>88</v>
      </c>
      <c r="AW164" s="13" t="s">
        <v>36</v>
      </c>
      <c r="AX164" s="13" t="s">
        <v>80</v>
      </c>
      <c r="AY164" s="246" t="s">
        <v>127</v>
      </c>
    </row>
    <row r="165" s="14" customFormat="1">
      <c r="A165" s="14"/>
      <c r="B165" s="247"/>
      <c r="C165" s="248"/>
      <c r="D165" s="231" t="s">
        <v>140</v>
      </c>
      <c r="E165" s="249" t="s">
        <v>1</v>
      </c>
      <c r="F165" s="250" t="s">
        <v>193</v>
      </c>
      <c r="G165" s="248"/>
      <c r="H165" s="251">
        <v>147.47999999999999</v>
      </c>
      <c r="I165" s="252"/>
      <c r="J165" s="248"/>
      <c r="K165" s="248"/>
      <c r="L165" s="253"/>
      <c r="M165" s="254"/>
      <c r="N165" s="255"/>
      <c r="O165" s="255"/>
      <c r="P165" s="255"/>
      <c r="Q165" s="255"/>
      <c r="R165" s="255"/>
      <c r="S165" s="255"/>
      <c r="T165" s="25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7" t="s">
        <v>140</v>
      </c>
      <c r="AU165" s="257" t="s">
        <v>90</v>
      </c>
      <c r="AV165" s="14" t="s">
        <v>90</v>
      </c>
      <c r="AW165" s="14" t="s">
        <v>36</v>
      </c>
      <c r="AX165" s="14" t="s">
        <v>80</v>
      </c>
      <c r="AY165" s="257" t="s">
        <v>127</v>
      </c>
    </row>
    <row r="166" s="13" customFormat="1">
      <c r="A166" s="13"/>
      <c r="B166" s="237"/>
      <c r="C166" s="238"/>
      <c r="D166" s="231" t="s">
        <v>140</v>
      </c>
      <c r="E166" s="239" t="s">
        <v>1</v>
      </c>
      <c r="F166" s="240" t="s">
        <v>194</v>
      </c>
      <c r="G166" s="238"/>
      <c r="H166" s="239" t="s">
        <v>1</v>
      </c>
      <c r="I166" s="241"/>
      <c r="J166" s="238"/>
      <c r="K166" s="238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140</v>
      </c>
      <c r="AU166" s="246" t="s">
        <v>90</v>
      </c>
      <c r="AV166" s="13" t="s">
        <v>88</v>
      </c>
      <c r="AW166" s="13" t="s">
        <v>36</v>
      </c>
      <c r="AX166" s="13" t="s">
        <v>80</v>
      </c>
      <c r="AY166" s="246" t="s">
        <v>127</v>
      </c>
    </row>
    <row r="167" s="14" customFormat="1">
      <c r="A167" s="14"/>
      <c r="B167" s="247"/>
      <c r="C167" s="248"/>
      <c r="D167" s="231" t="s">
        <v>140</v>
      </c>
      <c r="E167" s="249" t="s">
        <v>1</v>
      </c>
      <c r="F167" s="250" t="s">
        <v>195</v>
      </c>
      <c r="G167" s="248"/>
      <c r="H167" s="251">
        <v>282.48000000000002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140</v>
      </c>
      <c r="AU167" s="257" t="s">
        <v>90</v>
      </c>
      <c r="AV167" s="14" t="s">
        <v>90</v>
      </c>
      <c r="AW167" s="14" t="s">
        <v>36</v>
      </c>
      <c r="AX167" s="14" t="s">
        <v>80</v>
      </c>
      <c r="AY167" s="257" t="s">
        <v>127</v>
      </c>
    </row>
    <row r="168" s="13" customFormat="1">
      <c r="A168" s="13"/>
      <c r="B168" s="237"/>
      <c r="C168" s="238"/>
      <c r="D168" s="231" t="s">
        <v>140</v>
      </c>
      <c r="E168" s="239" t="s">
        <v>1</v>
      </c>
      <c r="F168" s="240" t="s">
        <v>196</v>
      </c>
      <c r="G168" s="238"/>
      <c r="H168" s="239" t="s">
        <v>1</v>
      </c>
      <c r="I168" s="241"/>
      <c r="J168" s="238"/>
      <c r="K168" s="238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140</v>
      </c>
      <c r="AU168" s="246" t="s">
        <v>90</v>
      </c>
      <c r="AV168" s="13" t="s">
        <v>88</v>
      </c>
      <c r="AW168" s="13" t="s">
        <v>36</v>
      </c>
      <c r="AX168" s="13" t="s">
        <v>80</v>
      </c>
      <c r="AY168" s="246" t="s">
        <v>127</v>
      </c>
    </row>
    <row r="169" s="14" customFormat="1">
      <c r="A169" s="14"/>
      <c r="B169" s="247"/>
      <c r="C169" s="248"/>
      <c r="D169" s="231" t="s">
        <v>140</v>
      </c>
      <c r="E169" s="249" t="s">
        <v>1</v>
      </c>
      <c r="F169" s="250" t="s">
        <v>150</v>
      </c>
      <c r="G169" s="248"/>
      <c r="H169" s="251">
        <v>125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140</v>
      </c>
      <c r="AU169" s="257" t="s">
        <v>90</v>
      </c>
      <c r="AV169" s="14" t="s">
        <v>90</v>
      </c>
      <c r="AW169" s="14" t="s">
        <v>36</v>
      </c>
      <c r="AX169" s="14" t="s">
        <v>80</v>
      </c>
      <c r="AY169" s="257" t="s">
        <v>127</v>
      </c>
    </row>
    <row r="170" s="13" customFormat="1">
      <c r="A170" s="13"/>
      <c r="B170" s="237"/>
      <c r="C170" s="238"/>
      <c r="D170" s="231" t="s">
        <v>140</v>
      </c>
      <c r="E170" s="239" t="s">
        <v>1</v>
      </c>
      <c r="F170" s="240" t="s">
        <v>197</v>
      </c>
      <c r="G170" s="238"/>
      <c r="H170" s="239" t="s">
        <v>1</v>
      </c>
      <c r="I170" s="241"/>
      <c r="J170" s="238"/>
      <c r="K170" s="238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140</v>
      </c>
      <c r="AU170" s="246" t="s">
        <v>90</v>
      </c>
      <c r="AV170" s="13" t="s">
        <v>88</v>
      </c>
      <c r="AW170" s="13" t="s">
        <v>36</v>
      </c>
      <c r="AX170" s="13" t="s">
        <v>80</v>
      </c>
      <c r="AY170" s="246" t="s">
        <v>127</v>
      </c>
    </row>
    <row r="171" s="14" customFormat="1">
      <c r="A171" s="14"/>
      <c r="B171" s="247"/>
      <c r="C171" s="248"/>
      <c r="D171" s="231" t="s">
        <v>140</v>
      </c>
      <c r="E171" s="249" t="s">
        <v>1</v>
      </c>
      <c r="F171" s="250" t="s">
        <v>198</v>
      </c>
      <c r="G171" s="248"/>
      <c r="H171" s="251">
        <v>715.99000000000001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140</v>
      </c>
      <c r="AU171" s="257" t="s">
        <v>90</v>
      </c>
      <c r="AV171" s="14" t="s">
        <v>90</v>
      </c>
      <c r="AW171" s="14" t="s">
        <v>36</v>
      </c>
      <c r="AX171" s="14" t="s">
        <v>80</v>
      </c>
      <c r="AY171" s="257" t="s">
        <v>127</v>
      </c>
    </row>
    <row r="172" s="15" customFormat="1">
      <c r="A172" s="15"/>
      <c r="B172" s="258"/>
      <c r="C172" s="259"/>
      <c r="D172" s="231" t="s">
        <v>140</v>
      </c>
      <c r="E172" s="260" t="s">
        <v>1</v>
      </c>
      <c r="F172" s="261" t="s">
        <v>158</v>
      </c>
      <c r="G172" s="259"/>
      <c r="H172" s="262">
        <v>1714.46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8" t="s">
        <v>140</v>
      </c>
      <c r="AU172" s="268" t="s">
        <v>90</v>
      </c>
      <c r="AV172" s="15" t="s">
        <v>134</v>
      </c>
      <c r="AW172" s="15" t="s">
        <v>36</v>
      </c>
      <c r="AX172" s="15" t="s">
        <v>88</v>
      </c>
      <c r="AY172" s="268" t="s">
        <v>127</v>
      </c>
    </row>
    <row r="173" s="2" customFormat="1" ht="37.8" customHeight="1">
      <c r="A173" s="38"/>
      <c r="B173" s="39"/>
      <c r="C173" s="218" t="s">
        <v>199</v>
      </c>
      <c r="D173" s="218" t="s">
        <v>129</v>
      </c>
      <c r="E173" s="219" t="s">
        <v>200</v>
      </c>
      <c r="F173" s="220" t="s">
        <v>201</v>
      </c>
      <c r="G173" s="221" t="s">
        <v>145</v>
      </c>
      <c r="H173" s="222">
        <v>998.47000000000003</v>
      </c>
      <c r="I173" s="223"/>
      <c r="J173" s="224">
        <f>ROUND(I173*H173,2)</f>
        <v>0</v>
      </c>
      <c r="K173" s="220" t="s">
        <v>133</v>
      </c>
      <c r="L173" s="44"/>
      <c r="M173" s="225" t="s">
        <v>1</v>
      </c>
      <c r="N173" s="226" t="s">
        <v>45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134</v>
      </c>
      <c r="AT173" s="229" t="s">
        <v>129</v>
      </c>
      <c r="AU173" s="229" t="s">
        <v>90</v>
      </c>
      <c r="AY173" s="17" t="s">
        <v>127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88</v>
      </c>
      <c r="BK173" s="230">
        <f>ROUND(I173*H173,2)</f>
        <v>0</v>
      </c>
      <c r="BL173" s="17" t="s">
        <v>134</v>
      </c>
      <c r="BM173" s="229" t="s">
        <v>202</v>
      </c>
    </row>
    <row r="174" s="2" customFormat="1">
      <c r="A174" s="38"/>
      <c r="B174" s="39"/>
      <c r="C174" s="40"/>
      <c r="D174" s="231" t="s">
        <v>136</v>
      </c>
      <c r="E174" s="40"/>
      <c r="F174" s="232" t="s">
        <v>203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136</v>
      </c>
      <c r="AU174" s="17" t="s">
        <v>90</v>
      </c>
    </row>
    <row r="175" s="13" customFormat="1">
      <c r="A175" s="13"/>
      <c r="B175" s="237"/>
      <c r="C175" s="238"/>
      <c r="D175" s="231" t="s">
        <v>140</v>
      </c>
      <c r="E175" s="239" t="s">
        <v>1</v>
      </c>
      <c r="F175" s="240" t="s">
        <v>204</v>
      </c>
      <c r="G175" s="238"/>
      <c r="H175" s="239" t="s">
        <v>1</v>
      </c>
      <c r="I175" s="241"/>
      <c r="J175" s="238"/>
      <c r="K175" s="238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140</v>
      </c>
      <c r="AU175" s="246" t="s">
        <v>90</v>
      </c>
      <c r="AV175" s="13" t="s">
        <v>88</v>
      </c>
      <c r="AW175" s="13" t="s">
        <v>36</v>
      </c>
      <c r="AX175" s="13" t="s">
        <v>80</v>
      </c>
      <c r="AY175" s="246" t="s">
        <v>127</v>
      </c>
    </row>
    <row r="176" s="13" customFormat="1">
      <c r="A176" s="13"/>
      <c r="B176" s="237"/>
      <c r="C176" s="238"/>
      <c r="D176" s="231" t="s">
        <v>140</v>
      </c>
      <c r="E176" s="239" t="s">
        <v>1</v>
      </c>
      <c r="F176" s="240" t="s">
        <v>190</v>
      </c>
      <c r="G176" s="238"/>
      <c r="H176" s="239" t="s">
        <v>1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140</v>
      </c>
      <c r="AU176" s="246" t="s">
        <v>90</v>
      </c>
      <c r="AV176" s="13" t="s">
        <v>88</v>
      </c>
      <c r="AW176" s="13" t="s">
        <v>36</v>
      </c>
      <c r="AX176" s="13" t="s">
        <v>80</v>
      </c>
      <c r="AY176" s="246" t="s">
        <v>127</v>
      </c>
    </row>
    <row r="177" s="14" customFormat="1">
      <c r="A177" s="14"/>
      <c r="B177" s="247"/>
      <c r="C177" s="248"/>
      <c r="D177" s="231" t="s">
        <v>140</v>
      </c>
      <c r="E177" s="249" t="s">
        <v>1</v>
      </c>
      <c r="F177" s="250" t="s">
        <v>191</v>
      </c>
      <c r="G177" s="248"/>
      <c r="H177" s="251">
        <v>443.50999999999999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140</v>
      </c>
      <c r="AU177" s="257" t="s">
        <v>90</v>
      </c>
      <c r="AV177" s="14" t="s">
        <v>90</v>
      </c>
      <c r="AW177" s="14" t="s">
        <v>36</v>
      </c>
      <c r="AX177" s="14" t="s">
        <v>80</v>
      </c>
      <c r="AY177" s="257" t="s">
        <v>127</v>
      </c>
    </row>
    <row r="178" s="13" customFormat="1">
      <c r="A178" s="13"/>
      <c r="B178" s="237"/>
      <c r="C178" s="238"/>
      <c r="D178" s="231" t="s">
        <v>140</v>
      </c>
      <c r="E178" s="239" t="s">
        <v>1</v>
      </c>
      <c r="F178" s="240" t="s">
        <v>192</v>
      </c>
      <c r="G178" s="238"/>
      <c r="H178" s="239" t="s">
        <v>1</v>
      </c>
      <c r="I178" s="241"/>
      <c r="J178" s="238"/>
      <c r="K178" s="238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140</v>
      </c>
      <c r="AU178" s="246" t="s">
        <v>90</v>
      </c>
      <c r="AV178" s="13" t="s">
        <v>88</v>
      </c>
      <c r="AW178" s="13" t="s">
        <v>36</v>
      </c>
      <c r="AX178" s="13" t="s">
        <v>80</v>
      </c>
      <c r="AY178" s="246" t="s">
        <v>127</v>
      </c>
    </row>
    <row r="179" s="14" customFormat="1">
      <c r="A179" s="14"/>
      <c r="B179" s="247"/>
      <c r="C179" s="248"/>
      <c r="D179" s="231" t="s">
        <v>140</v>
      </c>
      <c r="E179" s="249" t="s">
        <v>1</v>
      </c>
      <c r="F179" s="250" t="s">
        <v>193</v>
      </c>
      <c r="G179" s="248"/>
      <c r="H179" s="251">
        <v>147.47999999999999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140</v>
      </c>
      <c r="AU179" s="257" t="s">
        <v>90</v>
      </c>
      <c r="AV179" s="14" t="s">
        <v>90</v>
      </c>
      <c r="AW179" s="14" t="s">
        <v>36</v>
      </c>
      <c r="AX179" s="14" t="s">
        <v>80</v>
      </c>
      <c r="AY179" s="257" t="s">
        <v>127</v>
      </c>
    </row>
    <row r="180" s="13" customFormat="1">
      <c r="A180" s="13"/>
      <c r="B180" s="237"/>
      <c r="C180" s="238"/>
      <c r="D180" s="231" t="s">
        <v>140</v>
      </c>
      <c r="E180" s="239" t="s">
        <v>1</v>
      </c>
      <c r="F180" s="240" t="s">
        <v>194</v>
      </c>
      <c r="G180" s="238"/>
      <c r="H180" s="239" t="s">
        <v>1</v>
      </c>
      <c r="I180" s="241"/>
      <c r="J180" s="238"/>
      <c r="K180" s="238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140</v>
      </c>
      <c r="AU180" s="246" t="s">
        <v>90</v>
      </c>
      <c r="AV180" s="13" t="s">
        <v>88</v>
      </c>
      <c r="AW180" s="13" t="s">
        <v>36</v>
      </c>
      <c r="AX180" s="13" t="s">
        <v>80</v>
      </c>
      <c r="AY180" s="246" t="s">
        <v>127</v>
      </c>
    </row>
    <row r="181" s="14" customFormat="1">
      <c r="A181" s="14"/>
      <c r="B181" s="247"/>
      <c r="C181" s="248"/>
      <c r="D181" s="231" t="s">
        <v>140</v>
      </c>
      <c r="E181" s="249" t="s">
        <v>1</v>
      </c>
      <c r="F181" s="250" t="s">
        <v>195</v>
      </c>
      <c r="G181" s="248"/>
      <c r="H181" s="251">
        <v>282.48000000000002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140</v>
      </c>
      <c r="AU181" s="257" t="s">
        <v>90</v>
      </c>
      <c r="AV181" s="14" t="s">
        <v>90</v>
      </c>
      <c r="AW181" s="14" t="s">
        <v>36</v>
      </c>
      <c r="AX181" s="14" t="s">
        <v>80</v>
      </c>
      <c r="AY181" s="257" t="s">
        <v>127</v>
      </c>
    </row>
    <row r="182" s="13" customFormat="1">
      <c r="A182" s="13"/>
      <c r="B182" s="237"/>
      <c r="C182" s="238"/>
      <c r="D182" s="231" t="s">
        <v>140</v>
      </c>
      <c r="E182" s="239" t="s">
        <v>1</v>
      </c>
      <c r="F182" s="240" t="s">
        <v>196</v>
      </c>
      <c r="G182" s="238"/>
      <c r="H182" s="239" t="s">
        <v>1</v>
      </c>
      <c r="I182" s="241"/>
      <c r="J182" s="238"/>
      <c r="K182" s="238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140</v>
      </c>
      <c r="AU182" s="246" t="s">
        <v>90</v>
      </c>
      <c r="AV182" s="13" t="s">
        <v>88</v>
      </c>
      <c r="AW182" s="13" t="s">
        <v>36</v>
      </c>
      <c r="AX182" s="13" t="s">
        <v>80</v>
      </c>
      <c r="AY182" s="246" t="s">
        <v>127</v>
      </c>
    </row>
    <row r="183" s="14" customFormat="1">
      <c r="A183" s="14"/>
      <c r="B183" s="247"/>
      <c r="C183" s="248"/>
      <c r="D183" s="231" t="s">
        <v>140</v>
      </c>
      <c r="E183" s="249" t="s">
        <v>1</v>
      </c>
      <c r="F183" s="250" t="s">
        <v>150</v>
      </c>
      <c r="G183" s="248"/>
      <c r="H183" s="251">
        <v>125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140</v>
      </c>
      <c r="AU183" s="257" t="s">
        <v>90</v>
      </c>
      <c r="AV183" s="14" t="s">
        <v>90</v>
      </c>
      <c r="AW183" s="14" t="s">
        <v>36</v>
      </c>
      <c r="AX183" s="14" t="s">
        <v>80</v>
      </c>
      <c r="AY183" s="257" t="s">
        <v>127</v>
      </c>
    </row>
    <row r="184" s="15" customFormat="1">
      <c r="A184" s="15"/>
      <c r="B184" s="258"/>
      <c r="C184" s="259"/>
      <c r="D184" s="231" t="s">
        <v>140</v>
      </c>
      <c r="E184" s="260" t="s">
        <v>1</v>
      </c>
      <c r="F184" s="261" t="s">
        <v>158</v>
      </c>
      <c r="G184" s="259"/>
      <c r="H184" s="262">
        <v>998.47000000000003</v>
      </c>
      <c r="I184" s="263"/>
      <c r="J184" s="259"/>
      <c r="K184" s="259"/>
      <c r="L184" s="264"/>
      <c r="M184" s="265"/>
      <c r="N184" s="266"/>
      <c r="O184" s="266"/>
      <c r="P184" s="266"/>
      <c r="Q184" s="266"/>
      <c r="R184" s="266"/>
      <c r="S184" s="266"/>
      <c r="T184" s="26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8" t="s">
        <v>140</v>
      </c>
      <c r="AU184" s="268" t="s">
        <v>90</v>
      </c>
      <c r="AV184" s="15" t="s">
        <v>134</v>
      </c>
      <c r="AW184" s="15" t="s">
        <v>36</v>
      </c>
      <c r="AX184" s="15" t="s">
        <v>88</v>
      </c>
      <c r="AY184" s="268" t="s">
        <v>127</v>
      </c>
    </row>
    <row r="185" s="2" customFormat="1" ht="37.8" customHeight="1">
      <c r="A185" s="38"/>
      <c r="B185" s="39"/>
      <c r="C185" s="218" t="s">
        <v>205</v>
      </c>
      <c r="D185" s="218" t="s">
        <v>129</v>
      </c>
      <c r="E185" s="219" t="s">
        <v>206</v>
      </c>
      <c r="F185" s="220" t="s">
        <v>207</v>
      </c>
      <c r="G185" s="221" t="s">
        <v>145</v>
      </c>
      <c r="H185" s="222">
        <v>590.99000000000001</v>
      </c>
      <c r="I185" s="223"/>
      <c r="J185" s="224">
        <f>ROUND(I185*H185,2)</f>
        <v>0</v>
      </c>
      <c r="K185" s="220" t="s">
        <v>133</v>
      </c>
      <c r="L185" s="44"/>
      <c r="M185" s="225" t="s">
        <v>1</v>
      </c>
      <c r="N185" s="226" t="s">
        <v>45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134</v>
      </c>
      <c r="AT185" s="229" t="s">
        <v>129</v>
      </c>
      <c r="AU185" s="229" t="s">
        <v>90</v>
      </c>
      <c r="AY185" s="17" t="s">
        <v>127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88</v>
      </c>
      <c r="BK185" s="230">
        <f>ROUND(I185*H185,2)</f>
        <v>0</v>
      </c>
      <c r="BL185" s="17" t="s">
        <v>134</v>
      </c>
      <c r="BM185" s="229" t="s">
        <v>208</v>
      </c>
    </row>
    <row r="186" s="2" customFormat="1">
      <c r="A186" s="38"/>
      <c r="B186" s="39"/>
      <c r="C186" s="40"/>
      <c r="D186" s="231" t="s">
        <v>136</v>
      </c>
      <c r="E186" s="40"/>
      <c r="F186" s="232" t="s">
        <v>209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136</v>
      </c>
      <c r="AU186" s="17" t="s">
        <v>90</v>
      </c>
    </row>
    <row r="187" s="13" customFormat="1">
      <c r="A187" s="13"/>
      <c r="B187" s="237"/>
      <c r="C187" s="238"/>
      <c r="D187" s="231" t="s">
        <v>140</v>
      </c>
      <c r="E187" s="239" t="s">
        <v>1</v>
      </c>
      <c r="F187" s="240" t="s">
        <v>210</v>
      </c>
      <c r="G187" s="238"/>
      <c r="H187" s="239" t="s">
        <v>1</v>
      </c>
      <c r="I187" s="241"/>
      <c r="J187" s="238"/>
      <c r="K187" s="238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140</v>
      </c>
      <c r="AU187" s="246" t="s">
        <v>90</v>
      </c>
      <c r="AV187" s="13" t="s">
        <v>88</v>
      </c>
      <c r="AW187" s="13" t="s">
        <v>36</v>
      </c>
      <c r="AX187" s="13" t="s">
        <v>80</v>
      </c>
      <c r="AY187" s="246" t="s">
        <v>127</v>
      </c>
    </row>
    <row r="188" s="13" customFormat="1">
      <c r="A188" s="13"/>
      <c r="B188" s="237"/>
      <c r="C188" s="238"/>
      <c r="D188" s="231" t="s">
        <v>140</v>
      </c>
      <c r="E188" s="239" t="s">
        <v>1</v>
      </c>
      <c r="F188" s="240" t="s">
        <v>211</v>
      </c>
      <c r="G188" s="238"/>
      <c r="H188" s="239" t="s">
        <v>1</v>
      </c>
      <c r="I188" s="241"/>
      <c r="J188" s="238"/>
      <c r="K188" s="238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140</v>
      </c>
      <c r="AU188" s="246" t="s">
        <v>90</v>
      </c>
      <c r="AV188" s="13" t="s">
        <v>88</v>
      </c>
      <c r="AW188" s="13" t="s">
        <v>36</v>
      </c>
      <c r="AX188" s="13" t="s">
        <v>80</v>
      </c>
      <c r="AY188" s="246" t="s">
        <v>127</v>
      </c>
    </row>
    <row r="189" s="14" customFormat="1">
      <c r="A189" s="14"/>
      <c r="B189" s="247"/>
      <c r="C189" s="248"/>
      <c r="D189" s="231" t="s">
        <v>140</v>
      </c>
      <c r="E189" s="249" t="s">
        <v>1</v>
      </c>
      <c r="F189" s="250" t="s">
        <v>191</v>
      </c>
      <c r="G189" s="248"/>
      <c r="H189" s="251">
        <v>443.50999999999999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140</v>
      </c>
      <c r="AU189" s="257" t="s">
        <v>90</v>
      </c>
      <c r="AV189" s="14" t="s">
        <v>90</v>
      </c>
      <c r="AW189" s="14" t="s">
        <v>36</v>
      </c>
      <c r="AX189" s="14" t="s">
        <v>80</v>
      </c>
      <c r="AY189" s="257" t="s">
        <v>127</v>
      </c>
    </row>
    <row r="190" s="13" customFormat="1">
      <c r="A190" s="13"/>
      <c r="B190" s="237"/>
      <c r="C190" s="238"/>
      <c r="D190" s="231" t="s">
        <v>140</v>
      </c>
      <c r="E190" s="239" t="s">
        <v>1</v>
      </c>
      <c r="F190" s="240" t="s">
        <v>212</v>
      </c>
      <c r="G190" s="238"/>
      <c r="H190" s="239" t="s">
        <v>1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140</v>
      </c>
      <c r="AU190" s="246" t="s">
        <v>90</v>
      </c>
      <c r="AV190" s="13" t="s">
        <v>88</v>
      </c>
      <c r="AW190" s="13" t="s">
        <v>36</v>
      </c>
      <c r="AX190" s="13" t="s">
        <v>80</v>
      </c>
      <c r="AY190" s="246" t="s">
        <v>127</v>
      </c>
    </row>
    <row r="191" s="14" customFormat="1">
      <c r="A191" s="14"/>
      <c r="B191" s="247"/>
      <c r="C191" s="248"/>
      <c r="D191" s="231" t="s">
        <v>140</v>
      </c>
      <c r="E191" s="249" t="s">
        <v>1</v>
      </c>
      <c r="F191" s="250" t="s">
        <v>193</v>
      </c>
      <c r="G191" s="248"/>
      <c r="H191" s="251">
        <v>147.47999999999999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140</v>
      </c>
      <c r="AU191" s="257" t="s">
        <v>90</v>
      </c>
      <c r="AV191" s="14" t="s">
        <v>90</v>
      </c>
      <c r="AW191" s="14" t="s">
        <v>36</v>
      </c>
      <c r="AX191" s="14" t="s">
        <v>80</v>
      </c>
      <c r="AY191" s="257" t="s">
        <v>127</v>
      </c>
    </row>
    <row r="192" s="15" customFormat="1">
      <c r="A192" s="15"/>
      <c r="B192" s="258"/>
      <c r="C192" s="259"/>
      <c r="D192" s="231" t="s">
        <v>140</v>
      </c>
      <c r="E192" s="260" t="s">
        <v>1</v>
      </c>
      <c r="F192" s="261" t="s">
        <v>158</v>
      </c>
      <c r="G192" s="259"/>
      <c r="H192" s="262">
        <v>590.99000000000001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8" t="s">
        <v>140</v>
      </c>
      <c r="AU192" s="268" t="s">
        <v>90</v>
      </c>
      <c r="AV192" s="15" t="s">
        <v>134</v>
      </c>
      <c r="AW192" s="15" t="s">
        <v>36</v>
      </c>
      <c r="AX192" s="15" t="s">
        <v>88</v>
      </c>
      <c r="AY192" s="268" t="s">
        <v>127</v>
      </c>
    </row>
    <row r="193" s="2" customFormat="1" ht="16.5" customHeight="1">
      <c r="A193" s="38"/>
      <c r="B193" s="39"/>
      <c r="C193" s="218" t="s">
        <v>213</v>
      </c>
      <c r="D193" s="218" t="s">
        <v>129</v>
      </c>
      <c r="E193" s="219" t="s">
        <v>214</v>
      </c>
      <c r="F193" s="220" t="s">
        <v>215</v>
      </c>
      <c r="G193" s="221" t="s">
        <v>132</v>
      </c>
      <c r="H193" s="222">
        <v>50.600000000000001</v>
      </c>
      <c r="I193" s="223"/>
      <c r="J193" s="224">
        <f>ROUND(I193*H193,2)</f>
        <v>0</v>
      </c>
      <c r="K193" s="220" t="s">
        <v>166</v>
      </c>
      <c r="L193" s="44"/>
      <c r="M193" s="225" t="s">
        <v>1</v>
      </c>
      <c r="N193" s="226" t="s">
        <v>45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134</v>
      </c>
      <c r="AT193" s="229" t="s">
        <v>129</v>
      </c>
      <c r="AU193" s="229" t="s">
        <v>90</v>
      </c>
      <c r="AY193" s="17" t="s">
        <v>127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88</v>
      </c>
      <c r="BK193" s="230">
        <f>ROUND(I193*H193,2)</f>
        <v>0</v>
      </c>
      <c r="BL193" s="17" t="s">
        <v>134</v>
      </c>
      <c r="BM193" s="229" t="s">
        <v>216</v>
      </c>
    </row>
    <row r="194" s="2" customFormat="1">
      <c r="A194" s="38"/>
      <c r="B194" s="39"/>
      <c r="C194" s="40"/>
      <c r="D194" s="231" t="s">
        <v>136</v>
      </c>
      <c r="E194" s="40"/>
      <c r="F194" s="232" t="s">
        <v>215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136</v>
      </c>
      <c r="AU194" s="17" t="s">
        <v>90</v>
      </c>
    </row>
    <row r="195" s="13" customFormat="1">
      <c r="A195" s="13"/>
      <c r="B195" s="237"/>
      <c r="C195" s="238"/>
      <c r="D195" s="231" t="s">
        <v>140</v>
      </c>
      <c r="E195" s="239" t="s">
        <v>1</v>
      </c>
      <c r="F195" s="240" t="s">
        <v>217</v>
      </c>
      <c r="G195" s="238"/>
      <c r="H195" s="239" t="s">
        <v>1</v>
      </c>
      <c r="I195" s="241"/>
      <c r="J195" s="238"/>
      <c r="K195" s="238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140</v>
      </c>
      <c r="AU195" s="246" t="s">
        <v>90</v>
      </c>
      <c r="AV195" s="13" t="s">
        <v>88</v>
      </c>
      <c r="AW195" s="13" t="s">
        <v>36</v>
      </c>
      <c r="AX195" s="13" t="s">
        <v>80</v>
      </c>
      <c r="AY195" s="246" t="s">
        <v>127</v>
      </c>
    </row>
    <row r="196" s="13" customFormat="1">
      <c r="A196" s="13"/>
      <c r="B196" s="237"/>
      <c r="C196" s="238"/>
      <c r="D196" s="231" t="s">
        <v>140</v>
      </c>
      <c r="E196" s="239" t="s">
        <v>1</v>
      </c>
      <c r="F196" s="240" t="s">
        <v>218</v>
      </c>
      <c r="G196" s="238"/>
      <c r="H196" s="239" t="s">
        <v>1</v>
      </c>
      <c r="I196" s="241"/>
      <c r="J196" s="238"/>
      <c r="K196" s="238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140</v>
      </c>
      <c r="AU196" s="246" t="s">
        <v>90</v>
      </c>
      <c r="AV196" s="13" t="s">
        <v>88</v>
      </c>
      <c r="AW196" s="13" t="s">
        <v>36</v>
      </c>
      <c r="AX196" s="13" t="s">
        <v>80</v>
      </c>
      <c r="AY196" s="246" t="s">
        <v>127</v>
      </c>
    </row>
    <row r="197" s="14" customFormat="1">
      <c r="A197" s="14"/>
      <c r="B197" s="247"/>
      <c r="C197" s="248"/>
      <c r="D197" s="231" t="s">
        <v>140</v>
      </c>
      <c r="E197" s="249" t="s">
        <v>1</v>
      </c>
      <c r="F197" s="250" t="s">
        <v>219</v>
      </c>
      <c r="G197" s="248"/>
      <c r="H197" s="251">
        <v>50.600000000000001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140</v>
      </c>
      <c r="AU197" s="257" t="s">
        <v>90</v>
      </c>
      <c r="AV197" s="14" t="s">
        <v>90</v>
      </c>
      <c r="AW197" s="14" t="s">
        <v>36</v>
      </c>
      <c r="AX197" s="14" t="s">
        <v>80</v>
      </c>
      <c r="AY197" s="257" t="s">
        <v>127</v>
      </c>
    </row>
    <row r="198" s="15" customFormat="1">
      <c r="A198" s="15"/>
      <c r="B198" s="258"/>
      <c r="C198" s="259"/>
      <c r="D198" s="231" t="s">
        <v>140</v>
      </c>
      <c r="E198" s="260" t="s">
        <v>1</v>
      </c>
      <c r="F198" s="261" t="s">
        <v>158</v>
      </c>
      <c r="G198" s="259"/>
      <c r="H198" s="262">
        <v>50.600000000000001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8" t="s">
        <v>140</v>
      </c>
      <c r="AU198" s="268" t="s">
        <v>90</v>
      </c>
      <c r="AV198" s="15" t="s">
        <v>134</v>
      </c>
      <c r="AW198" s="15" t="s">
        <v>36</v>
      </c>
      <c r="AX198" s="15" t="s">
        <v>88</v>
      </c>
      <c r="AY198" s="268" t="s">
        <v>127</v>
      </c>
    </row>
    <row r="199" s="2" customFormat="1" ht="16.5" customHeight="1">
      <c r="A199" s="38"/>
      <c r="B199" s="39"/>
      <c r="C199" s="218" t="s">
        <v>8</v>
      </c>
      <c r="D199" s="218" t="s">
        <v>129</v>
      </c>
      <c r="E199" s="219" t="s">
        <v>220</v>
      </c>
      <c r="F199" s="220" t="s">
        <v>221</v>
      </c>
      <c r="G199" s="221" t="s">
        <v>145</v>
      </c>
      <c r="H199" s="222">
        <v>282.48000000000002</v>
      </c>
      <c r="I199" s="223"/>
      <c r="J199" s="224">
        <f>ROUND(I199*H199,2)</f>
        <v>0</v>
      </c>
      <c r="K199" s="220" t="s">
        <v>133</v>
      </c>
      <c r="L199" s="44"/>
      <c r="M199" s="225" t="s">
        <v>1</v>
      </c>
      <c r="N199" s="226" t="s">
        <v>45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134</v>
      </c>
      <c r="AT199" s="229" t="s">
        <v>129</v>
      </c>
      <c r="AU199" s="229" t="s">
        <v>90</v>
      </c>
      <c r="AY199" s="17" t="s">
        <v>127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88</v>
      </c>
      <c r="BK199" s="230">
        <f>ROUND(I199*H199,2)</f>
        <v>0</v>
      </c>
      <c r="BL199" s="17" t="s">
        <v>134</v>
      </c>
      <c r="BM199" s="229" t="s">
        <v>222</v>
      </c>
    </row>
    <row r="200" s="2" customFormat="1">
      <c r="A200" s="38"/>
      <c r="B200" s="39"/>
      <c r="C200" s="40"/>
      <c r="D200" s="231" t="s">
        <v>136</v>
      </c>
      <c r="E200" s="40"/>
      <c r="F200" s="232" t="s">
        <v>223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136</v>
      </c>
      <c r="AU200" s="17" t="s">
        <v>90</v>
      </c>
    </row>
    <row r="201" s="13" customFormat="1">
      <c r="A201" s="13"/>
      <c r="B201" s="237"/>
      <c r="C201" s="238"/>
      <c r="D201" s="231" t="s">
        <v>140</v>
      </c>
      <c r="E201" s="239" t="s">
        <v>1</v>
      </c>
      <c r="F201" s="240" t="s">
        <v>224</v>
      </c>
      <c r="G201" s="238"/>
      <c r="H201" s="239" t="s">
        <v>1</v>
      </c>
      <c r="I201" s="241"/>
      <c r="J201" s="238"/>
      <c r="K201" s="238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140</v>
      </c>
      <c r="AU201" s="246" t="s">
        <v>90</v>
      </c>
      <c r="AV201" s="13" t="s">
        <v>88</v>
      </c>
      <c r="AW201" s="13" t="s">
        <v>36</v>
      </c>
      <c r="AX201" s="13" t="s">
        <v>80</v>
      </c>
      <c r="AY201" s="246" t="s">
        <v>127</v>
      </c>
    </row>
    <row r="202" s="13" customFormat="1">
      <c r="A202" s="13"/>
      <c r="B202" s="237"/>
      <c r="C202" s="238"/>
      <c r="D202" s="231" t="s">
        <v>140</v>
      </c>
      <c r="E202" s="239" t="s">
        <v>1</v>
      </c>
      <c r="F202" s="240" t="s">
        <v>194</v>
      </c>
      <c r="G202" s="238"/>
      <c r="H202" s="239" t="s">
        <v>1</v>
      </c>
      <c r="I202" s="241"/>
      <c r="J202" s="238"/>
      <c r="K202" s="238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140</v>
      </c>
      <c r="AU202" s="246" t="s">
        <v>90</v>
      </c>
      <c r="AV202" s="13" t="s">
        <v>88</v>
      </c>
      <c r="AW202" s="13" t="s">
        <v>36</v>
      </c>
      <c r="AX202" s="13" t="s">
        <v>80</v>
      </c>
      <c r="AY202" s="246" t="s">
        <v>127</v>
      </c>
    </row>
    <row r="203" s="14" customFormat="1">
      <c r="A203" s="14"/>
      <c r="B203" s="247"/>
      <c r="C203" s="248"/>
      <c r="D203" s="231" t="s">
        <v>140</v>
      </c>
      <c r="E203" s="249" t="s">
        <v>1</v>
      </c>
      <c r="F203" s="250" t="s">
        <v>195</v>
      </c>
      <c r="G203" s="248"/>
      <c r="H203" s="251">
        <v>282.48000000000002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7" t="s">
        <v>140</v>
      </c>
      <c r="AU203" s="257" t="s">
        <v>90</v>
      </c>
      <c r="AV203" s="14" t="s">
        <v>90</v>
      </c>
      <c r="AW203" s="14" t="s">
        <v>36</v>
      </c>
      <c r="AX203" s="14" t="s">
        <v>80</v>
      </c>
      <c r="AY203" s="257" t="s">
        <v>127</v>
      </c>
    </row>
    <row r="204" s="15" customFormat="1">
      <c r="A204" s="15"/>
      <c r="B204" s="258"/>
      <c r="C204" s="259"/>
      <c r="D204" s="231" t="s">
        <v>140</v>
      </c>
      <c r="E204" s="260" t="s">
        <v>1</v>
      </c>
      <c r="F204" s="261" t="s">
        <v>158</v>
      </c>
      <c r="G204" s="259"/>
      <c r="H204" s="262">
        <v>282.48000000000002</v>
      </c>
      <c r="I204" s="263"/>
      <c r="J204" s="259"/>
      <c r="K204" s="259"/>
      <c r="L204" s="264"/>
      <c r="M204" s="265"/>
      <c r="N204" s="266"/>
      <c r="O204" s="266"/>
      <c r="P204" s="266"/>
      <c r="Q204" s="266"/>
      <c r="R204" s="266"/>
      <c r="S204" s="266"/>
      <c r="T204" s="26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8" t="s">
        <v>140</v>
      </c>
      <c r="AU204" s="268" t="s">
        <v>90</v>
      </c>
      <c r="AV204" s="15" t="s">
        <v>134</v>
      </c>
      <c r="AW204" s="15" t="s">
        <v>36</v>
      </c>
      <c r="AX204" s="15" t="s">
        <v>88</v>
      </c>
      <c r="AY204" s="268" t="s">
        <v>127</v>
      </c>
    </row>
    <row r="205" s="2" customFormat="1" ht="33" customHeight="1">
      <c r="A205" s="38"/>
      <c r="B205" s="39"/>
      <c r="C205" s="218" t="s">
        <v>225</v>
      </c>
      <c r="D205" s="218" t="s">
        <v>129</v>
      </c>
      <c r="E205" s="219" t="s">
        <v>226</v>
      </c>
      <c r="F205" s="220" t="s">
        <v>227</v>
      </c>
      <c r="G205" s="221" t="s">
        <v>145</v>
      </c>
      <c r="H205" s="222">
        <v>344.72000000000003</v>
      </c>
      <c r="I205" s="223"/>
      <c r="J205" s="224">
        <f>ROUND(I205*H205,2)</f>
        <v>0</v>
      </c>
      <c r="K205" s="220" t="s">
        <v>133</v>
      </c>
      <c r="L205" s="44"/>
      <c r="M205" s="225" t="s">
        <v>1</v>
      </c>
      <c r="N205" s="226" t="s">
        <v>45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134</v>
      </c>
      <c r="AT205" s="229" t="s">
        <v>129</v>
      </c>
      <c r="AU205" s="229" t="s">
        <v>90</v>
      </c>
      <c r="AY205" s="17" t="s">
        <v>127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88</v>
      </c>
      <c r="BK205" s="230">
        <f>ROUND(I205*H205,2)</f>
        <v>0</v>
      </c>
      <c r="BL205" s="17" t="s">
        <v>134</v>
      </c>
      <c r="BM205" s="229" t="s">
        <v>228</v>
      </c>
    </row>
    <row r="206" s="2" customFormat="1">
      <c r="A206" s="38"/>
      <c r="B206" s="39"/>
      <c r="C206" s="40"/>
      <c r="D206" s="231" t="s">
        <v>136</v>
      </c>
      <c r="E206" s="40"/>
      <c r="F206" s="232" t="s">
        <v>229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136</v>
      </c>
      <c r="AU206" s="17" t="s">
        <v>90</v>
      </c>
    </row>
    <row r="207" s="13" customFormat="1">
      <c r="A207" s="13"/>
      <c r="B207" s="237"/>
      <c r="C207" s="238"/>
      <c r="D207" s="231" t="s">
        <v>140</v>
      </c>
      <c r="E207" s="239" t="s">
        <v>1</v>
      </c>
      <c r="F207" s="240" t="s">
        <v>230</v>
      </c>
      <c r="G207" s="238"/>
      <c r="H207" s="239" t="s">
        <v>1</v>
      </c>
      <c r="I207" s="241"/>
      <c r="J207" s="238"/>
      <c r="K207" s="238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140</v>
      </c>
      <c r="AU207" s="246" t="s">
        <v>90</v>
      </c>
      <c r="AV207" s="13" t="s">
        <v>88</v>
      </c>
      <c r="AW207" s="13" t="s">
        <v>36</v>
      </c>
      <c r="AX207" s="13" t="s">
        <v>80</v>
      </c>
      <c r="AY207" s="246" t="s">
        <v>127</v>
      </c>
    </row>
    <row r="208" s="13" customFormat="1">
      <c r="A208" s="13"/>
      <c r="B208" s="237"/>
      <c r="C208" s="238"/>
      <c r="D208" s="231" t="s">
        <v>140</v>
      </c>
      <c r="E208" s="239" t="s">
        <v>1</v>
      </c>
      <c r="F208" s="240" t="s">
        <v>231</v>
      </c>
      <c r="G208" s="238"/>
      <c r="H208" s="239" t="s">
        <v>1</v>
      </c>
      <c r="I208" s="241"/>
      <c r="J208" s="238"/>
      <c r="K208" s="238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140</v>
      </c>
      <c r="AU208" s="246" t="s">
        <v>90</v>
      </c>
      <c r="AV208" s="13" t="s">
        <v>88</v>
      </c>
      <c r="AW208" s="13" t="s">
        <v>36</v>
      </c>
      <c r="AX208" s="13" t="s">
        <v>80</v>
      </c>
      <c r="AY208" s="246" t="s">
        <v>127</v>
      </c>
    </row>
    <row r="209" s="14" customFormat="1">
      <c r="A209" s="14"/>
      <c r="B209" s="247"/>
      <c r="C209" s="248"/>
      <c r="D209" s="231" t="s">
        <v>140</v>
      </c>
      <c r="E209" s="249" t="s">
        <v>1</v>
      </c>
      <c r="F209" s="250" t="s">
        <v>232</v>
      </c>
      <c r="G209" s="248"/>
      <c r="H209" s="251">
        <v>208.75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140</v>
      </c>
      <c r="AU209" s="257" t="s">
        <v>90</v>
      </c>
      <c r="AV209" s="14" t="s">
        <v>90</v>
      </c>
      <c r="AW209" s="14" t="s">
        <v>36</v>
      </c>
      <c r="AX209" s="14" t="s">
        <v>80</v>
      </c>
      <c r="AY209" s="257" t="s">
        <v>127</v>
      </c>
    </row>
    <row r="210" s="13" customFormat="1">
      <c r="A210" s="13"/>
      <c r="B210" s="237"/>
      <c r="C210" s="238"/>
      <c r="D210" s="231" t="s">
        <v>140</v>
      </c>
      <c r="E210" s="239" t="s">
        <v>1</v>
      </c>
      <c r="F210" s="240" t="s">
        <v>233</v>
      </c>
      <c r="G210" s="238"/>
      <c r="H210" s="239" t="s">
        <v>1</v>
      </c>
      <c r="I210" s="241"/>
      <c r="J210" s="238"/>
      <c r="K210" s="238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140</v>
      </c>
      <c r="AU210" s="246" t="s">
        <v>90</v>
      </c>
      <c r="AV210" s="13" t="s">
        <v>88</v>
      </c>
      <c r="AW210" s="13" t="s">
        <v>36</v>
      </c>
      <c r="AX210" s="13" t="s">
        <v>80</v>
      </c>
      <c r="AY210" s="246" t="s">
        <v>127</v>
      </c>
    </row>
    <row r="211" s="14" customFormat="1">
      <c r="A211" s="14"/>
      <c r="B211" s="247"/>
      <c r="C211" s="248"/>
      <c r="D211" s="231" t="s">
        <v>140</v>
      </c>
      <c r="E211" s="249" t="s">
        <v>1</v>
      </c>
      <c r="F211" s="250" t="s">
        <v>234</v>
      </c>
      <c r="G211" s="248"/>
      <c r="H211" s="251">
        <v>135.97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140</v>
      </c>
      <c r="AU211" s="257" t="s">
        <v>90</v>
      </c>
      <c r="AV211" s="14" t="s">
        <v>90</v>
      </c>
      <c r="AW211" s="14" t="s">
        <v>36</v>
      </c>
      <c r="AX211" s="14" t="s">
        <v>80</v>
      </c>
      <c r="AY211" s="257" t="s">
        <v>127</v>
      </c>
    </row>
    <row r="212" s="15" customFormat="1">
      <c r="A212" s="15"/>
      <c r="B212" s="258"/>
      <c r="C212" s="259"/>
      <c r="D212" s="231" t="s">
        <v>140</v>
      </c>
      <c r="E212" s="260" t="s">
        <v>1</v>
      </c>
      <c r="F212" s="261" t="s">
        <v>158</v>
      </c>
      <c r="G212" s="259"/>
      <c r="H212" s="262">
        <v>344.72000000000003</v>
      </c>
      <c r="I212" s="263"/>
      <c r="J212" s="259"/>
      <c r="K212" s="259"/>
      <c r="L212" s="264"/>
      <c r="M212" s="265"/>
      <c r="N212" s="266"/>
      <c r="O212" s="266"/>
      <c r="P212" s="266"/>
      <c r="Q212" s="266"/>
      <c r="R212" s="266"/>
      <c r="S212" s="266"/>
      <c r="T212" s="26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8" t="s">
        <v>140</v>
      </c>
      <c r="AU212" s="268" t="s">
        <v>90</v>
      </c>
      <c r="AV212" s="15" t="s">
        <v>134</v>
      </c>
      <c r="AW212" s="15" t="s">
        <v>36</v>
      </c>
      <c r="AX212" s="15" t="s">
        <v>88</v>
      </c>
      <c r="AY212" s="268" t="s">
        <v>127</v>
      </c>
    </row>
    <row r="213" s="2" customFormat="1" ht="24.15" customHeight="1">
      <c r="A213" s="38"/>
      <c r="B213" s="39"/>
      <c r="C213" s="218" t="s">
        <v>235</v>
      </c>
      <c r="D213" s="218" t="s">
        <v>129</v>
      </c>
      <c r="E213" s="219" t="s">
        <v>236</v>
      </c>
      <c r="F213" s="220" t="s">
        <v>237</v>
      </c>
      <c r="G213" s="221" t="s">
        <v>145</v>
      </c>
      <c r="H213" s="222">
        <v>3.1800000000000002</v>
      </c>
      <c r="I213" s="223"/>
      <c r="J213" s="224">
        <f>ROUND(I213*H213,2)</f>
        <v>0</v>
      </c>
      <c r="K213" s="220" t="s">
        <v>133</v>
      </c>
      <c r="L213" s="44"/>
      <c r="M213" s="225" t="s">
        <v>1</v>
      </c>
      <c r="N213" s="226" t="s">
        <v>45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134</v>
      </c>
      <c r="AT213" s="229" t="s">
        <v>129</v>
      </c>
      <c r="AU213" s="229" t="s">
        <v>90</v>
      </c>
      <c r="AY213" s="17" t="s">
        <v>127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88</v>
      </c>
      <c r="BK213" s="230">
        <f>ROUND(I213*H213,2)</f>
        <v>0</v>
      </c>
      <c r="BL213" s="17" t="s">
        <v>134</v>
      </c>
      <c r="BM213" s="229" t="s">
        <v>238</v>
      </c>
    </row>
    <row r="214" s="2" customFormat="1">
      <c r="A214" s="38"/>
      <c r="B214" s="39"/>
      <c r="C214" s="40"/>
      <c r="D214" s="231" t="s">
        <v>136</v>
      </c>
      <c r="E214" s="40"/>
      <c r="F214" s="232" t="s">
        <v>239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136</v>
      </c>
      <c r="AU214" s="17" t="s">
        <v>90</v>
      </c>
    </row>
    <row r="215" s="13" customFormat="1">
      <c r="A215" s="13"/>
      <c r="B215" s="237"/>
      <c r="C215" s="238"/>
      <c r="D215" s="231" t="s">
        <v>140</v>
      </c>
      <c r="E215" s="239" t="s">
        <v>1</v>
      </c>
      <c r="F215" s="240" t="s">
        <v>230</v>
      </c>
      <c r="G215" s="238"/>
      <c r="H215" s="239" t="s">
        <v>1</v>
      </c>
      <c r="I215" s="241"/>
      <c r="J215" s="238"/>
      <c r="K215" s="238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140</v>
      </c>
      <c r="AU215" s="246" t="s">
        <v>90</v>
      </c>
      <c r="AV215" s="13" t="s">
        <v>88</v>
      </c>
      <c r="AW215" s="13" t="s">
        <v>36</v>
      </c>
      <c r="AX215" s="13" t="s">
        <v>80</v>
      </c>
      <c r="AY215" s="246" t="s">
        <v>127</v>
      </c>
    </row>
    <row r="216" s="13" customFormat="1">
      <c r="A216" s="13"/>
      <c r="B216" s="237"/>
      <c r="C216" s="238"/>
      <c r="D216" s="231" t="s">
        <v>140</v>
      </c>
      <c r="E216" s="239" t="s">
        <v>1</v>
      </c>
      <c r="F216" s="240" t="s">
        <v>240</v>
      </c>
      <c r="G216" s="238"/>
      <c r="H216" s="239" t="s">
        <v>1</v>
      </c>
      <c r="I216" s="241"/>
      <c r="J216" s="238"/>
      <c r="K216" s="238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140</v>
      </c>
      <c r="AU216" s="246" t="s">
        <v>90</v>
      </c>
      <c r="AV216" s="13" t="s">
        <v>88</v>
      </c>
      <c r="AW216" s="13" t="s">
        <v>36</v>
      </c>
      <c r="AX216" s="13" t="s">
        <v>80</v>
      </c>
      <c r="AY216" s="246" t="s">
        <v>127</v>
      </c>
    </row>
    <row r="217" s="14" customFormat="1">
      <c r="A217" s="14"/>
      <c r="B217" s="247"/>
      <c r="C217" s="248"/>
      <c r="D217" s="231" t="s">
        <v>140</v>
      </c>
      <c r="E217" s="249" t="s">
        <v>1</v>
      </c>
      <c r="F217" s="250" t="s">
        <v>241</v>
      </c>
      <c r="G217" s="248"/>
      <c r="H217" s="251">
        <v>3.1800000000000002</v>
      </c>
      <c r="I217" s="252"/>
      <c r="J217" s="248"/>
      <c r="K217" s="248"/>
      <c r="L217" s="253"/>
      <c r="M217" s="254"/>
      <c r="N217" s="255"/>
      <c r="O217" s="255"/>
      <c r="P217" s="255"/>
      <c r="Q217" s="255"/>
      <c r="R217" s="255"/>
      <c r="S217" s="255"/>
      <c r="T217" s="25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7" t="s">
        <v>140</v>
      </c>
      <c r="AU217" s="257" t="s">
        <v>90</v>
      </c>
      <c r="AV217" s="14" t="s">
        <v>90</v>
      </c>
      <c r="AW217" s="14" t="s">
        <v>36</v>
      </c>
      <c r="AX217" s="14" t="s">
        <v>80</v>
      </c>
      <c r="AY217" s="257" t="s">
        <v>127</v>
      </c>
    </row>
    <row r="218" s="15" customFormat="1">
      <c r="A218" s="15"/>
      <c r="B218" s="258"/>
      <c r="C218" s="259"/>
      <c r="D218" s="231" t="s">
        <v>140</v>
      </c>
      <c r="E218" s="260" t="s">
        <v>1</v>
      </c>
      <c r="F218" s="261" t="s">
        <v>158</v>
      </c>
      <c r="G218" s="259"/>
      <c r="H218" s="262">
        <v>3.1800000000000002</v>
      </c>
      <c r="I218" s="263"/>
      <c r="J218" s="259"/>
      <c r="K218" s="259"/>
      <c r="L218" s="264"/>
      <c r="M218" s="265"/>
      <c r="N218" s="266"/>
      <c r="O218" s="266"/>
      <c r="P218" s="266"/>
      <c r="Q218" s="266"/>
      <c r="R218" s="266"/>
      <c r="S218" s="266"/>
      <c r="T218" s="26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8" t="s">
        <v>140</v>
      </c>
      <c r="AU218" s="268" t="s">
        <v>90</v>
      </c>
      <c r="AV218" s="15" t="s">
        <v>134</v>
      </c>
      <c r="AW218" s="15" t="s">
        <v>36</v>
      </c>
      <c r="AX218" s="15" t="s">
        <v>88</v>
      </c>
      <c r="AY218" s="268" t="s">
        <v>127</v>
      </c>
    </row>
    <row r="219" s="2" customFormat="1" ht="37.8" customHeight="1">
      <c r="A219" s="38"/>
      <c r="B219" s="39"/>
      <c r="C219" s="218" t="s">
        <v>242</v>
      </c>
      <c r="D219" s="218" t="s">
        <v>129</v>
      </c>
      <c r="E219" s="219" t="s">
        <v>243</v>
      </c>
      <c r="F219" s="220" t="s">
        <v>244</v>
      </c>
      <c r="G219" s="221" t="s">
        <v>145</v>
      </c>
      <c r="H219" s="222">
        <v>1060.71</v>
      </c>
      <c r="I219" s="223"/>
      <c r="J219" s="224">
        <f>ROUND(I219*H219,2)</f>
        <v>0</v>
      </c>
      <c r="K219" s="220" t="s">
        <v>133</v>
      </c>
      <c r="L219" s="44"/>
      <c r="M219" s="225" t="s">
        <v>1</v>
      </c>
      <c r="N219" s="226" t="s">
        <v>45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134</v>
      </c>
      <c r="AT219" s="229" t="s">
        <v>129</v>
      </c>
      <c r="AU219" s="229" t="s">
        <v>90</v>
      </c>
      <c r="AY219" s="17" t="s">
        <v>127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88</v>
      </c>
      <c r="BK219" s="230">
        <f>ROUND(I219*H219,2)</f>
        <v>0</v>
      </c>
      <c r="BL219" s="17" t="s">
        <v>134</v>
      </c>
      <c r="BM219" s="229" t="s">
        <v>245</v>
      </c>
    </row>
    <row r="220" s="2" customFormat="1">
      <c r="A220" s="38"/>
      <c r="B220" s="39"/>
      <c r="C220" s="40"/>
      <c r="D220" s="231" t="s">
        <v>136</v>
      </c>
      <c r="E220" s="40"/>
      <c r="F220" s="232" t="s">
        <v>246</v>
      </c>
      <c r="G220" s="40"/>
      <c r="H220" s="40"/>
      <c r="I220" s="233"/>
      <c r="J220" s="40"/>
      <c r="K220" s="40"/>
      <c r="L220" s="44"/>
      <c r="M220" s="234"/>
      <c r="N220" s="235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136</v>
      </c>
      <c r="AU220" s="17" t="s">
        <v>90</v>
      </c>
    </row>
    <row r="221" s="2" customFormat="1">
      <c r="A221" s="38"/>
      <c r="B221" s="39"/>
      <c r="C221" s="40"/>
      <c r="D221" s="231" t="s">
        <v>138</v>
      </c>
      <c r="E221" s="40"/>
      <c r="F221" s="236" t="s">
        <v>247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138</v>
      </c>
      <c r="AU221" s="17" t="s">
        <v>90</v>
      </c>
    </row>
    <row r="222" s="13" customFormat="1">
      <c r="A222" s="13"/>
      <c r="B222" s="237"/>
      <c r="C222" s="238"/>
      <c r="D222" s="231" t="s">
        <v>140</v>
      </c>
      <c r="E222" s="239" t="s">
        <v>1</v>
      </c>
      <c r="F222" s="240" t="s">
        <v>230</v>
      </c>
      <c r="G222" s="238"/>
      <c r="H222" s="239" t="s">
        <v>1</v>
      </c>
      <c r="I222" s="241"/>
      <c r="J222" s="238"/>
      <c r="K222" s="238"/>
      <c r="L222" s="242"/>
      <c r="M222" s="243"/>
      <c r="N222" s="244"/>
      <c r="O222" s="244"/>
      <c r="P222" s="244"/>
      <c r="Q222" s="244"/>
      <c r="R222" s="244"/>
      <c r="S222" s="244"/>
      <c r="T222" s="24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140</v>
      </c>
      <c r="AU222" s="246" t="s">
        <v>90</v>
      </c>
      <c r="AV222" s="13" t="s">
        <v>88</v>
      </c>
      <c r="AW222" s="13" t="s">
        <v>36</v>
      </c>
      <c r="AX222" s="13" t="s">
        <v>80</v>
      </c>
      <c r="AY222" s="246" t="s">
        <v>127</v>
      </c>
    </row>
    <row r="223" s="13" customFormat="1">
      <c r="A223" s="13"/>
      <c r="B223" s="237"/>
      <c r="C223" s="238"/>
      <c r="D223" s="231" t="s">
        <v>140</v>
      </c>
      <c r="E223" s="239" t="s">
        <v>1</v>
      </c>
      <c r="F223" s="240" t="s">
        <v>248</v>
      </c>
      <c r="G223" s="238"/>
      <c r="H223" s="239" t="s">
        <v>1</v>
      </c>
      <c r="I223" s="241"/>
      <c r="J223" s="238"/>
      <c r="K223" s="238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140</v>
      </c>
      <c r="AU223" s="246" t="s">
        <v>90</v>
      </c>
      <c r="AV223" s="13" t="s">
        <v>88</v>
      </c>
      <c r="AW223" s="13" t="s">
        <v>36</v>
      </c>
      <c r="AX223" s="13" t="s">
        <v>80</v>
      </c>
      <c r="AY223" s="246" t="s">
        <v>127</v>
      </c>
    </row>
    <row r="224" s="14" customFormat="1">
      <c r="A224" s="14"/>
      <c r="B224" s="247"/>
      <c r="C224" s="248"/>
      <c r="D224" s="231" t="s">
        <v>140</v>
      </c>
      <c r="E224" s="249" t="s">
        <v>1</v>
      </c>
      <c r="F224" s="250" t="s">
        <v>232</v>
      </c>
      <c r="G224" s="248"/>
      <c r="H224" s="251">
        <v>208.75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140</v>
      </c>
      <c r="AU224" s="257" t="s">
        <v>90</v>
      </c>
      <c r="AV224" s="14" t="s">
        <v>90</v>
      </c>
      <c r="AW224" s="14" t="s">
        <v>36</v>
      </c>
      <c r="AX224" s="14" t="s">
        <v>80</v>
      </c>
      <c r="AY224" s="257" t="s">
        <v>127</v>
      </c>
    </row>
    <row r="225" s="13" customFormat="1">
      <c r="A225" s="13"/>
      <c r="B225" s="237"/>
      <c r="C225" s="238"/>
      <c r="D225" s="231" t="s">
        <v>140</v>
      </c>
      <c r="E225" s="239" t="s">
        <v>1</v>
      </c>
      <c r="F225" s="240" t="s">
        <v>249</v>
      </c>
      <c r="G225" s="238"/>
      <c r="H225" s="239" t="s">
        <v>1</v>
      </c>
      <c r="I225" s="241"/>
      <c r="J225" s="238"/>
      <c r="K225" s="238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140</v>
      </c>
      <c r="AU225" s="246" t="s">
        <v>90</v>
      </c>
      <c r="AV225" s="13" t="s">
        <v>88</v>
      </c>
      <c r="AW225" s="13" t="s">
        <v>36</v>
      </c>
      <c r="AX225" s="13" t="s">
        <v>80</v>
      </c>
      <c r="AY225" s="246" t="s">
        <v>127</v>
      </c>
    </row>
    <row r="226" s="14" customFormat="1">
      <c r="A226" s="14"/>
      <c r="B226" s="247"/>
      <c r="C226" s="248"/>
      <c r="D226" s="231" t="s">
        <v>140</v>
      </c>
      <c r="E226" s="249" t="s">
        <v>1</v>
      </c>
      <c r="F226" s="250" t="s">
        <v>234</v>
      </c>
      <c r="G226" s="248"/>
      <c r="H226" s="251">
        <v>135.97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140</v>
      </c>
      <c r="AU226" s="257" t="s">
        <v>90</v>
      </c>
      <c r="AV226" s="14" t="s">
        <v>90</v>
      </c>
      <c r="AW226" s="14" t="s">
        <v>36</v>
      </c>
      <c r="AX226" s="14" t="s">
        <v>80</v>
      </c>
      <c r="AY226" s="257" t="s">
        <v>127</v>
      </c>
    </row>
    <row r="227" s="13" customFormat="1">
      <c r="A227" s="13"/>
      <c r="B227" s="237"/>
      <c r="C227" s="238"/>
      <c r="D227" s="231" t="s">
        <v>140</v>
      </c>
      <c r="E227" s="239" t="s">
        <v>1</v>
      </c>
      <c r="F227" s="240" t="s">
        <v>250</v>
      </c>
      <c r="G227" s="238"/>
      <c r="H227" s="239" t="s">
        <v>1</v>
      </c>
      <c r="I227" s="241"/>
      <c r="J227" s="238"/>
      <c r="K227" s="238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140</v>
      </c>
      <c r="AU227" s="246" t="s">
        <v>90</v>
      </c>
      <c r="AV227" s="13" t="s">
        <v>88</v>
      </c>
      <c r="AW227" s="13" t="s">
        <v>36</v>
      </c>
      <c r="AX227" s="13" t="s">
        <v>80</v>
      </c>
      <c r="AY227" s="246" t="s">
        <v>127</v>
      </c>
    </row>
    <row r="228" s="14" customFormat="1">
      <c r="A228" s="14"/>
      <c r="B228" s="247"/>
      <c r="C228" s="248"/>
      <c r="D228" s="231" t="s">
        <v>140</v>
      </c>
      <c r="E228" s="249" t="s">
        <v>1</v>
      </c>
      <c r="F228" s="250" t="s">
        <v>191</v>
      </c>
      <c r="G228" s="248"/>
      <c r="H228" s="251">
        <v>443.50999999999999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140</v>
      </c>
      <c r="AU228" s="257" t="s">
        <v>90</v>
      </c>
      <c r="AV228" s="14" t="s">
        <v>90</v>
      </c>
      <c r="AW228" s="14" t="s">
        <v>36</v>
      </c>
      <c r="AX228" s="14" t="s">
        <v>80</v>
      </c>
      <c r="AY228" s="257" t="s">
        <v>127</v>
      </c>
    </row>
    <row r="229" s="13" customFormat="1">
      <c r="A229" s="13"/>
      <c r="B229" s="237"/>
      <c r="C229" s="238"/>
      <c r="D229" s="231" t="s">
        <v>140</v>
      </c>
      <c r="E229" s="239" t="s">
        <v>1</v>
      </c>
      <c r="F229" s="240" t="s">
        <v>251</v>
      </c>
      <c r="G229" s="238"/>
      <c r="H229" s="239" t="s">
        <v>1</v>
      </c>
      <c r="I229" s="241"/>
      <c r="J229" s="238"/>
      <c r="K229" s="238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140</v>
      </c>
      <c r="AU229" s="246" t="s">
        <v>90</v>
      </c>
      <c r="AV229" s="13" t="s">
        <v>88</v>
      </c>
      <c r="AW229" s="13" t="s">
        <v>36</v>
      </c>
      <c r="AX229" s="13" t="s">
        <v>80</v>
      </c>
      <c r="AY229" s="246" t="s">
        <v>127</v>
      </c>
    </row>
    <row r="230" s="14" customFormat="1">
      <c r="A230" s="14"/>
      <c r="B230" s="247"/>
      <c r="C230" s="248"/>
      <c r="D230" s="231" t="s">
        <v>140</v>
      </c>
      <c r="E230" s="249" t="s">
        <v>1</v>
      </c>
      <c r="F230" s="250" t="s">
        <v>193</v>
      </c>
      <c r="G230" s="248"/>
      <c r="H230" s="251">
        <v>147.47999999999999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140</v>
      </c>
      <c r="AU230" s="257" t="s">
        <v>90</v>
      </c>
      <c r="AV230" s="14" t="s">
        <v>90</v>
      </c>
      <c r="AW230" s="14" t="s">
        <v>36</v>
      </c>
      <c r="AX230" s="14" t="s">
        <v>80</v>
      </c>
      <c r="AY230" s="257" t="s">
        <v>127</v>
      </c>
    </row>
    <row r="231" s="13" customFormat="1">
      <c r="A231" s="13"/>
      <c r="B231" s="237"/>
      <c r="C231" s="238"/>
      <c r="D231" s="231" t="s">
        <v>140</v>
      </c>
      <c r="E231" s="239" t="s">
        <v>1</v>
      </c>
      <c r="F231" s="240" t="s">
        <v>196</v>
      </c>
      <c r="G231" s="238"/>
      <c r="H231" s="239" t="s">
        <v>1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140</v>
      </c>
      <c r="AU231" s="246" t="s">
        <v>90</v>
      </c>
      <c r="AV231" s="13" t="s">
        <v>88</v>
      </c>
      <c r="AW231" s="13" t="s">
        <v>36</v>
      </c>
      <c r="AX231" s="13" t="s">
        <v>80</v>
      </c>
      <c r="AY231" s="246" t="s">
        <v>127</v>
      </c>
    </row>
    <row r="232" s="14" customFormat="1">
      <c r="A232" s="14"/>
      <c r="B232" s="247"/>
      <c r="C232" s="248"/>
      <c r="D232" s="231" t="s">
        <v>140</v>
      </c>
      <c r="E232" s="249" t="s">
        <v>1</v>
      </c>
      <c r="F232" s="250" t="s">
        <v>150</v>
      </c>
      <c r="G232" s="248"/>
      <c r="H232" s="251">
        <v>125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140</v>
      </c>
      <c r="AU232" s="257" t="s">
        <v>90</v>
      </c>
      <c r="AV232" s="14" t="s">
        <v>90</v>
      </c>
      <c r="AW232" s="14" t="s">
        <v>36</v>
      </c>
      <c r="AX232" s="14" t="s">
        <v>80</v>
      </c>
      <c r="AY232" s="257" t="s">
        <v>127</v>
      </c>
    </row>
    <row r="233" s="15" customFormat="1">
      <c r="A233" s="15"/>
      <c r="B233" s="258"/>
      <c r="C233" s="259"/>
      <c r="D233" s="231" t="s">
        <v>140</v>
      </c>
      <c r="E233" s="260" t="s">
        <v>1</v>
      </c>
      <c r="F233" s="261" t="s">
        <v>158</v>
      </c>
      <c r="G233" s="259"/>
      <c r="H233" s="262">
        <v>1060.71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8" t="s">
        <v>140</v>
      </c>
      <c r="AU233" s="268" t="s">
        <v>90</v>
      </c>
      <c r="AV233" s="15" t="s">
        <v>134</v>
      </c>
      <c r="AW233" s="15" t="s">
        <v>36</v>
      </c>
      <c r="AX233" s="15" t="s">
        <v>88</v>
      </c>
      <c r="AY233" s="268" t="s">
        <v>127</v>
      </c>
    </row>
    <row r="234" s="2" customFormat="1" ht="37.8" customHeight="1">
      <c r="A234" s="38"/>
      <c r="B234" s="39"/>
      <c r="C234" s="218" t="s">
        <v>252</v>
      </c>
      <c r="D234" s="218" t="s">
        <v>129</v>
      </c>
      <c r="E234" s="219" t="s">
        <v>253</v>
      </c>
      <c r="F234" s="220" t="s">
        <v>254</v>
      </c>
      <c r="G234" s="221" t="s">
        <v>145</v>
      </c>
      <c r="H234" s="222">
        <v>6364.2600000000002</v>
      </c>
      <c r="I234" s="223"/>
      <c r="J234" s="224">
        <f>ROUND(I234*H234,2)</f>
        <v>0</v>
      </c>
      <c r="K234" s="220" t="s">
        <v>133</v>
      </c>
      <c r="L234" s="44"/>
      <c r="M234" s="225" t="s">
        <v>1</v>
      </c>
      <c r="N234" s="226" t="s">
        <v>45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134</v>
      </c>
      <c r="AT234" s="229" t="s">
        <v>129</v>
      </c>
      <c r="AU234" s="229" t="s">
        <v>90</v>
      </c>
      <c r="AY234" s="17" t="s">
        <v>127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88</v>
      </c>
      <c r="BK234" s="230">
        <f>ROUND(I234*H234,2)</f>
        <v>0</v>
      </c>
      <c r="BL234" s="17" t="s">
        <v>134</v>
      </c>
      <c r="BM234" s="229" t="s">
        <v>255</v>
      </c>
    </row>
    <row r="235" s="2" customFormat="1">
      <c r="A235" s="38"/>
      <c r="B235" s="39"/>
      <c r="C235" s="40"/>
      <c r="D235" s="231" t="s">
        <v>136</v>
      </c>
      <c r="E235" s="40"/>
      <c r="F235" s="232" t="s">
        <v>256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136</v>
      </c>
      <c r="AU235" s="17" t="s">
        <v>90</v>
      </c>
    </row>
    <row r="236" s="14" customFormat="1">
      <c r="A236" s="14"/>
      <c r="B236" s="247"/>
      <c r="C236" s="248"/>
      <c r="D236" s="231" t="s">
        <v>140</v>
      </c>
      <c r="E236" s="248"/>
      <c r="F236" s="250" t="s">
        <v>257</v>
      </c>
      <c r="G236" s="248"/>
      <c r="H236" s="251">
        <v>6364.2600000000002</v>
      </c>
      <c r="I236" s="252"/>
      <c r="J236" s="248"/>
      <c r="K236" s="248"/>
      <c r="L236" s="253"/>
      <c r="M236" s="254"/>
      <c r="N236" s="255"/>
      <c r="O236" s="255"/>
      <c r="P236" s="255"/>
      <c r="Q236" s="255"/>
      <c r="R236" s="255"/>
      <c r="S236" s="255"/>
      <c r="T236" s="25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7" t="s">
        <v>140</v>
      </c>
      <c r="AU236" s="257" t="s">
        <v>90</v>
      </c>
      <c r="AV236" s="14" t="s">
        <v>90</v>
      </c>
      <c r="AW236" s="14" t="s">
        <v>4</v>
      </c>
      <c r="AX236" s="14" t="s">
        <v>88</v>
      </c>
      <c r="AY236" s="257" t="s">
        <v>127</v>
      </c>
    </row>
    <row r="237" s="2" customFormat="1" ht="33" customHeight="1">
      <c r="A237" s="38"/>
      <c r="B237" s="39"/>
      <c r="C237" s="218" t="s">
        <v>258</v>
      </c>
      <c r="D237" s="218" t="s">
        <v>129</v>
      </c>
      <c r="E237" s="219" t="s">
        <v>259</v>
      </c>
      <c r="F237" s="220" t="s">
        <v>260</v>
      </c>
      <c r="G237" s="221" t="s">
        <v>261</v>
      </c>
      <c r="H237" s="222">
        <v>4107.1149999999998</v>
      </c>
      <c r="I237" s="223"/>
      <c r="J237" s="224">
        <f>ROUND(I237*H237,2)</f>
        <v>0</v>
      </c>
      <c r="K237" s="220" t="s">
        <v>133</v>
      </c>
      <c r="L237" s="44"/>
      <c r="M237" s="225" t="s">
        <v>1</v>
      </c>
      <c r="N237" s="226" t="s">
        <v>45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134</v>
      </c>
      <c r="AT237" s="229" t="s">
        <v>129</v>
      </c>
      <c r="AU237" s="229" t="s">
        <v>90</v>
      </c>
      <c r="AY237" s="17" t="s">
        <v>127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88</v>
      </c>
      <c r="BK237" s="230">
        <f>ROUND(I237*H237,2)</f>
        <v>0</v>
      </c>
      <c r="BL237" s="17" t="s">
        <v>134</v>
      </c>
      <c r="BM237" s="229" t="s">
        <v>262</v>
      </c>
    </row>
    <row r="238" s="2" customFormat="1">
      <c r="A238" s="38"/>
      <c r="B238" s="39"/>
      <c r="C238" s="40"/>
      <c r="D238" s="231" t="s">
        <v>136</v>
      </c>
      <c r="E238" s="40"/>
      <c r="F238" s="232" t="s">
        <v>263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136</v>
      </c>
      <c r="AU238" s="17" t="s">
        <v>90</v>
      </c>
    </row>
    <row r="239" s="2" customFormat="1">
      <c r="A239" s="38"/>
      <c r="B239" s="39"/>
      <c r="C239" s="40"/>
      <c r="D239" s="231" t="s">
        <v>138</v>
      </c>
      <c r="E239" s="40"/>
      <c r="F239" s="236" t="s">
        <v>264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138</v>
      </c>
      <c r="AU239" s="17" t="s">
        <v>90</v>
      </c>
    </row>
    <row r="240" s="13" customFormat="1">
      <c r="A240" s="13"/>
      <c r="B240" s="237"/>
      <c r="C240" s="238"/>
      <c r="D240" s="231" t="s">
        <v>140</v>
      </c>
      <c r="E240" s="239" t="s">
        <v>1</v>
      </c>
      <c r="F240" s="240" t="s">
        <v>265</v>
      </c>
      <c r="G240" s="238"/>
      <c r="H240" s="239" t="s">
        <v>1</v>
      </c>
      <c r="I240" s="241"/>
      <c r="J240" s="238"/>
      <c r="K240" s="238"/>
      <c r="L240" s="242"/>
      <c r="M240" s="243"/>
      <c r="N240" s="244"/>
      <c r="O240" s="244"/>
      <c r="P240" s="244"/>
      <c r="Q240" s="244"/>
      <c r="R240" s="244"/>
      <c r="S240" s="244"/>
      <c r="T240" s="24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6" t="s">
        <v>140</v>
      </c>
      <c r="AU240" s="246" t="s">
        <v>90</v>
      </c>
      <c r="AV240" s="13" t="s">
        <v>88</v>
      </c>
      <c r="AW240" s="13" t="s">
        <v>36</v>
      </c>
      <c r="AX240" s="13" t="s">
        <v>80</v>
      </c>
      <c r="AY240" s="246" t="s">
        <v>127</v>
      </c>
    </row>
    <row r="241" s="13" customFormat="1">
      <c r="A241" s="13"/>
      <c r="B241" s="237"/>
      <c r="C241" s="238"/>
      <c r="D241" s="231" t="s">
        <v>140</v>
      </c>
      <c r="E241" s="239" t="s">
        <v>1</v>
      </c>
      <c r="F241" s="240" t="s">
        <v>248</v>
      </c>
      <c r="G241" s="238"/>
      <c r="H241" s="239" t="s">
        <v>1</v>
      </c>
      <c r="I241" s="241"/>
      <c r="J241" s="238"/>
      <c r="K241" s="238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140</v>
      </c>
      <c r="AU241" s="246" t="s">
        <v>90</v>
      </c>
      <c r="AV241" s="13" t="s">
        <v>88</v>
      </c>
      <c r="AW241" s="13" t="s">
        <v>36</v>
      </c>
      <c r="AX241" s="13" t="s">
        <v>80</v>
      </c>
      <c r="AY241" s="246" t="s">
        <v>127</v>
      </c>
    </row>
    <row r="242" s="14" customFormat="1">
      <c r="A242" s="14"/>
      <c r="B242" s="247"/>
      <c r="C242" s="248"/>
      <c r="D242" s="231" t="s">
        <v>140</v>
      </c>
      <c r="E242" s="249" t="s">
        <v>1</v>
      </c>
      <c r="F242" s="250" t="s">
        <v>266</v>
      </c>
      <c r="G242" s="248"/>
      <c r="H242" s="251">
        <v>375.75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140</v>
      </c>
      <c r="AU242" s="257" t="s">
        <v>90</v>
      </c>
      <c r="AV242" s="14" t="s">
        <v>90</v>
      </c>
      <c r="AW242" s="14" t="s">
        <v>36</v>
      </c>
      <c r="AX242" s="14" t="s">
        <v>80</v>
      </c>
      <c r="AY242" s="257" t="s">
        <v>127</v>
      </c>
    </row>
    <row r="243" s="13" customFormat="1">
      <c r="A243" s="13"/>
      <c r="B243" s="237"/>
      <c r="C243" s="238"/>
      <c r="D243" s="231" t="s">
        <v>140</v>
      </c>
      <c r="E243" s="239" t="s">
        <v>1</v>
      </c>
      <c r="F243" s="240" t="s">
        <v>249</v>
      </c>
      <c r="G243" s="238"/>
      <c r="H243" s="239" t="s">
        <v>1</v>
      </c>
      <c r="I243" s="241"/>
      <c r="J243" s="238"/>
      <c r="K243" s="238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140</v>
      </c>
      <c r="AU243" s="246" t="s">
        <v>90</v>
      </c>
      <c r="AV243" s="13" t="s">
        <v>88</v>
      </c>
      <c r="AW243" s="13" t="s">
        <v>36</v>
      </c>
      <c r="AX243" s="13" t="s">
        <v>80</v>
      </c>
      <c r="AY243" s="246" t="s">
        <v>127</v>
      </c>
    </row>
    <row r="244" s="14" customFormat="1">
      <c r="A244" s="14"/>
      <c r="B244" s="247"/>
      <c r="C244" s="248"/>
      <c r="D244" s="231" t="s">
        <v>140</v>
      </c>
      <c r="E244" s="249" t="s">
        <v>1</v>
      </c>
      <c r="F244" s="250" t="s">
        <v>234</v>
      </c>
      <c r="G244" s="248"/>
      <c r="H244" s="251">
        <v>135.97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140</v>
      </c>
      <c r="AU244" s="257" t="s">
        <v>90</v>
      </c>
      <c r="AV244" s="14" t="s">
        <v>90</v>
      </c>
      <c r="AW244" s="14" t="s">
        <v>36</v>
      </c>
      <c r="AX244" s="14" t="s">
        <v>80</v>
      </c>
      <c r="AY244" s="257" t="s">
        <v>127</v>
      </c>
    </row>
    <row r="245" s="13" customFormat="1">
      <c r="A245" s="13"/>
      <c r="B245" s="237"/>
      <c r="C245" s="238"/>
      <c r="D245" s="231" t="s">
        <v>140</v>
      </c>
      <c r="E245" s="239" t="s">
        <v>1</v>
      </c>
      <c r="F245" s="240" t="s">
        <v>250</v>
      </c>
      <c r="G245" s="238"/>
      <c r="H245" s="239" t="s">
        <v>1</v>
      </c>
      <c r="I245" s="241"/>
      <c r="J245" s="238"/>
      <c r="K245" s="238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140</v>
      </c>
      <c r="AU245" s="246" t="s">
        <v>90</v>
      </c>
      <c r="AV245" s="13" t="s">
        <v>88</v>
      </c>
      <c r="AW245" s="13" t="s">
        <v>36</v>
      </c>
      <c r="AX245" s="13" t="s">
        <v>80</v>
      </c>
      <c r="AY245" s="246" t="s">
        <v>127</v>
      </c>
    </row>
    <row r="246" s="14" customFormat="1">
      <c r="A246" s="14"/>
      <c r="B246" s="247"/>
      <c r="C246" s="248"/>
      <c r="D246" s="231" t="s">
        <v>140</v>
      </c>
      <c r="E246" s="249" t="s">
        <v>1</v>
      </c>
      <c r="F246" s="250" t="s">
        <v>267</v>
      </c>
      <c r="G246" s="248"/>
      <c r="H246" s="251">
        <v>798.31799999999998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140</v>
      </c>
      <c r="AU246" s="257" t="s">
        <v>90</v>
      </c>
      <c r="AV246" s="14" t="s">
        <v>90</v>
      </c>
      <c r="AW246" s="14" t="s">
        <v>36</v>
      </c>
      <c r="AX246" s="14" t="s">
        <v>80</v>
      </c>
      <c r="AY246" s="257" t="s">
        <v>127</v>
      </c>
    </row>
    <row r="247" s="13" customFormat="1">
      <c r="A247" s="13"/>
      <c r="B247" s="237"/>
      <c r="C247" s="238"/>
      <c r="D247" s="231" t="s">
        <v>140</v>
      </c>
      <c r="E247" s="239" t="s">
        <v>1</v>
      </c>
      <c r="F247" s="240" t="s">
        <v>251</v>
      </c>
      <c r="G247" s="238"/>
      <c r="H247" s="239" t="s">
        <v>1</v>
      </c>
      <c r="I247" s="241"/>
      <c r="J247" s="238"/>
      <c r="K247" s="238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140</v>
      </c>
      <c r="AU247" s="246" t="s">
        <v>90</v>
      </c>
      <c r="AV247" s="13" t="s">
        <v>88</v>
      </c>
      <c r="AW247" s="13" t="s">
        <v>36</v>
      </c>
      <c r="AX247" s="13" t="s">
        <v>80</v>
      </c>
      <c r="AY247" s="246" t="s">
        <v>127</v>
      </c>
    </row>
    <row r="248" s="14" customFormat="1">
      <c r="A248" s="14"/>
      <c r="B248" s="247"/>
      <c r="C248" s="248"/>
      <c r="D248" s="231" t="s">
        <v>140</v>
      </c>
      <c r="E248" s="249" t="s">
        <v>1</v>
      </c>
      <c r="F248" s="250" t="s">
        <v>268</v>
      </c>
      <c r="G248" s="248"/>
      <c r="H248" s="251">
        <v>265.464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140</v>
      </c>
      <c r="AU248" s="257" t="s">
        <v>90</v>
      </c>
      <c r="AV248" s="14" t="s">
        <v>90</v>
      </c>
      <c r="AW248" s="14" t="s">
        <v>36</v>
      </c>
      <c r="AX248" s="14" t="s">
        <v>80</v>
      </c>
      <c r="AY248" s="257" t="s">
        <v>127</v>
      </c>
    </row>
    <row r="249" s="13" customFormat="1">
      <c r="A249" s="13"/>
      <c r="B249" s="237"/>
      <c r="C249" s="238"/>
      <c r="D249" s="231" t="s">
        <v>140</v>
      </c>
      <c r="E249" s="239" t="s">
        <v>1</v>
      </c>
      <c r="F249" s="240" t="s">
        <v>196</v>
      </c>
      <c r="G249" s="238"/>
      <c r="H249" s="239" t="s">
        <v>1</v>
      </c>
      <c r="I249" s="241"/>
      <c r="J249" s="238"/>
      <c r="K249" s="238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140</v>
      </c>
      <c r="AU249" s="246" t="s">
        <v>90</v>
      </c>
      <c r="AV249" s="13" t="s">
        <v>88</v>
      </c>
      <c r="AW249" s="13" t="s">
        <v>36</v>
      </c>
      <c r="AX249" s="13" t="s">
        <v>80</v>
      </c>
      <c r="AY249" s="246" t="s">
        <v>127</v>
      </c>
    </row>
    <row r="250" s="14" customFormat="1">
      <c r="A250" s="14"/>
      <c r="B250" s="247"/>
      <c r="C250" s="248"/>
      <c r="D250" s="231" t="s">
        <v>140</v>
      </c>
      <c r="E250" s="249" t="s">
        <v>1</v>
      </c>
      <c r="F250" s="250" t="s">
        <v>269</v>
      </c>
      <c r="G250" s="248"/>
      <c r="H250" s="251">
        <v>225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7" t="s">
        <v>140</v>
      </c>
      <c r="AU250" s="257" t="s">
        <v>90</v>
      </c>
      <c r="AV250" s="14" t="s">
        <v>90</v>
      </c>
      <c r="AW250" s="14" t="s">
        <v>36</v>
      </c>
      <c r="AX250" s="14" t="s">
        <v>80</v>
      </c>
      <c r="AY250" s="257" t="s">
        <v>127</v>
      </c>
    </row>
    <row r="251" s="13" customFormat="1">
      <c r="A251" s="13"/>
      <c r="B251" s="237"/>
      <c r="C251" s="238"/>
      <c r="D251" s="231" t="s">
        <v>140</v>
      </c>
      <c r="E251" s="239" t="s">
        <v>1</v>
      </c>
      <c r="F251" s="240" t="s">
        <v>270</v>
      </c>
      <c r="G251" s="238"/>
      <c r="H251" s="239" t="s">
        <v>1</v>
      </c>
      <c r="I251" s="241"/>
      <c r="J251" s="238"/>
      <c r="K251" s="238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140</v>
      </c>
      <c r="AU251" s="246" t="s">
        <v>90</v>
      </c>
      <c r="AV251" s="13" t="s">
        <v>88</v>
      </c>
      <c r="AW251" s="13" t="s">
        <v>36</v>
      </c>
      <c r="AX251" s="13" t="s">
        <v>80</v>
      </c>
      <c r="AY251" s="246" t="s">
        <v>127</v>
      </c>
    </row>
    <row r="252" s="14" customFormat="1">
      <c r="A252" s="14"/>
      <c r="B252" s="247"/>
      <c r="C252" s="248"/>
      <c r="D252" s="231" t="s">
        <v>140</v>
      </c>
      <c r="E252" s="249" t="s">
        <v>1</v>
      </c>
      <c r="F252" s="250" t="s">
        <v>271</v>
      </c>
      <c r="G252" s="248"/>
      <c r="H252" s="251">
        <v>2306.6129999999998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140</v>
      </c>
      <c r="AU252" s="257" t="s">
        <v>90</v>
      </c>
      <c r="AV252" s="14" t="s">
        <v>90</v>
      </c>
      <c r="AW252" s="14" t="s">
        <v>36</v>
      </c>
      <c r="AX252" s="14" t="s">
        <v>80</v>
      </c>
      <c r="AY252" s="257" t="s">
        <v>127</v>
      </c>
    </row>
    <row r="253" s="15" customFormat="1">
      <c r="A253" s="15"/>
      <c r="B253" s="258"/>
      <c r="C253" s="259"/>
      <c r="D253" s="231" t="s">
        <v>140</v>
      </c>
      <c r="E253" s="260" t="s">
        <v>1</v>
      </c>
      <c r="F253" s="261" t="s">
        <v>158</v>
      </c>
      <c r="G253" s="259"/>
      <c r="H253" s="262">
        <v>4107.1149999999998</v>
      </c>
      <c r="I253" s="263"/>
      <c r="J253" s="259"/>
      <c r="K253" s="259"/>
      <c r="L253" s="264"/>
      <c r="M253" s="265"/>
      <c r="N253" s="266"/>
      <c r="O253" s="266"/>
      <c r="P253" s="266"/>
      <c r="Q253" s="266"/>
      <c r="R253" s="266"/>
      <c r="S253" s="266"/>
      <c r="T253" s="267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8" t="s">
        <v>140</v>
      </c>
      <c r="AU253" s="268" t="s">
        <v>90</v>
      </c>
      <c r="AV253" s="15" t="s">
        <v>134</v>
      </c>
      <c r="AW253" s="15" t="s">
        <v>36</v>
      </c>
      <c r="AX253" s="15" t="s">
        <v>88</v>
      </c>
      <c r="AY253" s="268" t="s">
        <v>127</v>
      </c>
    </row>
    <row r="254" s="2" customFormat="1" ht="24.15" customHeight="1">
      <c r="A254" s="38"/>
      <c r="B254" s="39"/>
      <c r="C254" s="218" t="s">
        <v>272</v>
      </c>
      <c r="D254" s="218" t="s">
        <v>129</v>
      </c>
      <c r="E254" s="219" t="s">
        <v>273</v>
      </c>
      <c r="F254" s="220" t="s">
        <v>274</v>
      </c>
      <c r="G254" s="221" t="s">
        <v>275</v>
      </c>
      <c r="H254" s="222">
        <v>20</v>
      </c>
      <c r="I254" s="223"/>
      <c r="J254" s="224">
        <f>ROUND(I254*H254,2)</f>
        <v>0</v>
      </c>
      <c r="K254" s="220" t="s">
        <v>133</v>
      </c>
      <c r="L254" s="44"/>
      <c r="M254" s="225" t="s">
        <v>1</v>
      </c>
      <c r="N254" s="226" t="s">
        <v>45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134</v>
      </c>
      <c r="AT254" s="229" t="s">
        <v>129</v>
      </c>
      <c r="AU254" s="229" t="s">
        <v>90</v>
      </c>
      <c r="AY254" s="17" t="s">
        <v>127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88</v>
      </c>
      <c r="BK254" s="230">
        <f>ROUND(I254*H254,2)</f>
        <v>0</v>
      </c>
      <c r="BL254" s="17" t="s">
        <v>134</v>
      </c>
      <c r="BM254" s="229" t="s">
        <v>276</v>
      </c>
    </row>
    <row r="255" s="2" customFormat="1">
      <c r="A255" s="38"/>
      <c r="B255" s="39"/>
      <c r="C255" s="40"/>
      <c r="D255" s="231" t="s">
        <v>136</v>
      </c>
      <c r="E255" s="40"/>
      <c r="F255" s="232" t="s">
        <v>277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136</v>
      </c>
      <c r="AU255" s="17" t="s">
        <v>90</v>
      </c>
    </row>
    <row r="256" s="13" customFormat="1">
      <c r="A256" s="13"/>
      <c r="B256" s="237"/>
      <c r="C256" s="238"/>
      <c r="D256" s="231" t="s">
        <v>140</v>
      </c>
      <c r="E256" s="239" t="s">
        <v>1</v>
      </c>
      <c r="F256" s="240" t="s">
        <v>278</v>
      </c>
      <c r="G256" s="238"/>
      <c r="H256" s="239" t="s">
        <v>1</v>
      </c>
      <c r="I256" s="241"/>
      <c r="J256" s="238"/>
      <c r="K256" s="238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140</v>
      </c>
      <c r="AU256" s="246" t="s">
        <v>90</v>
      </c>
      <c r="AV256" s="13" t="s">
        <v>88</v>
      </c>
      <c r="AW256" s="13" t="s">
        <v>36</v>
      </c>
      <c r="AX256" s="13" t="s">
        <v>80</v>
      </c>
      <c r="AY256" s="246" t="s">
        <v>127</v>
      </c>
    </row>
    <row r="257" s="14" customFormat="1">
      <c r="A257" s="14"/>
      <c r="B257" s="247"/>
      <c r="C257" s="248"/>
      <c r="D257" s="231" t="s">
        <v>140</v>
      </c>
      <c r="E257" s="249" t="s">
        <v>1</v>
      </c>
      <c r="F257" s="250" t="s">
        <v>279</v>
      </c>
      <c r="G257" s="248"/>
      <c r="H257" s="251">
        <v>20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140</v>
      </c>
      <c r="AU257" s="257" t="s">
        <v>90</v>
      </c>
      <c r="AV257" s="14" t="s">
        <v>90</v>
      </c>
      <c r="AW257" s="14" t="s">
        <v>36</v>
      </c>
      <c r="AX257" s="14" t="s">
        <v>88</v>
      </c>
      <c r="AY257" s="257" t="s">
        <v>127</v>
      </c>
    </row>
    <row r="258" s="2" customFormat="1" ht="24.15" customHeight="1">
      <c r="A258" s="38"/>
      <c r="B258" s="39"/>
      <c r="C258" s="218" t="s">
        <v>280</v>
      </c>
      <c r="D258" s="218" t="s">
        <v>129</v>
      </c>
      <c r="E258" s="219" t="s">
        <v>281</v>
      </c>
      <c r="F258" s="220" t="s">
        <v>282</v>
      </c>
      <c r="G258" s="221" t="s">
        <v>275</v>
      </c>
      <c r="H258" s="222">
        <v>20</v>
      </c>
      <c r="I258" s="223"/>
      <c r="J258" s="224">
        <f>ROUND(I258*H258,2)</f>
        <v>0</v>
      </c>
      <c r="K258" s="220" t="s">
        <v>133</v>
      </c>
      <c r="L258" s="44"/>
      <c r="M258" s="225" t="s">
        <v>1</v>
      </c>
      <c r="N258" s="226" t="s">
        <v>45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134</v>
      </c>
      <c r="AT258" s="229" t="s">
        <v>129</v>
      </c>
      <c r="AU258" s="229" t="s">
        <v>90</v>
      </c>
      <c r="AY258" s="17" t="s">
        <v>127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88</v>
      </c>
      <c r="BK258" s="230">
        <f>ROUND(I258*H258,2)</f>
        <v>0</v>
      </c>
      <c r="BL258" s="17" t="s">
        <v>134</v>
      </c>
      <c r="BM258" s="229" t="s">
        <v>283</v>
      </c>
    </row>
    <row r="259" s="2" customFormat="1">
      <c r="A259" s="38"/>
      <c r="B259" s="39"/>
      <c r="C259" s="40"/>
      <c r="D259" s="231" t="s">
        <v>136</v>
      </c>
      <c r="E259" s="40"/>
      <c r="F259" s="232" t="s">
        <v>284</v>
      </c>
      <c r="G259" s="40"/>
      <c r="H259" s="40"/>
      <c r="I259" s="233"/>
      <c r="J259" s="40"/>
      <c r="K259" s="40"/>
      <c r="L259" s="44"/>
      <c r="M259" s="234"/>
      <c r="N259" s="235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136</v>
      </c>
      <c r="AU259" s="17" t="s">
        <v>90</v>
      </c>
    </row>
    <row r="260" s="13" customFormat="1">
      <c r="A260" s="13"/>
      <c r="B260" s="237"/>
      <c r="C260" s="238"/>
      <c r="D260" s="231" t="s">
        <v>140</v>
      </c>
      <c r="E260" s="239" t="s">
        <v>1</v>
      </c>
      <c r="F260" s="240" t="s">
        <v>278</v>
      </c>
      <c r="G260" s="238"/>
      <c r="H260" s="239" t="s">
        <v>1</v>
      </c>
      <c r="I260" s="241"/>
      <c r="J260" s="238"/>
      <c r="K260" s="238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140</v>
      </c>
      <c r="AU260" s="246" t="s">
        <v>90</v>
      </c>
      <c r="AV260" s="13" t="s">
        <v>88</v>
      </c>
      <c r="AW260" s="13" t="s">
        <v>36</v>
      </c>
      <c r="AX260" s="13" t="s">
        <v>80</v>
      </c>
      <c r="AY260" s="246" t="s">
        <v>127</v>
      </c>
    </row>
    <row r="261" s="14" customFormat="1">
      <c r="A261" s="14"/>
      <c r="B261" s="247"/>
      <c r="C261" s="248"/>
      <c r="D261" s="231" t="s">
        <v>140</v>
      </c>
      <c r="E261" s="249" t="s">
        <v>1</v>
      </c>
      <c r="F261" s="250" t="s">
        <v>279</v>
      </c>
      <c r="G261" s="248"/>
      <c r="H261" s="251">
        <v>20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7" t="s">
        <v>140</v>
      </c>
      <c r="AU261" s="257" t="s">
        <v>90</v>
      </c>
      <c r="AV261" s="14" t="s">
        <v>90</v>
      </c>
      <c r="AW261" s="14" t="s">
        <v>36</v>
      </c>
      <c r="AX261" s="14" t="s">
        <v>88</v>
      </c>
      <c r="AY261" s="257" t="s">
        <v>127</v>
      </c>
    </row>
    <row r="262" s="2" customFormat="1" ht="16.5" customHeight="1">
      <c r="A262" s="38"/>
      <c r="B262" s="39"/>
      <c r="C262" s="269" t="s">
        <v>285</v>
      </c>
      <c r="D262" s="269" t="s">
        <v>286</v>
      </c>
      <c r="E262" s="270" t="s">
        <v>287</v>
      </c>
      <c r="F262" s="271" t="s">
        <v>288</v>
      </c>
      <c r="G262" s="272" t="s">
        <v>289</v>
      </c>
      <c r="H262" s="273">
        <v>0.40000000000000002</v>
      </c>
      <c r="I262" s="274"/>
      <c r="J262" s="275">
        <f>ROUND(I262*H262,2)</f>
        <v>0</v>
      </c>
      <c r="K262" s="271" t="s">
        <v>133</v>
      </c>
      <c r="L262" s="276"/>
      <c r="M262" s="277" t="s">
        <v>1</v>
      </c>
      <c r="N262" s="278" t="s">
        <v>45</v>
      </c>
      <c r="O262" s="91"/>
      <c r="P262" s="227">
        <f>O262*H262</f>
        <v>0</v>
      </c>
      <c r="Q262" s="227">
        <v>0.001</v>
      </c>
      <c r="R262" s="227">
        <f>Q262*H262</f>
        <v>0.00040000000000000002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184</v>
      </c>
      <c r="AT262" s="229" t="s">
        <v>286</v>
      </c>
      <c r="AU262" s="229" t="s">
        <v>90</v>
      </c>
      <c r="AY262" s="17" t="s">
        <v>127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88</v>
      </c>
      <c r="BK262" s="230">
        <f>ROUND(I262*H262,2)</f>
        <v>0</v>
      </c>
      <c r="BL262" s="17" t="s">
        <v>134</v>
      </c>
      <c r="BM262" s="229" t="s">
        <v>290</v>
      </c>
    </row>
    <row r="263" s="2" customFormat="1">
      <c r="A263" s="38"/>
      <c r="B263" s="39"/>
      <c r="C263" s="40"/>
      <c r="D263" s="231" t="s">
        <v>136</v>
      </c>
      <c r="E263" s="40"/>
      <c r="F263" s="232" t="s">
        <v>288</v>
      </c>
      <c r="G263" s="40"/>
      <c r="H263" s="40"/>
      <c r="I263" s="233"/>
      <c r="J263" s="40"/>
      <c r="K263" s="40"/>
      <c r="L263" s="44"/>
      <c r="M263" s="234"/>
      <c r="N263" s="23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136</v>
      </c>
      <c r="AU263" s="17" t="s">
        <v>90</v>
      </c>
    </row>
    <row r="264" s="14" customFormat="1">
      <c r="A264" s="14"/>
      <c r="B264" s="247"/>
      <c r="C264" s="248"/>
      <c r="D264" s="231" t="s">
        <v>140</v>
      </c>
      <c r="E264" s="248"/>
      <c r="F264" s="250" t="s">
        <v>291</v>
      </c>
      <c r="G264" s="248"/>
      <c r="H264" s="251">
        <v>0.40000000000000002</v>
      </c>
      <c r="I264" s="252"/>
      <c r="J264" s="248"/>
      <c r="K264" s="248"/>
      <c r="L264" s="253"/>
      <c r="M264" s="254"/>
      <c r="N264" s="255"/>
      <c r="O264" s="255"/>
      <c r="P264" s="255"/>
      <c r="Q264" s="255"/>
      <c r="R264" s="255"/>
      <c r="S264" s="255"/>
      <c r="T264" s="25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7" t="s">
        <v>140</v>
      </c>
      <c r="AU264" s="257" t="s">
        <v>90</v>
      </c>
      <c r="AV264" s="14" t="s">
        <v>90</v>
      </c>
      <c r="AW264" s="14" t="s">
        <v>4</v>
      </c>
      <c r="AX264" s="14" t="s">
        <v>88</v>
      </c>
      <c r="AY264" s="257" t="s">
        <v>127</v>
      </c>
    </row>
    <row r="265" s="2" customFormat="1" ht="24.15" customHeight="1">
      <c r="A265" s="38"/>
      <c r="B265" s="39"/>
      <c r="C265" s="218" t="s">
        <v>7</v>
      </c>
      <c r="D265" s="218" t="s">
        <v>129</v>
      </c>
      <c r="E265" s="219" t="s">
        <v>292</v>
      </c>
      <c r="F265" s="220" t="s">
        <v>293</v>
      </c>
      <c r="G265" s="221" t="s">
        <v>145</v>
      </c>
      <c r="H265" s="222">
        <v>7.9420000000000002</v>
      </c>
      <c r="I265" s="223"/>
      <c r="J265" s="224">
        <f>ROUND(I265*H265,2)</f>
        <v>0</v>
      </c>
      <c r="K265" s="220" t="s">
        <v>133</v>
      </c>
      <c r="L265" s="44"/>
      <c r="M265" s="225" t="s">
        <v>1</v>
      </c>
      <c r="N265" s="226" t="s">
        <v>45</v>
      </c>
      <c r="O265" s="91"/>
      <c r="P265" s="227">
        <f>O265*H265</f>
        <v>0</v>
      </c>
      <c r="Q265" s="227">
        <v>0.40000000000000002</v>
      </c>
      <c r="R265" s="227">
        <f>Q265*H265</f>
        <v>3.1768000000000001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134</v>
      </c>
      <c r="AT265" s="229" t="s">
        <v>129</v>
      </c>
      <c r="AU265" s="229" t="s">
        <v>90</v>
      </c>
      <c r="AY265" s="17" t="s">
        <v>127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88</v>
      </c>
      <c r="BK265" s="230">
        <f>ROUND(I265*H265,2)</f>
        <v>0</v>
      </c>
      <c r="BL265" s="17" t="s">
        <v>134</v>
      </c>
      <c r="BM265" s="229" t="s">
        <v>294</v>
      </c>
    </row>
    <row r="266" s="2" customFormat="1">
      <c r="A266" s="38"/>
      <c r="B266" s="39"/>
      <c r="C266" s="40"/>
      <c r="D266" s="231" t="s">
        <v>136</v>
      </c>
      <c r="E266" s="40"/>
      <c r="F266" s="232" t="s">
        <v>295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136</v>
      </c>
      <c r="AU266" s="17" t="s">
        <v>90</v>
      </c>
    </row>
    <row r="267" s="13" customFormat="1">
      <c r="A267" s="13"/>
      <c r="B267" s="237"/>
      <c r="C267" s="238"/>
      <c r="D267" s="231" t="s">
        <v>140</v>
      </c>
      <c r="E267" s="239" t="s">
        <v>1</v>
      </c>
      <c r="F267" s="240" t="s">
        <v>296</v>
      </c>
      <c r="G267" s="238"/>
      <c r="H267" s="239" t="s">
        <v>1</v>
      </c>
      <c r="I267" s="241"/>
      <c r="J267" s="238"/>
      <c r="K267" s="238"/>
      <c r="L267" s="242"/>
      <c r="M267" s="243"/>
      <c r="N267" s="244"/>
      <c r="O267" s="244"/>
      <c r="P267" s="244"/>
      <c r="Q267" s="244"/>
      <c r="R267" s="244"/>
      <c r="S267" s="244"/>
      <c r="T267" s="24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140</v>
      </c>
      <c r="AU267" s="246" t="s">
        <v>90</v>
      </c>
      <c r="AV267" s="13" t="s">
        <v>88</v>
      </c>
      <c r="AW267" s="13" t="s">
        <v>36</v>
      </c>
      <c r="AX267" s="13" t="s">
        <v>80</v>
      </c>
      <c r="AY267" s="246" t="s">
        <v>127</v>
      </c>
    </row>
    <row r="268" s="14" customFormat="1">
      <c r="A268" s="14"/>
      <c r="B268" s="247"/>
      <c r="C268" s="248"/>
      <c r="D268" s="231" t="s">
        <v>140</v>
      </c>
      <c r="E268" s="249" t="s">
        <v>1</v>
      </c>
      <c r="F268" s="250" t="s">
        <v>297</v>
      </c>
      <c r="G268" s="248"/>
      <c r="H268" s="251">
        <v>7.9420000000000002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7" t="s">
        <v>140</v>
      </c>
      <c r="AU268" s="257" t="s">
        <v>90</v>
      </c>
      <c r="AV268" s="14" t="s">
        <v>90</v>
      </c>
      <c r="AW268" s="14" t="s">
        <v>36</v>
      </c>
      <c r="AX268" s="14" t="s">
        <v>88</v>
      </c>
      <c r="AY268" s="257" t="s">
        <v>127</v>
      </c>
    </row>
    <row r="269" s="2" customFormat="1" ht="37.8" customHeight="1">
      <c r="A269" s="38"/>
      <c r="B269" s="39"/>
      <c r="C269" s="218" t="s">
        <v>298</v>
      </c>
      <c r="D269" s="218" t="s">
        <v>129</v>
      </c>
      <c r="E269" s="219" t="s">
        <v>299</v>
      </c>
      <c r="F269" s="220" t="s">
        <v>300</v>
      </c>
      <c r="G269" s="221" t="s">
        <v>145</v>
      </c>
      <c r="H269" s="222">
        <v>5.7199999999999998</v>
      </c>
      <c r="I269" s="223"/>
      <c r="J269" s="224">
        <f>ROUND(I269*H269,2)</f>
        <v>0</v>
      </c>
      <c r="K269" s="220" t="s">
        <v>133</v>
      </c>
      <c r="L269" s="44"/>
      <c r="M269" s="225" t="s">
        <v>1</v>
      </c>
      <c r="N269" s="226" t="s">
        <v>45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134</v>
      </c>
      <c r="AT269" s="229" t="s">
        <v>129</v>
      </c>
      <c r="AU269" s="229" t="s">
        <v>90</v>
      </c>
      <c r="AY269" s="17" t="s">
        <v>127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88</v>
      </c>
      <c r="BK269" s="230">
        <f>ROUND(I269*H269,2)</f>
        <v>0</v>
      </c>
      <c r="BL269" s="17" t="s">
        <v>134</v>
      </c>
      <c r="BM269" s="229" t="s">
        <v>301</v>
      </c>
    </row>
    <row r="270" s="2" customFormat="1">
      <c r="A270" s="38"/>
      <c r="B270" s="39"/>
      <c r="C270" s="40"/>
      <c r="D270" s="231" t="s">
        <v>136</v>
      </c>
      <c r="E270" s="40"/>
      <c r="F270" s="232" t="s">
        <v>302</v>
      </c>
      <c r="G270" s="40"/>
      <c r="H270" s="40"/>
      <c r="I270" s="233"/>
      <c r="J270" s="40"/>
      <c r="K270" s="40"/>
      <c r="L270" s="44"/>
      <c r="M270" s="234"/>
      <c r="N270" s="235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136</v>
      </c>
      <c r="AU270" s="17" t="s">
        <v>90</v>
      </c>
    </row>
    <row r="271" s="13" customFormat="1">
      <c r="A271" s="13"/>
      <c r="B271" s="237"/>
      <c r="C271" s="238"/>
      <c r="D271" s="231" t="s">
        <v>140</v>
      </c>
      <c r="E271" s="239" t="s">
        <v>1</v>
      </c>
      <c r="F271" s="240" t="s">
        <v>303</v>
      </c>
      <c r="G271" s="238"/>
      <c r="H271" s="239" t="s">
        <v>1</v>
      </c>
      <c r="I271" s="241"/>
      <c r="J271" s="238"/>
      <c r="K271" s="238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140</v>
      </c>
      <c r="AU271" s="246" t="s">
        <v>90</v>
      </c>
      <c r="AV271" s="13" t="s">
        <v>88</v>
      </c>
      <c r="AW271" s="13" t="s">
        <v>36</v>
      </c>
      <c r="AX271" s="13" t="s">
        <v>80</v>
      </c>
      <c r="AY271" s="246" t="s">
        <v>127</v>
      </c>
    </row>
    <row r="272" s="14" customFormat="1">
      <c r="A272" s="14"/>
      <c r="B272" s="247"/>
      <c r="C272" s="248"/>
      <c r="D272" s="231" t="s">
        <v>140</v>
      </c>
      <c r="E272" s="249" t="s">
        <v>1</v>
      </c>
      <c r="F272" s="250" t="s">
        <v>304</v>
      </c>
      <c r="G272" s="248"/>
      <c r="H272" s="251">
        <v>5.7199999999999998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140</v>
      </c>
      <c r="AU272" s="257" t="s">
        <v>90</v>
      </c>
      <c r="AV272" s="14" t="s">
        <v>90</v>
      </c>
      <c r="AW272" s="14" t="s">
        <v>36</v>
      </c>
      <c r="AX272" s="14" t="s">
        <v>88</v>
      </c>
      <c r="AY272" s="257" t="s">
        <v>127</v>
      </c>
    </row>
    <row r="273" s="12" customFormat="1" ht="22.8" customHeight="1">
      <c r="A273" s="12"/>
      <c r="B273" s="202"/>
      <c r="C273" s="203"/>
      <c r="D273" s="204" t="s">
        <v>79</v>
      </c>
      <c r="E273" s="216" t="s">
        <v>90</v>
      </c>
      <c r="F273" s="216" t="s">
        <v>305</v>
      </c>
      <c r="G273" s="203"/>
      <c r="H273" s="203"/>
      <c r="I273" s="206"/>
      <c r="J273" s="217">
        <f>BK273</f>
        <v>0</v>
      </c>
      <c r="K273" s="203"/>
      <c r="L273" s="208"/>
      <c r="M273" s="209"/>
      <c r="N273" s="210"/>
      <c r="O273" s="210"/>
      <c r="P273" s="211">
        <f>SUM(P274:P293)</f>
        <v>0</v>
      </c>
      <c r="Q273" s="210"/>
      <c r="R273" s="211">
        <f>SUM(R274:R293)</f>
        <v>0</v>
      </c>
      <c r="S273" s="210"/>
      <c r="T273" s="212">
        <f>SUM(T274:T293)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3" t="s">
        <v>88</v>
      </c>
      <c r="AT273" s="214" t="s">
        <v>79</v>
      </c>
      <c r="AU273" s="214" t="s">
        <v>88</v>
      </c>
      <c r="AY273" s="213" t="s">
        <v>127</v>
      </c>
      <c r="BK273" s="215">
        <f>SUM(BK274:BK293)</f>
        <v>0</v>
      </c>
    </row>
    <row r="274" s="2" customFormat="1" ht="16.5" customHeight="1">
      <c r="A274" s="38"/>
      <c r="B274" s="39"/>
      <c r="C274" s="218" t="s">
        <v>306</v>
      </c>
      <c r="D274" s="218" t="s">
        <v>129</v>
      </c>
      <c r="E274" s="219" t="s">
        <v>307</v>
      </c>
      <c r="F274" s="220" t="s">
        <v>308</v>
      </c>
      <c r="G274" s="221" t="s">
        <v>145</v>
      </c>
      <c r="H274" s="222">
        <v>107.773</v>
      </c>
      <c r="I274" s="223"/>
      <c r="J274" s="224">
        <f>ROUND(I274*H274,2)</f>
        <v>0</v>
      </c>
      <c r="K274" s="220" t="s">
        <v>133</v>
      </c>
      <c r="L274" s="44"/>
      <c r="M274" s="225" t="s">
        <v>1</v>
      </c>
      <c r="N274" s="226" t="s">
        <v>45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134</v>
      </c>
      <c r="AT274" s="229" t="s">
        <v>129</v>
      </c>
      <c r="AU274" s="229" t="s">
        <v>90</v>
      </c>
      <c r="AY274" s="17" t="s">
        <v>127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88</v>
      </c>
      <c r="BK274" s="230">
        <f>ROUND(I274*H274,2)</f>
        <v>0</v>
      </c>
      <c r="BL274" s="17" t="s">
        <v>134</v>
      </c>
      <c r="BM274" s="229" t="s">
        <v>309</v>
      </c>
    </row>
    <row r="275" s="2" customFormat="1">
      <c r="A275" s="38"/>
      <c r="B275" s="39"/>
      <c r="C275" s="40"/>
      <c r="D275" s="231" t="s">
        <v>136</v>
      </c>
      <c r="E275" s="40"/>
      <c r="F275" s="232" t="s">
        <v>310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136</v>
      </c>
      <c r="AU275" s="17" t="s">
        <v>90</v>
      </c>
    </row>
    <row r="276" s="13" customFormat="1">
      <c r="A276" s="13"/>
      <c r="B276" s="237"/>
      <c r="C276" s="238"/>
      <c r="D276" s="231" t="s">
        <v>140</v>
      </c>
      <c r="E276" s="239" t="s">
        <v>1</v>
      </c>
      <c r="F276" s="240" t="s">
        <v>230</v>
      </c>
      <c r="G276" s="238"/>
      <c r="H276" s="239" t="s">
        <v>1</v>
      </c>
      <c r="I276" s="241"/>
      <c r="J276" s="238"/>
      <c r="K276" s="238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140</v>
      </c>
      <c r="AU276" s="246" t="s">
        <v>90</v>
      </c>
      <c r="AV276" s="13" t="s">
        <v>88</v>
      </c>
      <c r="AW276" s="13" t="s">
        <v>36</v>
      </c>
      <c r="AX276" s="13" t="s">
        <v>80</v>
      </c>
      <c r="AY276" s="246" t="s">
        <v>127</v>
      </c>
    </row>
    <row r="277" s="13" customFormat="1">
      <c r="A277" s="13"/>
      <c r="B277" s="237"/>
      <c r="C277" s="238"/>
      <c r="D277" s="231" t="s">
        <v>140</v>
      </c>
      <c r="E277" s="239" t="s">
        <v>1</v>
      </c>
      <c r="F277" s="240" t="s">
        <v>311</v>
      </c>
      <c r="G277" s="238"/>
      <c r="H277" s="239" t="s">
        <v>1</v>
      </c>
      <c r="I277" s="241"/>
      <c r="J277" s="238"/>
      <c r="K277" s="238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140</v>
      </c>
      <c r="AU277" s="246" t="s">
        <v>90</v>
      </c>
      <c r="AV277" s="13" t="s">
        <v>88</v>
      </c>
      <c r="AW277" s="13" t="s">
        <v>36</v>
      </c>
      <c r="AX277" s="13" t="s">
        <v>80</v>
      </c>
      <c r="AY277" s="246" t="s">
        <v>127</v>
      </c>
    </row>
    <row r="278" s="14" customFormat="1">
      <c r="A278" s="14"/>
      <c r="B278" s="247"/>
      <c r="C278" s="248"/>
      <c r="D278" s="231" t="s">
        <v>140</v>
      </c>
      <c r="E278" s="249" t="s">
        <v>1</v>
      </c>
      <c r="F278" s="250" t="s">
        <v>312</v>
      </c>
      <c r="G278" s="248"/>
      <c r="H278" s="251">
        <v>28.619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140</v>
      </c>
      <c r="AU278" s="257" t="s">
        <v>90</v>
      </c>
      <c r="AV278" s="14" t="s">
        <v>90</v>
      </c>
      <c r="AW278" s="14" t="s">
        <v>36</v>
      </c>
      <c r="AX278" s="14" t="s">
        <v>80</v>
      </c>
      <c r="AY278" s="257" t="s">
        <v>127</v>
      </c>
    </row>
    <row r="279" s="13" customFormat="1">
      <c r="A279" s="13"/>
      <c r="B279" s="237"/>
      <c r="C279" s="238"/>
      <c r="D279" s="231" t="s">
        <v>140</v>
      </c>
      <c r="E279" s="239" t="s">
        <v>1</v>
      </c>
      <c r="F279" s="240" t="s">
        <v>313</v>
      </c>
      <c r="G279" s="238"/>
      <c r="H279" s="239" t="s">
        <v>1</v>
      </c>
      <c r="I279" s="241"/>
      <c r="J279" s="238"/>
      <c r="K279" s="238"/>
      <c r="L279" s="242"/>
      <c r="M279" s="243"/>
      <c r="N279" s="244"/>
      <c r="O279" s="244"/>
      <c r="P279" s="244"/>
      <c r="Q279" s="244"/>
      <c r="R279" s="244"/>
      <c r="S279" s="244"/>
      <c r="T279" s="24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6" t="s">
        <v>140</v>
      </c>
      <c r="AU279" s="246" t="s">
        <v>90</v>
      </c>
      <c r="AV279" s="13" t="s">
        <v>88</v>
      </c>
      <c r="AW279" s="13" t="s">
        <v>36</v>
      </c>
      <c r="AX279" s="13" t="s">
        <v>80</v>
      </c>
      <c r="AY279" s="246" t="s">
        <v>127</v>
      </c>
    </row>
    <row r="280" s="14" customFormat="1">
      <c r="A280" s="14"/>
      <c r="B280" s="247"/>
      <c r="C280" s="248"/>
      <c r="D280" s="231" t="s">
        <v>140</v>
      </c>
      <c r="E280" s="249" t="s">
        <v>1</v>
      </c>
      <c r="F280" s="250" t="s">
        <v>314</v>
      </c>
      <c r="G280" s="248"/>
      <c r="H280" s="251">
        <v>23.704000000000001</v>
      </c>
      <c r="I280" s="252"/>
      <c r="J280" s="248"/>
      <c r="K280" s="248"/>
      <c r="L280" s="253"/>
      <c r="M280" s="254"/>
      <c r="N280" s="255"/>
      <c r="O280" s="255"/>
      <c r="P280" s="255"/>
      <c r="Q280" s="255"/>
      <c r="R280" s="255"/>
      <c r="S280" s="255"/>
      <c r="T280" s="25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7" t="s">
        <v>140</v>
      </c>
      <c r="AU280" s="257" t="s">
        <v>90</v>
      </c>
      <c r="AV280" s="14" t="s">
        <v>90</v>
      </c>
      <c r="AW280" s="14" t="s">
        <v>36</v>
      </c>
      <c r="AX280" s="14" t="s">
        <v>80</v>
      </c>
      <c r="AY280" s="257" t="s">
        <v>127</v>
      </c>
    </row>
    <row r="281" s="13" customFormat="1">
      <c r="A281" s="13"/>
      <c r="B281" s="237"/>
      <c r="C281" s="238"/>
      <c r="D281" s="231" t="s">
        <v>140</v>
      </c>
      <c r="E281" s="239" t="s">
        <v>1</v>
      </c>
      <c r="F281" s="240" t="s">
        <v>315</v>
      </c>
      <c r="G281" s="238"/>
      <c r="H281" s="239" t="s">
        <v>1</v>
      </c>
      <c r="I281" s="241"/>
      <c r="J281" s="238"/>
      <c r="K281" s="238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140</v>
      </c>
      <c r="AU281" s="246" t="s">
        <v>90</v>
      </c>
      <c r="AV281" s="13" t="s">
        <v>88</v>
      </c>
      <c r="AW281" s="13" t="s">
        <v>36</v>
      </c>
      <c r="AX281" s="13" t="s">
        <v>80</v>
      </c>
      <c r="AY281" s="246" t="s">
        <v>127</v>
      </c>
    </row>
    <row r="282" s="14" customFormat="1">
      <c r="A282" s="14"/>
      <c r="B282" s="247"/>
      <c r="C282" s="248"/>
      <c r="D282" s="231" t="s">
        <v>140</v>
      </c>
      <c r="E282" s="249" t="s">
        <v>1</v>
      </c>
      <c r="F282" s="250" t="s">
        <v>316</v>
      </c>
      <c r="G282" s="248"/>
      <c r="H282" s="251">
        <v>55.450000000000003</v>
      </c>
      <c r="I282" s="252"/>
      <c r="J282" s="248"/>
      <c r="K282" s="248"/>
      <c r="L282" s="253"/>
      <c r="M282" s="254"/>
      <c r="N282" s="255"/>
      <c r="O282" s="255"/>
      <c r="P282" s="255"/>
      <c r="Q282" s="255"/>
      <c r="R282" s="255"/>
      <c r="S282" s="255"/>
      <c r="T282" s="25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7" t="s">
        <v>140</v>
      </c>
      <c r="AU282" s="257" t="s">
        <v>90</v>
      </c>
      <c r="AV282" s="14" t="s">
        <v>90</v>
      </c>
      <c r="AW282" s="14" t="s">
        <v>36</v>
      </c>
      <c r="AX282" s="14" t="s">
        <v>80</v>
      </c>
      <c r="AY282" s="257" t="s">
        <v>127</v>
      </c>
    </row>
    <row r="283" s="15" customFormat="1">
      <c r="A283" s="15"/>
      <c r="B283" s="258"/>
      <c r="C283" s="259"/>
      <c r="D283" s="231" t="s">
        <v>140</v>
      </c>
      <c r="E283" s="260" t="s">
        <v>1</v>
      </c>
      <c r="F283" s="261" t="s">
        <v>158</v>
      </c>
      <c r="G283" s="259"/>
      <c r="H283" s="262">
        <v>107.773</v>
      </c>
      <c r="I283" s="263"/>
      <c r="J283" s="259"/>
      <c r="K283" s="259"/>
      <c r="L283" s="264"/>
      <c r="M283" s="265"/>
      <c r="N283" s="266"/>
      <c r="O283" s="266"/>
      <c r="P283" s="266"/>
      <c r="Q283" s="266"/>
      <c r="R283" s="266"/>
      <c r="S283" s="266"/>
      <c r="T283" s="267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8" t="s">
        <v>140</v>
      </c>
      <c r="AU283" s="268" t="s">
        <v>90</v>
      </c>
      <c r="AV283" s="15" t="s">
        <v>134</v>
      </c>
      <c r="AW283" s="15" t="s">
        <v>36</v>
      </c>
      <c r="AX283" s="15" t="s">
        <v>88</v>
      </c>
      <c r="AY283" s="268" t="s">
        <v>127</v>
      </c>
    </row>
    <row r="284" s="2" customFormat="1" ht="24.15" customHeight="1">
      <c r="A284" s="38"/>
      <c r="B284" s="39"/>
      <c r="C284" s="218" t="s">
        <v>317</v>
      </c>
      <c r="D284" s="218" t="s">
        <v>129</v>
      </c>
      <c r="E284" s="219" t="s">
        <v>318</v>
      </c>
      <c r="F284" s="220" t="s">
        <v>319</v>
      </c>
      <c r="G284" s="221" t="s">
        <v>145</v>
      </c>
      <c r="H284" s="222">
        <v>474.82299999999998</v>
      </c>
      <c r="I284" s="223"/>
      <c r="J284" s="224">
        <f>ROUND(I284*H284,2)</f>
        <v>0</v>
      </c>
      <c r="K284" s="220" t="s">
        <v>133</v>
      </c>
      <c r="L284" s="44"/>
      <c r="M284" s="225" t="s">
        <v>1</v>
      </c>
      <c r="N284" s="226" t="s">
        <v>45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134</v>
      </c>
      <c r="AT284" s="229" t="s">
        <v>129</v>
      </c>
      <c r="AU284" s="229" t="s">
        <v>90</v>
      </c>
      <c r="AY284" s="17" t="s">
        <v>127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88</v>
      </c>
      <c r="BK284" s="230">
        <f>ROUND(I284*H284,2)</f>
        <v>0</v>
      </c>
      <c r="BL284" s="17" t="s">
        <v>134</v>
      </c>
      <c r="BM284" s="229" t="s">
        <v>320</v>
      </c>
    </row>
    <row r="285" s="2" customFormat="1">
      <c r="A285" s="38"/>
      <c r="B285" s="39"/>
      <c r="C285" s="40"/>
      <c r="D285" s="231" t="s">
        <v>136</v>
      </c>
      <c r="E285" s="40"/>
      <c r="F285" s="232" t="s">
        <v>321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136</v>
      </c>
      <c r="AU285" s="17" t="s">
        <v>90</v>
      </c>
    </row>
    <row r="286" s="13" customFormat="1">
      <c r="A286" s="13"/>
      <c r="B286" s="237"/>
      <c r="C286" s="238"/>
      <c r="D286" s="231" t="s">
        <v>140</v>
      </c>
      <c r="E286" s="239" t="s">
        <v>1</v>
      </c>
      <c r="F286" s="240" t="s">
        <v>322</v>
      </c>
      <c r="G286" s="238"/>
      <c r="H286" s="239" t="s">
        <v>1</v>
      </c>
      <c r="I286" s="241"/>
      <c r="J286" s="238"/>
      <c r="K286" s="238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140</v>
      </c>
      <c r="AU286" s="246" t="s">
        <v>90</v>
      </c>
      <c r="AV286" s="13" t="s">
        <v>88</v>
      </c>
      <c r="AW286" s="13" t="s">
        <v>36</v>
      </c>
      <c r="AX286" s="13" t="s">
        <v>80</v>
      </c>
      <c r="AY286" s="246" t="s">
        <v>127</v>
      </c>
    </row>
    <row r="287" s="13" customFormat="1">
      <c r="A287" s="13"/>
      <c r="B287" s="237"/>
      <c r="C287" s="238"/>
      <c r="D287" s="231" t="s">
        <v>140</v>
      </c>
      <c r="E287" s="239" t="s">
        <v>1</v>
      </c>
      <c r="F287" s="240" t="s">
        <v>323</v>
      </c>
      <c r="G287" s="238"/>
      <c r="H287" s="239" t="s">
        <v>1</v>
      </c>
      <c r="I287" s="241"/>
      <c r="J287" s="238"/>
      <c r="K287" s="238"/>
      <c r="L287" s="242"/>
      <c r="M287" s="243"/>
      <c r="N287" s="244"/>
      <c r="O287" s="244"/>
      <c r="P287" s="244"/>
      <c r="Q287" s="244"/>
      <c r="R287" s="244"/>
      <c r="S287" s="244"/>
      <c r="T287" s="24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6" t="s">
        <v>140</v>
      </c>
      <c r="AU287" s="246" t="s">
        <v>90</v>
      </c>
      <c r="AV287" s="13" t="s">
        <v>88</v>
      </c>
      <c r="AW287" s="13" t="s">
        <v>36</v>
      </c>
      <c r="AX287" s="13" t="s">
        <v>80</v>
      </c>
      <c r="AY287" s="246" t="s">
        <v>127</v>
      </c>
    </row>
    <row r="288" s="14" customFormat="1">
      <c r="A288" s="14"/>
      <c r="B288" s="247"/>
      <c r="C288" s="248"/>
      <c r="D288" s="231" t="s">
        <v>140</v>
      </c>
      <c r="E288" s="249" t="s">
        <v>1</v>
      </c>
      <c r="F288" s="250" t="s">
        <v>324</v>
      </c>
      <c r="G288" s="248"/>
      <c r="H288" s="251">
        <v>47.408999999999999</v>
      </c>
      <c r="I288" s="252"/>
      <c r="J288" s="248"/>
      <c r="K288" s="248"/>
      <c r="L288" s="253"/>
      <c r="M288" s="254"/>
      <c r="N288" s="255"/>
      <c r="O288" s="255"/>
      <c r="P288" s="255"/>
      <c r="Q288" s="255"/>
      <c r="R288" s="255"/>
      <c r="S288" s="255"/>
      <c r="T288" s="25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7" t="s">
        <v>140</v>
      </c>
      <c r="AU288" s="257" t="s">
        <v>90</v>
      </c>
      <c r="AV288" s="14" t="s">
        <v>90</v>
      </c>
      <c r="AW288" s="14" t="s">
        <v>36</v>
      </c>
      <c r="AX288" s="14" t="s">
        <v>80</v>
      </c>
      <c r="AY288" s="257" t="s">
        <v>127</v>
      </c>
    </row>
    <row r="289" s="13" customFormat="1">
      <c r="A289" s="13"/>
      <c r="B289" s="237"/>
      <c r="C289" s="238"/>
      <c r="D289" s="231" t="s">
        <v>140</v>
      </c>
      <c r="E289" s="239" t="s">
        <v>1</v>
      </c>
      <c r="F289" s="240" t="s">
        <v>325</v>
      </c>
      <c r="G289" s="238"/>
      <c r="H289" s="239" t="s">
        <v>1</v>
      </c>
      <c r="I289" s="241"/>
      <c r="J289" s="238"/>
      <c r="K289" s="238"/>
      <c r="L289" s="242"/>
      <c r="M289" s="243"/>
      <c r="N289" s="244"/>
      <c r="O289" s="244"/>
      <c r="P289" s="244"/>
      <c r="Q289" s="244"/>
      <c r="R289" s="244"/>
      <c r="S289" s="244"/>
      <c r="T289" s="24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6" t="s">
        <v>140</v>
      </c>
      <c r="AU289" s="246" t="s">
        <v>90</v>
      </c>
      <c r="AV289" s="13" t="s">
        <v>88</v>
      </c>
      <c r="AW289" s="13" t="s">
        <v>36</v>
      </c>
      <c r="AX289" s="13" t="s">
        <v>80</v>
      </c>
      <c r="AY289" s="246" t="s">
        <v>127</v>
      </c>
    </row>
    <row r="290" s="14" customFormat="1">
      <c r="A290" s="14"/>
      <c r="B290" s="247"/>
      <c r="C290" s="248"/>
      <c r="D290" s="231" t="s">
        <v>140</v>
      </c>
      <c r="E290" s="249" t="s">
        <v>1</v>
      </c>
      <c r="F290" s="250" t="s">
        <v>326</v>
      </c>
      <c r="G290" s="248"/>
      <c r="H290" s="251">
        <v>57.746000000000002</v>
      </c>
      <c r="I290" s="252"/>
      <c r="J290" s="248"/>
      <c r="K290" s="248"/>
      <c r="L290" s="253"/>
      <c r="M290" s="254"/>
      <c r="N290" s="255"/>
      <c r="O290" s="255"/>
      <c r="P290" s="255"/>
      <c r="Q290" s="255"/>
      <c r="R290" s="255"/>
      <c r="S290" s="255"/>
      <c r="T290" s="25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7" t="s">
        <v>140</v>
      </c>
      <c r="AU290" s="257" t="s">
        <v>90</v>
      </c>
      <c r="AV290" s="14" t="s">
        <v>90</v>
      </c>
      <c r="AW290" s="14" t="s">
        <v>36</v>
      </c>
      <c r="AX290" s="14" t="s">
        <v>80</v>
      </c>
      <c r="AY290" s="257" t="s">
        <v>127</v>
      </c>
    </row>
    <row r="291" s="13" customFormat="1">
      <c r="A291" s="13"/>
      <c r="B291" s="237"/>
      <c r="C291" s="238"/>
      <c r="D291" s="231" t="s">
        <v>140</v>
      </c>
      <c r="E291" s="239" t="s">
        <v>1</v>
      </c>
      <c r="F291" s="240" t="s">
        <v>327</v>
      </c>
      <c r="G291" s="238"/>
      <c r="H291" s="239" t="s">
        <v>1</v>
      </c>
      <c r="I291" s="241"/>
      <c r="J291" s="238"/>
      <c r="K291" s="238"/>
      <c r="L291" s="242"/>
      <c r="M291" s="243"/>
      <c r="N291" s="244"/>
      <c r="O291" s="244"/>
      <c r="P291" s="244"/>
      <c r="Q291" s="244"/>
      <c r="R291" s="244"/>
      <c r="S291" s="244"/>
      <c r="T291" s="24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6" t="s">
        <v>140</v>
      </c>
      <c r="AU291" s="246" t="s">
        <v>90</v>
      </c>
      <c r="AV291" s="13" t="s">
        <v>88</v>
      </c>
      <c r="AW291" s="13" t="s">
        <v>36</v>
      </c>
      <c r="AX291" s="13" t="s">
        <v>80</v>
      </c>
      <c r="AY291" s="246" t="s">
        <v>127</v>
      </c>
    </row>
    <row r="292" s="14" customFormat="1">
      <c r="A292" s="14"/>
      <c r="B292" s="247"/>
      <c r="C292" s="248"/>
      <c r="D292" s="231" t="s">
        <v>140</v>
      </c>
      <c r="E292" s="249" t="s">
        <v>1</v>
      </c>
      <c r="F292" s="250" t="s">
        <v>328</v>
      </c>
      <c r="G292" s="248"/>
      <c r="H292" s="251">
        <v>369.66800000000001</v>
      </c>
      <c r="I292" s="252"/>
      <c r="J292" s="248"/>
      <c r="K292" s="248"/>
      <c r="L292" s="253"/>
      <c r="M292" s="254"/>
      <c r="N292" s="255"/>
      <c r="O292" s="255"/>
      <c r="P292" s="255"/>
      <c r="Q292" s="255"/>
      <c r="R292" s="255"/>
      <c r="S292" s="255"/>
      <c r="T292" s="25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7" t="s">
        <v>140</v>
      </c>
      <c r="AU292" s="257" t="s">
        <v>90</v>
      </c>
      <c r="AV292" s="14" t="s">
        <v>90</v>
      </c>
      <c r="AW292" s="14" t="s">
        <v>36</v>
      </c>
      <c r="AX292" s="14" t="s">
        <v>80</v>
      </c>
      <c r="AY292" s="257" t="s">
        <v>127</v>
      </c>
    </row>
    <row r="293" s="15" customFormat="1">
      <c r="A293" s="15"/>
      <c r="B293" s="258"/>
      <c r="C293" s="259"/>
      <c r="D293" s="231" t="s">
        <v>140</v>
      </c>
      <c r="E293" s="260" t="s">
        <v>1</v>
      </c>
      <c r="F293" s="261" t="s">
        <v>158</v>
      </c>
      <c r="G293" s="259"/>
      <c r="H293" s="262">
        <v>474.82299999999998</v>
      </c>
      <c r="I293" s="263"/>
      <c r="J293" s="259"/>
      <c r="K293" s="259"/>
      <c r="L293" s="264"/>
      <c r="M293" s="265"/>
      <c r="N293" s="266"/>
      <c r="O293" s="266"/>
      <c r="P293" s="266"/>
      <c r="Q293" s="266"/>
      <c r="R293" s="266"/>
      <c r="S293" s="266"/>
      <c r="T293" s="26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68" t="s">
        <v>140</v>
      </c>
      <c r="AU293" s="268" t="s">
        <v>90</v>
      </c>
      <c r="AV293" s="15" t="s">
        <v>134</v>
      </c>
      <c r="AW293" s="15" t="s">
        <v>36</v>
      </c>
      <c r="AX293" s="15" t="s">
        <v>88</v>
      </c>
      <c r="AY293" s="268" t="s">
        <v>127</v>
      </c>
    </row>
    <row r="294" s="12" customFormat="1" ht="22.8" customHeight="1">
      <c r="A294" s="12"/>
      <c r="B294" s="202"/>
      <c r="C294" s="203"/>
      <c r="D294" s="204" t="s">
        <v>79</v>
      </c>
      <c r="E294" s="216" t="s">
        <v>151</v>
      </c>
      <c r="F294" s="216" t="s">
        <v>329</v>
      </c>
      <c r="G294" s="203"/>
      <c r="H294" s="203"/>
      <c r="I294" s="206"/>
      <c r="J294" s="217">
        <f>BK294</f>
        <v>0</v>
      </c>
      <c r="K294" s="203"/>
      <c r="L294" s="208"/>
      <c r="M294" s="209"/>
      <c r="N294" s="210"/>
      <c r="O294" s="210"/>
      <c r="P294" s="211">
        <f>SUM(P295:P357)</f>
        <v>0</v>
      </c>
      <c r="Q294" s="210"/>
      <c r="R294" s="211">
        <f>SUM(R295:R357)</f>
        <v>27.318809229999999</v>
      </c>
      <c r="S294" s="210"/>
      <c r="T294" s="212">
        <f>SUM(T295:T357)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3" t="s">
        <v>88</v>
      </c>
      <c r="AT294" s="214" t="s">
        <v>79</v>
      </c>
      <c r="AU294" s="214" t="s">
        <v>88</v>
      </c>
      <c r="AY294" s="213" t="s">
        <v>127</v>
      </c>
      <c r="BK294" s="215">
        <f>SUM(BK295:BK357)</f>
        <v>0</v>
      </c>
    </row>
    <row r="295" s="2" customFormat="1" ht="24.15" customHeight="1">
      <c r="A295" s="38"/>
      <c r="B295" s="39"/>
      <c r="C295" s="218" t="s">
        <v>330</v>
      </c>
      <c r="D295" s="218" t="s">
        <v>129</v>
      </c>
      <c r="E295" s="219" t="s">
        <v>331</v>
      </c>
      <c r="F295" s="220" t="s">
        <v>332</v>
      </c>
      <c r="G295" s="221" t="s">
        <v>145</v>
      </c>
      <c r="H295" s="222">
        <v>15.353999999999999</v>
      </c>
      <c r="I295" s="223"/>
      <c r="J295" s="224">
        <f>ROUND(I295*H295,2)</f>
        <v>0</v>
      </c>
      <c r="K295" s="220" t="s">
        <v>133</v>
      </c>
      <c r="L295" s="44"/>
      <c r="M295" s="225" t="s">
        <v>1</v>
      </c>
      <c r="N295" s="226" t="s">
        <v>45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134</v>
      </c>
      <c r="AT295" s="229" t="s">
        <v>129</v>
      </c>
      <c r="AU295" s="229" t="s">
        <v>90</v>
      </c>
      <c r="AY295" s="17" t="s">
        <v>127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88</v>
      </c>
      <c r="BK295" s="230">
        <f>ROUND(I295*H295,2)</f>
        <v>0</v>
      </c>
      <c r="BL295" s="17" t="s">
        <v>134</v>
      </c>
      <c r="BM295" s="229" t="s">
        <v>333</v>
      </c>
    </row>
    <row r="296" s="2" customFormat="1">
      <c r="A296" s="38"/>
      <c r="B296" s="39"/>
      <c r="C296" s="40"/>
      <c r="D296" s="231" t="s">
        <v>136</v>
      </c>
      <c r="E296" s="40"/>
      <c r="F296" s="232" t="s">
        <v>334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136</v>
      </c>
      <c r="AU296" s="17" t="s">
        <v>90</v>
      </c>
    </row>
    <row r="297" s="13" customFormat="1">
      <c r="A297" s="13"/>
      <c r="B297" s="237"/>
      <c r="C297" s="238"/>
      <c r="D297" s="231" t="s">
        <v>140</v>
      </c>
      <c r="E297" s="239" t="s">
        <v>1</v>
      </c>
      <c r="F297" s="240" t="s">
        <v>335</v>
      </c>
      <c r="G297" s="238"/>
      <c r="H297" s="239" t="s">
        <v>1</v>
      </c>
      <c r="I297" s="241"/>
      <c r="J297" s="238"/>
      <c r="K297" s="238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140</v>
      </c>
      <c r="AU297" s="246" t="s">
        <v>90</v>
      </c>
      <c r="AV297" s="13" t="s">
        <v>88</v>
      </c>
      <c r="AW297" s="13" t="s">
        <v>36</v>
      </c>
      <c r="AX297" s="13" t="s">
        <v>80</v>
      </c>
      <c r="AY297" s="246" t="s">
        <v>127</v>
      </c>
    </row>
    <row r="298" s="14" customFormat="1">
      <c r="A298" s="14"/>
      <c r="B298" s="247"/>
      <c r="C298" s="248"/>
      <c r="D298" s="231" t="s">
        <v>140</v>
      </c>
      <c r="E298" s="249" t="s">
        <v>1</v>
      </c>
      <c r="F298" s="250" t="s">
        <v>336</v>
      </c>
      <c r="G298" s="248"/>
      <c r="H298" s="251">
        <v>15.353999999999999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140</v>
      </c>
      <c r="AU298" s="257" t="s">
        <v>90</v>
      </c>
      <c r="AV298" s="14" t="s">
        <v>90</v>
      </c>
      <c r="AW298" s="14" t="s">
        <v>36</v>
      </c>
      <c r="AX298" s="14" t="s">
        <v>88</v>
      </c>
      <c r="AY298" s="257" t="s">
        <v>127</v>
      </c>
    </row>
    <row r="299" s="2" customFormat="1" ht="24.15" customHeight="1">
      <c r="A299" s="38"/>
      <c r="B299" s="39"/>
      <c r="C299" s="218" t="s">
        <v>337</v>
      </c>
      <c r="D299" s="218" t="s">
        <v>129</v>
      </c>
      <c r="E299" s="219" t="s">
        <v>338</v>
      </c>
      <c r="F299" s="220" t="s">
        <v>339</v>
      </c>
      <c r="G299" s="221" t="s">
        <v>145</v>
      </c>
      <c r="H299" s="222">
        <v>317.77100000000002</v>
      </c>
      <c r="I299" s="223"/>
      <c r="J299" s="224">
        <f>ROUND(I299*H299,2)</f>
        <v>0</v>
      </c>
      <c r="K299" s="220" t="s">
        <v>133</v>
      </c>
      <c r="L299" s="44"/>
      <c r="M299" s="225" t="s">
        <v>1</v>
      </c>
      <c r="N299" s="226" t="s">
        <v>45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134</v>
      </c>
      <c r="AT299" s="229" t="s">
        <v>129</v>
      </c>
      <c r="AU299" s="229" t="s">
        <v>90</v>
      </c>
      <c r="AY299" s="17" t="s">
        <v>127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88</v>
      </c>
      <c r="BK299" s="230">
        <f>ROUND(I299*H299,2)</f>
        <v>0</v>
      </c>
      <c r="BL299" s="17" t="s">
        <v>134</v>
      </c>
      <c r="BM299" s="229" t="s">
        <v>340</v>
      </c>
    </row>
    <row r="300" s="2" customFormat="1">
      <c r="A300" s="38"/>
      <c r="B300" s="39"/>
      <c r="C300" s="40"/>
      <c r="D300" s="231" t="s">
        <v>136</v>
      </c>
      <c r="E300" s="40"/>
      <c r="F300" s="232" t="s">
        <v>341</v>
      </c>
      <c r="G300" s="40"/>
      <c r="H300" s="40"/>
      <c r="I300" s="233"/>
      <c r="J300" s="40"/>
      <c r="K300" s="40"/>
      <c r="L300" s="44"/>
      <c r="M300" s="234"/>
      <c r="N300" s="235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136</v>
      </c>
      <c r="AU300" s="17" t="s">
        <v>90</v>
      </c>
    </row>
    <row r="301" s="13" customFormat="1">
      <c r="A301" s="13"/>
      <c r="B301" s="237"/>
      <c r="C301" s="238"/>
      <c r="D301" s="231" t="s">
        <v>140</v>
      </c>
      <c r="E301" s="239" t="s">
        <v>1</v>
      </c>
      <c r="F301" s="240" t="s">
        <v>342</v>
      </c>
      <c r="G301" s="238"/>
      <c r="H301" s="239" t="s">
        <v>1</v>
      </c>
      <c r="I301" s="241"/>
      <c r="J301" s="238"/>
      <c r="K301" s="238"/>
      <c r="L301" s="242"/>
      <c r="M301" s="243"/>
      <c r="N301" s="244"/>
      <c r="O301" s="244"/>
      <c r="P301" s="244"/>
      <c r="Q301" s="244"/>
      <c r="R301" s="244"/>
      <c r="S301" s="244"/>
      <c r="T301" s="24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140</v>
      </c>
      <c r="AU301" s="246" t="s">
        <v>90</v>
      </c>
      <c r="AV301" s="13" t="s">
        <v>88</v>
      </c>
      <c r="AW301" s="13" t="s">
        <v>36</v>
      </c>
      <c r="AX301" s="13" t="s">
        <v>80</v>
      </c>
      <c r="AY301" s="246" t="s">
        <v>127</v>
      </c>
    </row>
    <row r="302" s="13" customFormat="1">
      <c r="A302" s="13"/>
      <c r="B302" s="237"/>
      <c r="C302" s="238"/>
      <c r="D302" s="231" t="s">
        <v>140</v>
      </c>
      <c r="E302" s="239" t="s">
        <v>1</v>
      </c>
      <c r="F302" s="240" t="s">
        <v>343</v>
      </c>
      <c r="G302" s="238"/>
      <c r="H302" s="239" t="s">
        <v>1</v>
      </c>
      <c r="I302" s="241"/>
      <c r="J302" s="238"/>
      <c r="K302" s="238"/>
      <c r="L302" s="242"/>
      <c r="M302" s="243"/>
      <c r="N302" s="244"/>
      <c r="O302" s="244"/>
      <c r="P302" s="244"/>
      <c r="Q302" s="244"/>
      <c r="R302" s="244"/>
      <c r="S302" s="244"/>
      <c r="T302" s="24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6" t="s">
        <v>140</v>
      </c>
      <c r="AU302" s="246" t="s">
        <v>90</v>
      </c>
      <c r="AV302" s="13" t="s">
        <v>88</v>
      </c>
      <c r="AW302" s="13" t="s">
        <v>36</v>
      </c>
      <c r="AX302" s="13" t="s">
        <v>80</v>
      </c>
      <c r="AY302" s="246" t="s">
        <v>127</v>
      </c>
    </row>
    <row r="303" s="14" customFormat="1">
      <c r="A303" s="14"/>
      <c r="B303" s="247"/>
      <c r="C303" s="248"/>
      <c r="D303" s="231" t="s">
        <v>140</v>
      </c>
      <c r="E303" s="249" t="s">
        <v>1</v>
      </c>
      <c r="F303" s="250" t="s">
        <v>344</v>
      </c>
      <c r="G303" s="248"/>
      <c r="H303" s="251">
        <v>317.77100000000002</v>
      </c>
      <c r="I303" s="252"/>
      <c r="J303" s="248"/>
      <c r="K303" s="248"/>
      <c r="L303" s="253"/>
      <c r="M303" s="254"/>
      <c r="N303" s="255"/>
      <c r="O303" s="255"/>
      <c r="P303" s="255"/>
      <c r="Q303" s="255"/>
      <c r="R303" s="255"/>
      <c r="S303" s="255"/>
      <c r="T303" s="25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7" t="s">
        <v>140</v>
      </c>
      <c r="AU303" s="257" t="s">
        <v>90</v>
      </c>
      <c r="AV303" s="14" t="s">
        <v>90</v>
      </c>
      <c r="AW303" s="14" t="s">
        <v>36</v>
      </c>
      <c r="AX303" s="14" t="s">
        <v>80</v>
      </c>
      <c r="AY303" s="257" t="s">
        <v>127</v>
      </c>
    </row>
    <row r="304" s="15" customFormat="1">
      <c r="A304" s="15"/>
      <c r="B304" s="258"/>
      <c r="C304" s="259"/>
      <c r="D304" s="231" t="s">
        <v>140</v>
      </c>
      <c r="E304" s="260" t="s">
        <v>1</v>
      </c>
      <c r="F304" s="261" t="s">
        <v>158</v>
      </c>
      <c r="G304" s="259"/>
      <c r="H304" s="262">
        <v>317.77100000000002</v>
      </c>
      <c r="I304" s="263"/>
      <c r="J304" s="259"/>
      <c r="K304" s="259"/>
      <c r="L304" s="264"/>
      <c r="M304" s="265"/>
      <c r="N304" s="266"/>
      <c r="O304" s="266"/>
      <c r="P304" s="266"/>
      <c r="Q304" s="266"/>
      <c r="R304" s="266"/>
      <c r="S304" s="266"/>
      <c r="T304" s="267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8" t="s">
        <v>140</v>
      </c>
      <c r="AU304" s="268" t="s">
        <v>90</v>
      </c>
      <c r="AV304" s="15" t="s">
        <v>134</v>
      </c>
      <c r="AW304" s="15" t="s">
        <v>36</v>
      </c>
      <c r="AX304" s="15" t="s">
        <v>88</v>
      </c>
      <c r="AY304" s="268" t="s">
        <v>127</v>
      </c>
    </row>
    <row r="305" s="2" customFormat="1" ht="21.75" customHeight="1">
      <c r="A305" s="38"/>
      <c r="B305" s="39"/>
      <c r="C305" s="218" t="s">
        <v>345</v>
      </c>
      <c r="D305" s="218" t="s">
        <v>129</v>
      </c>
      <c r="E305" s="219" t="s">
        <v>346</v>
      </c>
      <c r="F305" s="220" t="s">
        <v>347</v>
      </c>
      <c r="G305" s="221" t="s">
        <v>275</v>
      </c>
      <c r="H305" s="222">
        <v>401.71199999999999</v>
      </c>
      <c r="I305" s="223"/>
      <c r="J305" s="224">
        <f>ROUND(I305*H305,2)</f>
        <v>0</v>
      </c>
      <c r="K305" s="220" t="s">
        <v>133</v>
      </c>
      <c r="L305" s="44"/>
      <c r="M305" s="225" t="s">
        <v>1</v>
      </c>
      <c r="N305" s="226" t="s">
        <v>45</v>
      </c>
      <c r="O305" s="91"/>
      <c r="P305" s="227">
        <f>O305*H305</f>
        <v>0</v>
      </c>
      <c r="Q305" s="227">
        <v>0.0086499999999999997</v>
      </c>
      <c r="R305" s="227">
        <f>Q305*H305</f>
        <v>3.4748087999999999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134</v>
      </c>
      <c r="AT305" s="229" t="s">
        <v>129</v>
      </c>
      <c r="AU305" s="229" t="s">
        <v>90</v>
      </c>
      <c r="AY305" s="17" t="s">
        <v>127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88</v>
      </c>
      <c r="BK305" s="230">
        <f>ROUND(I305*H305,2)</f>
        <v>0</v>
      </c>
      <c r="BL305" s="17" t="s">
        <v>134</v>
      </c>
      <c r="BM305" s="229" t="s">
        <v>348</v>
      </c>
    </row>
    <row r="306" s="2" customFormat="1">
      <c r="A306" s="38"/>
      <c r="B306" s="39"/>
      <c r="C306" s="40"/>
      <c r="D306" s="231" t="s">
        <v>136</v>
      </c>
      <c r="E306" s="40"/>
      <c r="F306" s="232" t="s">
        <v>349</v>
      </c>
      <c r="G306" s="40"/>
      <c r="H306" s="40"/>
      <c r="I306" s="233"/>
      <c r="J306" s="40"/>
      <c r="K306" s="40"/>
      <c r="L306" s="44"/>
      <c r="M306" s="234"/>
      <c r="N306" s="235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136</v>
      </c>
      <c r="AU306" s="17" t="s">
        <v>90</v>
      </c>
    </row>
    <row r="307" s="13" customFormat="1">
      <c r="A307" s="13"/>
      <c r="B307" s="237"/>
      <c r="C307" s="238"/>
      <c r="D307" s="231" t="s">
        <v>140</v>
      </c>
      <c r="E307" s="239" t="s">
        <v>1</v>
      </c>
      <c r="F307" s="240" t="s">
        <v>342</v>
      </c>
      <c r="G307" s="238"/>
      <c r="H307" s="239" t="s">
        <v>1</v>
      </c>
      <c r="I307" s="241"/>
      <c r="J307" s="238"/>
      <c r="K307" s="238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140</v>
      </c>
      <c r="AU307" s="246" t="s">
        <v>90</v>
      </c>
      <c r="AV307" s="13" t="s">
        <v>88</v>
      </c>
      <c r="AW307" s="13" t="s">
        <v>36</v>
      </c>
      <c r="AX307" s="13" t="s">
        <v>80</v>
      </c>
      <c r="AY307" s="246" t="s">
        <v>127</v>
      </c>
    </row>
    <row r="308" s="13" customFormat="1">
      <c r="A308" s="13"/>
      <c r="B308" s="237"/>
      <c r="C308" s="238"/>
      <c r="D308" s="231" t="s">
        <v>140</v>
      </c>
      <c r="E308" s="239" t="s">
        <v>1</v>
      </c>
      <c r="F308" s="240" t="s">
        <v>343</v>
      </c>
      <c r="G308" s="238"/>
      <c r="H308" s="239" t="s">
        <v>1</v>
      </c>
      <c r="I308" s="241"/>
      <c r="J308" s="238"/>
      <c r="K308" s="238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140</v>
      </c>
      <c r="AU308" s="246" t="s">
        <v>90</v>
      </c>
      <c r="AV308" s="13" t="s">
        <v>88</v>
      </c>
      <c r="AW308" s="13" t="s">
        <v>36</v>
      </c>
      <c r="AX308" s="13" t="s">
        <v>80</v>
      </c>
      <c r="AY308" s="246" t="s">
        <v>127</v>
      </c>
    </row>
    <row r="309" s="14" customFormat="1">
      <c r="A309" s="14"/>
      <c r="B309" s="247"/>
      <c r="C309" s="248"/>
      <c r="D309" s="231" t="s">
        <v>140</v>
      </c>
      <c r="E309" s="249" t="s">
        <v>1</v>
      </c>
      <c r="F309" s="250" t="s">
        <v>350</v>
      </c>
      <c r="G309" s="248"/>
      <c r="H309" s="251">
        <v>401.71199999999999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140</v>
      </c>
      <c r="AU309" s="257" t="s">
        <v>90</v>
      </c>
      <c r="AV309" s="14" t="s">
        <v>90</v>
      </c>
      <c r="AW309" s="14" t="s">
        <v>36</v>
      </c>
      <c r="AX309" s="14" t="s">
        <v>80</v>
      </c>
      <c r="AY309" s="257" t="s">
        <v>127</v>
      </c>
    </row>
    <row r="310" s="15" customFormat="1">
      <c r="A310" s="15"/>
      <c r="B310" s="258"/>
      <c r="C310" s="259"/>
      <c r="D310" s="231" t="s">
        <v>140</v>
      </c>
      <c r="E310" s="260" t="s">
        <v>1</v>
      </c>
      <c r="F310" s="261" t="s">
        <v>158</v>
      </c>
      <c r="G310" s="259"/>
      <c r="H310" s="262">
        <v>401.71199999999999</v>
      </c>
      <c r="I310" s="263"/>
      <c r="J310" s="259"/>
      <c r="K310" s="259"/>
      <c r="L310" s="264"/>
      <c r="M310" s="265"/>
      <c r="N310" s="266"/>
      <c r="O310" s="266"/>
      <c r="P310" s="266"/>
      <c r="Q310" s="266"/>
      <c r="R310" s="266"/>
      <c r="S310" s="266"/>
      <c r="T310" s="267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8" t="s">
        <v>140</v>
      </c>
      <c r="AU310" s="268" t="s">
        <v>90</v>
      </c>
      <c r="AV310" s="15" t="s">
        <v>134</v>
      </c>
      <c r="AW310" s="15" t="s">
        <v>36</v>
      </c>
      <c r="AX310" s="15" t="s">
        <v>88</v>
      </c>
      <c r="AY310" s="268" t="s">
        <v>127</v>
      </c>
    </row>
    <row r="311" s="2" customFormat="1" ht="21.75" customHeight="1">
      <c r="A311" s="38"/>
      <c r="B311" s="39"/>
      <c r="C311" s="218" t="s">
        <v>351</v>
      </c>
      <c r="D311" s="218" t="s">
        <v>129</v>
      </c>
      <c r="E311" s="219" t="s">
        <v>352</v>
      </c>
      <c r="F311" s="220" t="s">
        <v>353</v>
      </c>
      <c r="G311" s="221" t="s">
        <v>275</v>
      </c>
      <c r="H311" s="222">
        <v>401.71199999999999</v>
      </c>
      <c r="I311" s="223"/>
      <c r="J311" s="224">
        <f>ROUND(I311*H311,2)</f>
        <v>0</v>
      </c>
      <c r="K311" s="220" t="s">
        <v>133</v>
      </c>
      <c r="L311" s="44"/>
      <c r="M311" s="225" t="s">
        <v>1</v>
      </c>
      <c r="N311" s="226" t="s">
        <v>45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134</v>
      </c>
      <c r="AT311" s="229" t="s">
        <v>129</v>
      </c>
      <c r="AU311" s="229" t="s">
        <v>90</v>
      </c>
      <c r="AY311" s="17" t="s">
        <v>127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88</v>
      </c>
      <c r="BK311" s="230">
        <f>ROUND(I311*H311,2)</f>
        <v>0</v>
      </c>
      <c r="BL311" s="17" t="s">
        <v>134</v>
      </c>
      <c r="BM311" s="229" t="s">
        <v>354</v>
      </c>
    </row>
    <row r="312" s="2" customFormat="1">
      <c r="A312" s="38"/>
      <c r="B312" s="39"/>
      <c r="C312" s="40"/>
      <c r="D312" s="231" t="s">
        <v>136</v>
      </c>
      <c r="E312" s="40"/>
      <c r="F312" s="232" t="s">
        <v>355</v>
      </c>
      <c r="G312" s="40"/>
      <c r="H312" s="40"/>
      <c r="I312" s="233"/>
      <c r="J312" s="40"/>
      <c r="K312" s="40"/>
      <c r="L312" s="44"/>
      <c r="M312" s="234"/>
      <c r="N312" s="235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136</v>
      </c>
      <c r="AU312" s="17" t="s">
        <v>90</v>
      </c>
    </row>
    <row r="313" s="2" customFormat="1" ht="24.15" customHeight="1">
      <c r="A313" s="38"/>
      <c r="B313" s="39"/>
      <c r="C313" s="218" t="s">
        <v>356</v>
      </c>
      <c r="D313" s="218" t="s">
        <v>129</v>
      </c>
      <c r="E313" s="219" t="s">
        <v>357</v>
      </c>
      <c r="F313" s="220" t="s">
        <v>358</v>
      </c>
      <c r="G313" s="221" t="s">
        <v>132</v>
      </c>
      <c r="H313" s="222">
        <v>69.747</v>
      </c>
      <c r="I313" s="223"/>
      <c r="J313" s="224">
        <f>ROUND(I313*H313,2)</f>
        <v>0</v>
      </c>
      <c r="K313" s="220" t="s">
        <v>133</v>
      </c>
      <c r="L313" s="44"/>
      <c r="M313" s="225" t="s">
        <v>1</v>
      </c>
      <c r="N313" s="226" t="s">
        <v>45</v>
      </c>
      <c r="O313" s="91"/>
      <c r="P313" s="227">
        <f>O313*H313</f>
        <v>0</v>
      </c>
      <c r="Q313" s="227">
        <v>0.00167</v>
      </c>
      <c r="R313" s="227">
        <f>Q313*H313</f>
        <v>0.11647749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134</v>
      </c>
      <c r="AT313" s="229" t="s">
        <v>129</v>
      </c>
      <c r="AU313" s="229" t="s">
        <v>90</v>
      </c>
      <c r="AY313" s="17" t="s">
        <v>127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88</v>
      </c>
      <c r="BK313" s="230">
        <f>ROUND(I313*H313,2)</f>
        <v>0</v>
      </c>
      <c r="BL313" s="17" t="s">
        <v>134</v>
      </c>
      <c r="BM313" s="229" t="s">
        <v>359</v>
      </c>
    </row>
    <row r="314" s="2" customFormat="1">
      <c r="A314" s="38"/>
      <c r="B314" s="39"/>
      <c r="C314" s="40"/>
      <c r="D314" s="231" t="s">
        <v>136</v>
      </c>
      <c r="E314" s="40"/>
      <c r="F314" s="232" t="s">
        <v>360</v>
      </c>
      <c r="G314" s="40"/>
      <c r="H314" s="40"/>
      <c r="I314" s="233"/>
      <c r="J314" s="40"/>
      <c r="K314" s="40"/>
      <c r="L314" s="44"/>
      <c r="M314" s="234"/>
      <c r="N314" s="235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136</v>
      </c>
      <c r="AU314" s="17" t="s">
        <v>90</v>
      </c>
    </row>
    <row r="315" s="2" customFormat="1">
      <c r="A315" s="38"/>
      <c r="B315" s="39"/>
      <c r="C315" s="40"/>
      <c r="D315" s="231" t="s">
        <v>138</v>
      </c>
      <c r="E315" s="40"/>
      <c r="F315" s="236" t="s">
        <v>361</v>
      </c>
      <c r="G315" s="40"/>
      <c r="H315" s="40"/>
      <c r="I315" s="233"/>
      <c r="J315" s="40"/>
      <c r="K315" s="40"/>
      <c r="L315" s="44"/>
      <c r="M315" s="234"/>
      <c r="N315" s="235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138</v>
      </c>
      <c r="AU315" s="17" t="s">
        <v>90</v>
      </c>
    </row>
    <row r="316" s="13" customFormat="1">
      <c r="A316" s="13"/>
      <c r="B316" s="237"/>
      <c r="C316" s="238"/>
      <c r="D316" s="231" t="s">
        <v>140</v>
      </c>
      <c r="E316" s="239" t="s">
        <v>1</v>
      </c>
      <c r="F316" s="240" t="s">
        <v>362</v>
      </c>
      <c r="G316" s="238"/>
      <c r="H316" s="239" t="s">
        <v>1</v>
      </c>
      <c r="I316" s="241"/>
      <c r="J316" s="238"/>
      <c r="K316" s="238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140</v>
      </c>
      <c r="AU316" s="246" t="s">
        <v>90</v>
      </c>
      <c r="AV316" s="13" t="s">
        <v>88</v>
      </c>
      <c r="AW316" s="13" t="s">
        <v>36</v>
      </c>
      <c r="AX316" s="13" t="s">
        <v>80</v>
      </c>
      <c r="AY316" s="246" t="s">
        <v>127</v>
      </c>
    </row>
    <row r="317" s="14" customFormat="1">
      <c r="A317" s="14"/>
      <c r="B317" s="247"/>
      <c r="C317" s="248"/>
      <c r="D317" s="231" t="s">
        <v>140</v>
      </c>
      <c r="E317" s="249" t="s">
        <v>1</v>
      </c>
      <c r="F317" s="250" t="s">
        <v>363</v>
      </c>
      <c r="G317" s="248"/>
      <c r="H317" s="251">
        <v>69.747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140</v>
      </c>
      <c r="AU317" s="257" t="s">
        <v>90</v>
      </c>
      <c r="AV317" s="14" t="s">
        <v>90</v>
      </c>
      <c r="AW317" s="14" t="s">
        <v>36</v>
      </c>
      <c r="AX317" s="14" t="s">
        <v>88</v>
      </c>
      <c r="AY317" s="257" t="s">
        <v>127</v>
      </c>
    </row>
    <row r="318" s="2" customFormat="1" ht="21.75" customHeight="1">
      <c r="A318" s="38"/>
      <c r="B318" s="39"/>
      <c r="C318" s="218" t="s">
        <v>364</v>
      </c>
      <c r="D318" s="218" t="s">
        <v>129</v>
      </c>
      <c r="E318" s="219" t="s">
        <v>365</v>
      </c>
      <c r="F318" s="220" t="s">
        <v>366</v>
      </c>
      <c r="G318" s="221" t="s">
        <v>275</v>
      </c>
      <c r="H318" s="222">
        <v>46.799999999999997</v>
      </c>
      <c r="I318" s="223"/>
      <c r="J318" s="224">
        <f>ROUND(I318*H318,2)</f>
        <v>0</v>
      </c>
      <c r="K318" s="220" t="s">
        <v>166</v>
      </c>
      <c r="L318" s="44"/>
      <c r="M318" s="225" t="s">
        <v>1</v>
      </c>
      <c r="N318" s="226" t="s">
        <v>45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134</v>
      </c>
      <c r="AT318" s="229" t="s">
        <v>129</v>
      </c>
      <c r="AU318" s="229" t="s">
        <v>90</v>
      </c>
      <c r="AY318" s="17" t="s">
        <v>127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88</v>
      </c>
      <c r="BK318" s="230">
        <f>ROUND(I318*H318,2)</f>
        <v>0</v>
      </c>
      <c r="BL318" s="17" t="s">
        <v>134</v>
      </c>
      <c r="BM318" s="229" t="s">
        <v>367</v>
      </c>
    </row>
    <row r="319" s="2" customFormat="1">
      <c r="A319" s="38"/>
      <c r="B319" s="39"/>
      <c r="C319" s="40"/>
      <c r="D319" s="231" t="s">
        <v>136</v>
      </c>
      <c r="E319" s="40"/>
      <c r="F319" s="232" t="s">
        <v>368</v>
      </c>
      <c r="G319" s="40"/>
      <c r="H319" s="40"/>
      <c r="I319" s="233"/>
      <c r="J319" s="40"/>
      <c r="K319" s="40"/>
      <c r="L319" s="44"/>
      <c r="M319" s="234"/>
      <c r="N319" s="235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136</v>
      </c>
      <c r="AU319" s="17" t="s">
        <v>90</v>
      </c>
    </row>
    <row r="320" s="2" customFormat="1">
      <c r="A320" s="38"/>
      <c r="B320" s="39"/>
      <c r="C320" s="40"/>
      <c r="D320" s="231" t="s">
        <v>138</v>
      </c>
      <c r="E320" s="40"/>
      <c r="F320" s="236" t="s">
        <v>369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138</v>
      </c>
      <c r="AU320" s="17" t="s">
        <v>90</v>
      </c>
    </row>
    <row r="321" s="13" customFormat="1">
      <c r="A321" s="13"/>
      <c r="B321" s="237"/>
      <c r="C321" s="238"/>
      <c r="D321" s="231" t="s">
        <v>140</v>
      </c>
      <c r="E321" s="239" t="s">
        <v>1</v>
      </c>
      <c r="F321" s="240" t="s">
        <v>370</v>
      </c>
      <c r="G321" s="238"/>
      <c r="H321" s="239" t="s">
        <v>1</v>
      </c>
      <c r="I321" s="241"/>
      <c r="J321" s="238"/>
      <c r="K321" s="238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140</v>
      </c>
      <c r="AU321" s="246" t="s">
        <v>90</v>
      </c>
      <c r="AV321" s="13" t="s">
        <v>88</v>
      </c>
      <c r="AW321" s="13" t="s">
        <v>36</v>
      </c>
      <c r="AX321" s="13" t="s">
        <v>80</v>
      </c>
      <c r="AY321" s="246" t="s">
        <v>127</v>
      </c>
    </row>
    <row r="322" s="14" customFormat="1">
      <c r="A322" s="14"/>
      <c r="B322" s="247"/>
      <c r="C322" s="248"/>
      <c r="D322" s="231" t="s">
        <v>140</v>
      </c>
      <c r="E322" s="249" t="s">
        <v>1</v>
      </c>
      <c r="F322" s="250" t="s">
        <v>371</v>
      </c>
      <c r="G322" s="248"/>
      <c r="H322" s="251">
        <v>46.799999999999997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7" t="s">
        <v>140</v>
      </c>
      <c r="AU322" s="257" t="s">
        <v>90</v>
      </c>
      <c r="AV322" s="14" t="s">
        <v>90</v>
      </c>
      <c r="AW322" s="14" t="s">
        <v>36</v>
      </c>
      <c r="AX322" s="14" t="s">
        <v>80</v>
      </c>
      <c r="AY322" s="257" t="s">
        <v>127</v>
      </c>
    </row>
    <row r="323" s="15" customFormat="1">
      <c r="A323" s="15"/>
      <c r="B323" s="258"/>
      <c r="C323" s="259"/>
      <c r="D323" s="231" t="s">
        <v>140</v>
      </c>
      <c r="E323" s="260" t="s">
        <v>1</v>
      </c>
      <c r="F323" s="261" t="s">
        <v>158</v>
      </c>
      <c r="G323" s="259"/>
      <c r="H323" s="262">
        <v>46.799999999999997</v>
      </c>
      <c r="I323" s="263"/>
      <c r="J323" s="259"/>
      <c r="K323" s="259"/>
      <c r="L323" s="264"/>
      <c r="M323" s="265"/>
      <c r="N323" s="266"/>
      <c r="O323" s="266"/>
      <c r="P323" s="266"/>
      <c r="Q323" s="266"/>
      <c r="R323" s="266"/>
      <c r="S323" s="266"/>
      <c r="T323" s="267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8" t="s">
        <v>140</v>
      </c>
      <c r="AU323" s="268" t="s">
        <v>90</v>
      </c>
      <c r="AV323" s="15" t="s">
        <v>134</v>
      </c>
      <c r="AW323" s="15" t="s">
        <v>36</v>
      </c>
      <c r="AX323" s="15" t="s">
        <v>88</v>
      </c>
      <c r="AY323" s="268" t="s">
        <v>127</v>
      </c>
    </row>
    <row r="324" s="2" customFormat="1" ht="24.15" customHeight="1">
      <c r="A324" s="38"/>
      <c r="B324" s="39"/>
      <c r="C324" s="218" t="s">
        <v>372</v>
      </c>
      <c r="D324" s="218" t="s">
        <v>129</v>
      </c>
      <c r="E324" s="219" t="s">
        <v>373</v>
      </c>
      <c r="F324" s="220" t="s">
        <v>374</v>
      </c>
      <c r="G324" s="221" t="s">
        <v>261</v>
      </c>
      <c r="H324" s="222">
        <v>3.6499999999999999</v>
      </c>
      <c r="I324" s="223"/>
      <c r="J324" s="224">
        <f>ROUND(I324*H324,2)</f>
        <v>0</v>
      </c>
      <c r="K324" s="220" t="s">
        <v>133</v>
      </c>
      <c r="L324" s="44"/>
      <c r="M324" s="225" t="s">
        <v>1</v>
      </c>
      <c r="N324" s="226" t="s">
        <v>45</v>
      </c>
      <c r="O324" s="91"/>
      <c r="P324" s="227">
        <f>O324*H324</f>
        <v>0</v>
      </c>
      <c r="Q324" s="227">
        <v>1.03955</v>
      </c>
      <c r="R324" s="227">
        <f>Q324*H324</f>
        <v>3.7943574999999998</v>
      </c>
      <c r="S324" s="227">
        <v>0</v>
      </c>
      <c r="T324" s="22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9" t="s">
        <v>134</v>
      </c>
      <c r="AT324" s="229" t="s">
        <v>129</v>
      </c>
      <c r="AU324" s="229" t="s">
        <v>90</v>
      </c>
      <c r="AY324" s="17" t="s">
        <v>127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7" t="s">
        <v>88</v>
      </c>
      <c r="BK324" s="230">
        <f>ROUND(I324*H324,2)</f>
        <v>0</v>
      </c>
      <c r="BL324" s="17" t="s">
        <v>134</v>
      </c>
      <c r="BM324" s="229" t="s">
        <v>375</v>
      </c>
    </row>
    <row r="325" s="2" customFormat="1">
      <c r="A325" s="38"/>
      <c r="B325" s="39"/>
      <c r="C325" s="40"/>
      <c r="D325" s="231" t="s">
        <v>136</v>
      </c>
      <c r="E325" s="40"/>
      <c r="F325" s="232" t="s">
        <v>376</v>
      </c>
      <c r="G325" s="40"/>
      <c r="H325" s="40"/>
      <c r="I325" s="233"/>
      <c r="J325" s="40"/>
      <c r="K325" s="40"/>
      <c r="L325" s="44"/>
      <c r="M325" s="234"/>
      <c r="N325" s="235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136</v>
      </c>
      <c r="AU325" s="17" t="s">
        <v>90</v>
      </c>
    </row>
    <row r="326" s="13" customFormat="1">
      <c r="A326" s="13"/>
      <c r="B326" s="237"/>
      <c r="C326" s="238"/>
      <c r="D326" s="231" t="s">
        <v>140</v>
      </c>
      <c r="E326" s="239" t="s">
        <v>1</v>
      </c>
      <c r="F326" s="240" t="s">
        <v>377</v>
      </c>
      <c r="G326" s="238"/>
      <c r="H326" s="239" t="s">
        <v>1</v>
      </c>
      <c r="I326" s="241"/>
      <c r="J326" s="238"/>
      <c r="K326" s="238"/>
      <c r="L326" s="242"/>
      <c r="M326" s="243"/>
      <c r="N326" s="244"/>
      <c r="O326" s="244"/>
      <c r="P326" s="244"/>
      <c r="Q326" s="244"/>
      <c r="R326" s="244"/>
      <c r="S326" s="244"/>
      <c r="T326" s="24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6" t="s">
        <v>140</v>
      </c>
      <c r="AU326" s="246" t="s">
        <v>90</v>
      </c>
      <c r="AV326" s="13" t="s">
        <v>88</v>
      </c>
      <c r="AW326" s="13" t="s">
        <v>36</v>
      </c>
      <c r="AX326" s="13" t="s">
        <v>80</v>
      </c>
      <c r="AY326" s="246" t="s">
        <v>127</v>
      </c>
    </row>
    <row r="327" s="13" customFormat="1">
      <c r="A327" s="13"/>
      <c r="B327" s="237"/>
      <c r="C327" s="238"/>
      <c r="D327" s="231" t="s">
        <v>140</v>
      </c>
      <c r="E327" s="239" t="s">
        <v>1</v>
      </c>
      <c r="F327" s="240" t="s">
        <v>378</v>
      </c>
      <c r="G327" s="238"/>
      <c r="H327" s="239" t="s">
        <v>1</v>
      </c>
      <c r="I327" s="241"/>
      <c r="J327" s="238"/>
      <c r="K327" s="238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140</v>
      </c>
      <c r="AU327" s="246" t="s">
        <v>90</v>
      </c>
      <c r="AV327" s="13" t="s">
        <v>88</v>
      </c>
      <c r="AW327" s="13" t="s">
        <v>36</v>
      </c>
      <c r="AX327" s="13" t="s">
        <v>80</v>
      </c>
      <c r="AY327" s="246" t="s">
        <v>127</v>
      </c>
    </row>
    <row r="328" s="14" customFormat="1">
      <c r="A328" s="14"/>
      <c r="B328" s="247"/>
      <c r="C328" s="248"/>
      <c r="D328" s="231" t="s">
        <v>140</v>
      </c>
      <c r="E328" s="249" t="s">
        <v>1</v>
      </c>
      <c r="F328" s="250" t="s">
        <v>379</v>
      </c>
      <c r="G328" s="248"/>
      <c r="H328" s="251">
        <v>3.6499999999999999</v>
      </c>
      <c r="I328" s="252"/>
      <c r="J328" s="248"/>
      <c r="K328" s="248"/>
      <c r="L328" s="253"/>
      <c r="M328" s="254"/>
      <c r="N328" s="255"/>
      <c r="O328" s="255"/>
      <c r="P328" s="255"/>
      <c r="Q328" s="255"/>
      <c r="R328" s="255"/>
      <c r="S328" s="255"/>
      <c r="T328" s="25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7" t="s">
        <v>140</v>
      </c>
      <c r="AU328" s="257" t="s">
        <v>90</v>
      </c>
      <c r="AV328" s="14" t="s">
        <v>90</v>
      </c>
      <c r="AW328" s="14" t="s">
        <v>36</v>
      </c>
      <c r="AX328" s="14" t="s">
        <v>88</v>
      </c>
      <c r="AY328" s="257" t="s">
        <v>127</v>
      </c>
    </row>
    <row r="329" s="2" customFormat="1" ht="16.5" customHeight="1">
      <c r="A329" s="38"/>
      <c r="B329" s="39"/>
      <c r="C329" s="218" t="s">
        <v>380</v>
      </c>
      <c r="D329" s="218" t="s">
        <v>129</v>
      </c>
      <c r="E329" s="219" t="s">
        <v>381</v>
      </c>
      <c r="F329" s="220" t="s">
        <v>382</v>
      </c>
      <c r="G329" s="221" t="s">
        <v>275</v>
      </c>
      <c r="H329" s="222">
        <v>63</v>
      </c>
      <c r="I329" s="223"/>
      <c r="J329" s="224">
        <f>ROUND(I329*H329,2)</f>
        <v>0</v>
      </c>
      <c r="K329" s="220" t="s">
        <v>166</v>
      </c>
      <c r="L329" s="44"/>
      <c r="M329" s="225" t="s">
        <v>1</v>
      </c>
      <c r="N329" s="226" t="s">
        <v>45</v>
      </c>
      <c r="O329" s="91"/>
      <c r="P329" s="227">
        <f>O329*H329</f>
        <v>0</v>
      </c>
      <c r="Q329" s="227">
        <v>0</v>
      </c>
      <c r="R329" s="227">
        <f>Q329*H329</f>
        <v>0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134</v>
      </c>
      <c r="AT329" s="229" t="s">
        <v>129</v>
      </c>
      <c r="AU329" s="229" t="s">
        <v>90</v>
      </c>
      <c r="AY329" s="17" t="s">
        <v>127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88</v>
      </c>
      <c r="BK329" s="230">
        <f>ROUND(I329*H329,2)</f>
        <v>0</v>
      </c>
      <c r="BL329" s="17" t="s">
        <v>134</v>
      </c>
      <c r="BM329" s="229" t="s">
        <v>383</v>
      </c>
    </row>
    <row r="330" s="2" customFormat="1">
      <c r="A330" s="38"/>
      <c r="B330" s="39"/>
      <c r="C330" s="40"/>
      <c r="D330" s="231" t="s">
        <v>136</v>
      </c>
      <c r="E330" s="40"/>
      <c r="F330" s="232" t="s">
        <v>384</v>
      </c>
      <c r="G330" s="40"/>
      <c r="H330" s="40"/>
      <c r="I330" s="233"/>
      <c r="J330" s="40"/>
      <c r="K330" s="40"/>
      <c r="L330" s="44"/>
      <c r="M330" s="234"/>
      <c r="N330" s="235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136</v>
      </c>
      <c r="AU330" s="17" t="s">
        <v>90</v>
      </c>
    </row>
    <row r="331" s="2" customFormat="1">
      <c r="A331" s="38"/>
      <c r="B331" s="39"/>
      <c r="C331" s="40"/>
      <c r="D331" s="231" t="s">
        <v>138</v>
      </c>
      <c r="E331" s="40"/>
      <c r="F331" s="236" t="s">
        <v>385</v>
      </c>
      <c r="G331" s="40"/>
      <c r="H331" s="40"/>
      <c r="I331" s="233"/>
      <c r="J331" s="40"/>
      <c r="K331" s="40"/>
      <c r="L331" s="44"/>
      <c r="M331" s="234"/>
      <c r="N331" s="235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138</v>
      </c>
      <c r="AU331" s="17" t="s">
        <v>90</v>
      </c>
    </row>
    <row r="332" s="13" customFormat="1">
      <c r="A332" s="13"/>
      <c r="B332" s="237"/>
      <c r="C332" s="238"/>
      <c r="D332" s="231" t="s">
        <v>140</v>
      </c>
      <c r="E332" s="239" t="s">
        <v>1</v>
      </c>
      <c r="F332" s="240" t="s">
        <v>386</v>
      </c>
      <c r="G332" s="238"/>
      <c r="H332" s="239" t="s">
        <v>1</v>
      </c>
      <c r="I332" s="241"/>
      <c r="J332" s="238"/>
      <c r="K332" s="238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140</v>
      </c>
      <c r="AU332" s="246" t="s">
        <v>90</v>
      </c>
      <c r="AV332" s="13" t="s">
        <v>88</v>
      </c>
      <c r="AW332" s="13" t="s">
        <v>36</v>
      </c>
      <c r="AX332" s="13" t="s">
        <v>80</v>
      </c>
      <c r="AY332" s="246" t="s">
        <v>127</v>
      </c>
    </row>
    <row r="333" s="14" customFormat="1">
      <c r="A333" s="14"/>
      <c r="B333" s="247"/>
      <c r="C333" s="248"/>
      <c r="D333" s="231" t="s">
        <v>140</v>
      </c>
      <c r="E333" s="249" t="s">
        <v>1</v>
      </c>
      <c r="F333" s="250" t="s">
        <v>387</v>
      </c>
      <c r="G333" s="248"/>
      <c r="H333" s="251">
        <v>63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140</v>
      </c>
      <c r="AU333" s="257" t="s">
        <v>90</v>
      </c>
      <c r="AV333" s="14" t="s">
        <v>90</v>
      </c>
      <c r="AW333" s="14" t="s">
        <v>36</v>
      </c>
      <c r="AX333" s="14" t="s">
        <v>88</v>
      </c>
      <c r="AY333" s="257" t="s">
        <v>127</v>
      </c>
    </row>
    <row r="334" s="2" customFormat="1" ht="24.15" customHeight="1">
      <c r="A334" s="38"/>
      <c r="B334" s="39"/>
      <c r="C334" s="218" t="s">
        <v>388</v>
      </c>
      <c r="D334" s="218" t="s">
        <v>129</v>
      </c>
      <c r="E334" s="219" t="s">
        <v>389</v>
      </c>
      <c r="F334" s="220" t="s">
        <v>390</v>
      </c>
      <c r="G334" s="221" t="s">
        <v>261</v>
      </c>
      <c r="H334" s="222">
        <v>17.274999999999999</v>
      </c>
      <c r="I334" s="223"/>
      <c r="J334" s="224">
        <f>ROUND(I334*H334,2)</f>
        <v>0</v>
      </c>
      <c r="K334" s="220" t="s">
        <v>133</v>
      </c>
      <c r="L334" s="44"/>
      <c r="M334" s="225" t="s">
        <v>1</v>
      </c>
      <c r="N334" s="226" t="s">
        <v>45</v>
      </c>
      <c r="O334" s="91"/>
      <c r="P334" s="227">
        <f>O334*H334</f>
        <v>0</v>
      </c>
      <c r="Q334" s="227">
        <v>1.0556000000000001</v>
      </c>
      <c r="R334" s="227">
        <f>Q334*H334</f>
        <v>18.235489999999999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134</v>
      </c>
      <c r="AT334" s="229" t="s">
        <v>129</v>
      </c>
      <c r="AU334" s="229" t="s">
        <v>90</v>
      </c>
      <c r="AY334" s="17" t="s">
        <v>127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88</v>
      </c>
      <c r="BK334" s="230">
        <f>ROUND(I334*H334,2)</f>
        <v>0</v>
      </c>
      <c r="BL334" s="17" t="s">
        <v>134</v>
      </c>
      <c r="BM334" s="229" t="s">
        <v>391</v>
      </c>
    </row>
    <row r="335" s="2" customFormat="1">
      <c r="A335" s="38"/>
      <c r="B335" s="39"/>
      <c r="C335" s="40"/>
      <c r="D335" s="231" t="s">
        <v>136</v>
      </c>
      <c r="E335" s="40"/>
      <c r="F335" s="232" t="s">
        <v>392</v>
      </c>
      <c r="G335" s="40"/>
      <c r="H335" s="40"/>
      <c r="I335" s="233"/>
      <c r="J335" s="40"/>
      <c r="K335" s="40"/>
      <c r="L335" s="44"/>
      <c r="M335" s="234"/>
      <c r="N335" s="235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136</v>
      </c>
      <c r="AU335" s="17" t="s">
        <v>90</v>
      </c>
    </row>
    <row r="336" s="13" customFormat="1">
      <c r="A336" s="13"/>
      <c r="B336" s="237"/>
      <c r="C336" s="238"/>
      <c r="D336" s="231" t="s">
        <v>140</v>
      </c>
      <c r="E336" s="239" t="s">
        <v>1</v>
      </c>
      <c r="F336" s="240" t="s">
        <v>393</v>
      </c>
      <c r="G336" s="238"/>
      <c r="H336" s="239" t="s">
        <v>1</v>
      </c>
      <c r="I336" s="241"/>
      <c r="J336" s="238"/>
      <c r="K336" s="238"/>
      <c r="L336" s="242"/>
      <c r="M336" s="243"/>
      <c r="N336" s="244"/>
      <c r="O336" s="244"/>
      <c r="P336" s="244"/>
      <c r="Q336" s="244"/>
      <c r="R336" s="244"/>
      <c r="S336" s="244"/>
      <c r="T336" s="24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6" t="s">
        <v>140</v>
      </c>
      <c r="AU336" s="246" t="s">
        <v>90</v>
      </c>
      <c r="AV336" s="13" t="s">
        <v>88</v>
      </c>
      <c r="AW336" s="13" t="s">
        <v>36</v>
      </c>
      <c r="AX336" s="13" t="s">
        <v>80</v>
      </c>
      <c r="AY336" s="246" t="s">
        <v>127</v>
      </c>
    </row>
    <row r="337" s="14" customFormat="1">
      <c r="A337" s="14"/>
      <c r="B337" s="247"/>
      <c r="C337" s="248"/>
      <c r="D337" s="231" t="s">
        <v>140</v>
      </c>
      <c r="E337" s="249" t="s">
        <v>1</v>
      </c>
      <c r="F337" s="250" t="s">
        <v>394</v>
      </c>
      <c r="G337" s="248"/>
      <c r="H337" s="251">
        <v>17.274999999999999</v>
      </c>
      <c r="I337" s="252"/>
      <c r="J337" s="248"/>
      <c r="K337" s="248"/>
      <c r="L337" s="253"/>
      <c r="M337" s="254"/>
      <c r="N337" s="255"/>
      <c r="O337" s="255"/>
      <c r="P337" s="255"/>
      <c r="Q337" s="255"/>
      <c r="R337" s="255"/>
      <c r="S337" s="255"/>
      <c r="T337" s="25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7" t="s">
        <v>140</v>
      </c>
      <c r="AU337" s="257" t="s">
        <v>90</v>
      </c>
      <c r="AV337" s="14" t="s">
        <v>90</v>
      </c>
      <c r="AW337" s="14" t="s">
        <v>36</v>
      </c>
      <c r="AX337" s="14" t="s">
        <v>80</v>
      </c>
      <c r="AY337" s="257" t="s">
        <v>127</v>
      </c>
    </row>
    <row r="338" s="15" customFormat="1">
      <c r="A338" s="15"/>
      <c r="B338" s="258"/>
      <c r="C338" s="259"/>
      <c r="D338" s="231" t="s">
        <v>140</v>
      </c>
      <c r="E338" s="260" t="s">
        <v>1</v>
      </c>
      <c r="F338" s="261" t="s">
        <v>158</v>
      </c>
      <c r="G338" s="259"/>
      <c r="H338" s="262">
        <v>17.274999999999999</v>
      </c>
      <c r="I338" s="263"/>
      <c r="J338" s="259"/>
      <c r="K338" s="259"/>
      <c r="L338" s="264"/>
      <c r="M338" s="265"/>
      <c r="N338" s="266"/>
      <c r="O338" s="266"/>
      <c r="P338" s="266"/>
      <c r="Q338" s="266"/>
      <c r="R338" s="266"/>
      <c r="S338" s="266"/>
      <c r="T338" s="267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8" t="s">
        <v>140</v>
      </c>
      <c r="AU338" s="268" t="s">
        <v>90</v>
      </c>
      <c r="AV338" s="15" t="s">
        <v>134</v>
      </c>
      <c r="AW338" s="15" t="s">
        <v>36</v>
      </c>
      <c r="AX338" s="15" t="s">
        <v>88</v>
      </c>
      <c r="AY338" s="268" t="s">
        <v>127</v>
      </c>
    </row>
    <row r="339" s="2" customFormat="1" ht="16.5" customHeight="1">
      <c r="A339" s="38"/>
      <c r="B339" s="39"/>
      <c r="C339" s="218" t="s">
        <v>395</v>
      </c>
      <c r="D339" s="218" t="s">
        <v>129</v>
      </c>
      <c r="E339" s="219" t="s">
        <v>396</v>
      </c>
      <c r="F339" s="220" t="s">
        <v>397</v>
      </c>
      <c r="G339" s="221" t="s">
        <v>145</v>
      </c>
      <c r="H339" s="222">
        <v>8.4079999999999995</v>
      </c>
      <c r="I339" s="223"/>
      <c r="J339" s="224">
        <f>ROUND(I339*H339,2)</f>
        <v>0</v>
      </c>
      <c r="K339" s="220" t="s">
        <v>133</v>
      </c>
      <c r="L339" s="44"/>
      <c r="M339" s="225" t="s">
        <v>1</v>
      </c>
      <c r="N339" s="226" t="s">
        <v>45</v>
      </c>
      <c r="O339" s="91"/>
      <c r="P339" s="227">
        <f>O339*H339</f>
        <v>0</v>
      </c>
      <c r="Q339" s="227">
        <v>0.18293000000000001</v>
      </c>
      <c r="R339" s="227">
        <f>Q339*H339</f>
        <v>1.5380754400000001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134</v>
      </c>
      <c r="AT339" s="229" t="s">
        <v>129</v>
      </c>
      <c r="AU339" s="229" t="s">
        <v>90</v>
      </c>
      <c r="AY339" s="17" t="s">
        <v>127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88</v>
      </c>
      <c r="BK339" s="230">
        <f>ROUND(I339*H339,2)</f>
        <v>0</v>
      </c>
      <c r="BL339" s="17" t="s">
        <v>134</v>
      </c>
      <c r="BM339" s="229" t="s">
        <v>398</v>
      </c>
    </row>
    <row r="340" s="2" customFormat="1">
      <c r="A340" s="38"/>
      <c r="B340" s="39"/>
      <c r="C340" s="40"/>
      <c r="D340" s="231" t="s">
        <v>136</v>
      </c>
      <c r="E340" s="40"/>
      <c r="F340" s="232" t="s">
        <v>399</v>
      </c>
      <c r="G340" s="40"/>
      <c r="H340" s="40"/>
      <c r="I340" s="233"/>
      <c r="J340" s="40"/>
      <c r="K340" s="40"/>
      <c r="L340" s="44"/>
      <c r="M340" s="234"/>
      <c r="N340" s="235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136</v>
      </c>
      <c r="AU340" s="17" t="s">
        <v>90</v>
      </c>
    </row>
    <row r="341" s="13" customFormat="1">
      <c r="A341" s="13"/>
      <c r="B341" s="237"/>
      <c r="C341" s="238"/>
      <c r="D341" s="231" t="s">
        <v>140</v>
      </c>
      <c r="E341" s="239" t="s">
        <v>1</v>
      </c>
      <c r="F341" s="240" t="s">
        <v>400</v>
      </c>
      <c r="G341" s="238"/>
      <c r="H341" s="239" t="s">
        <v>1</v>
      </c>
      <c r="I341" s="241"/>
      <c r="J341" s="238"/>
      <c r="K341" s="238"/>
      <c r="L341" s="242"/>
      <c r="M341" s="243"/>
      <c r="N341" s="244"/>
      <c r="O341" s="244"/>
      <c r="P341" s="244"/>
      <c r="Q341" s="244"/>
      <c r="R341" s="244"/>
      <c r="S341" s="244"/>
      <c r="T341" s="24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6" t="s">
        <v>140</v>
      </c>
      <c r="AU341" s="246" t="s">
        <v>90</v>
      </c>
      <c r="AV341" s="13" t="s">
        <v>88</v>
      </c>
      <c r="AW341" s="13" t="s">
        <v>36</v>
      </c>
      <c r="AX341" s="13" t="s">
        <v>80</v>
      </c>
      <c r="AY341" s="246" t="s">
        <v>127</v>
      </c>
    </row>
    <row r="342" s="14" customFormat="1">
      <c r="A342" s="14"/>
      <c r="B342" s="247"/>
      <c r="C342" s="248"/>
      <c r="D342" s="231" t="s">
        <v>140</v>
      </c>
      <c r="E342" s="249" t="s">
        <v>1</v>
      </c>
      <c r="F342" s="250" t="s">
        <v>401</v>
      </c>
      <c r="G342" s="248"/>
      <c r="H342" s="251">
        <v>8.4079999999999995</v>
      </c>
      <c r="I342" s="252"/>
      <c r="J342" s="248"/>
      <c r="K342" s="248"/>
      <c r="L342" s="253"/>
      <c r="M342" s="254"/>
      <c r="N342" s="255"/>
      <c r="O342" s="255"/>
      <c r="P342" s="255"/>
      <c r="Q342" s="255"/>
      <c r="R342" s="255"/>
      <c r="S342" s="255"/>
      <c r="T342" s="25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7" t="s">
        <v>140</v>
      </c>
      <c r="AU342" s="257" t="s">
        <v>90</v>
      </c>
      <c r="AV342" s="14" t="s">
        <v>90</v>
      </c>
      <c r="AW342" s="14" t="s">
        <v>36</v>
      </c>
      <c r="AX342" s="14" t="s">
        <v>88</v>
      </c>
      <c r="AY342" s="257" t="s">
        <v>127</v>
      </c>
    </row>
    <row r="343" s="2" customFormat="1" ht="16.5" customHeight="1">
      <c r="A343" s="38"/>
      <c r="B343" s="39"/>
      <c r="C343" s="269" t="s">
        <v>402</v>
      </c>
      <c r="D343" s="269" t="s">
        <v>286</v>
      </c>
      <c r="E343" s="270" t="s">
        <v>403</v>
      </c>
      <c r="F343" s="271" t="s">
        <v>404</v>
      </c>
      <c r="G343" s="272" t="s">
        <v>145</v>
      </c>
      <c r="H343" s="273">
        <v>0.46600000000000003</v>
      </c>
      <c r="I343" s="274"/>
      <c r="J343" s="275">
        <f>ROUND(I343*H343,2)</f>
        <v>0</v>
      </c>
      <c r="K343" s="271" t="s">
        <v>166</v>
      </c>
      <c r="L343" s="276"/>
      <c r="M343" s="277" t="s">
        <v>1</v>
      </c>
      <c r="N343" s="278" t="s">
        <v>45</v>
      </c>
      <c r="O343" s="91"/>
      <c r="P343" s="227">
        <f>O343*H343</f>
        <v>0</v>
      </c>
      <c r="Q343" s="227">
        <v>0</v>
      </c>
      <c r="R343" s="227">
        <f>Q343*H343</f>
        <v>0</v>
      </c>
      <c r="S343" s="227">
        <v>0</v>
      </c>
      <c r="T343" s="22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184</v>
      </c>
      <c r="AT343" s="229" t="s">
        <v>286</v>
      </c>
      <c r="AU343" s="229" t="s">
        <v>90</v>
      </c>
      <c r="AY343" s="17" t="s">
        <v>127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88</v>
      </c>
      <c r="BK343" s="230">
        <f>ROUND(I343*H343,2)</f>
        <v>0</v>
      </c>
      <c r="BL343" s="17" t="s">
        <v>134</v>
      </c>
      <c r="BM343" s="229" t="s">
        <v>405</v>
      </c>
    </row>
    <row r="344" s="2" customFormat="1">
      <c r="A344" s="38"/>
      <c r="B344" s="39"/>
      <c r="C344" s="40"/>
      <c r="D344" s="231" t="s">
        <v>136</v>
      </c>
      <c r="E344" s="40"/>
      <c r="F344" s="232" t="s">
        <v>404</v>
      </c>
      <c r="G344" s="40"/>
      <c r="H344" s="40"/>
      <c r="I344" s="233"/>
      <c r="J344" s="40"/>
      <c r="K344" s="40"/>
      <c r="L344" s="44"/>
      <c r="M344" s="234"/>
      <c r="N344" s="235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136</v>
      </c>
      <c r="AU344" s="17" t="s">
        <v>90</v>
      </c>
    </row>
    <row r="345" s="2" customFormat="1">
      <c r="A345" s="38"/>
      <c r="B345" s="39"/>
      <c r="C345" s="40"/>
      <c r="D345" s="231" t="s">
        <v>138</v>
      </c>
      <c r="E345" s="40"/>
      <c r="F345" s="236" t="s">
        <v>406</v>
      </c>
      <c r="G345" s="40"/>
      <c r="H345" s="40"/>
      <c r="I345" s="233"/>
      <c r="J345" s="40"/>
      <c r="K345" s="40"/>
      <c r="L345" s="44"/>
      <c r="M345" s="234"/>
      <c r="N345" s="235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138</v>
      </c>
      <c r="AU345" s="17" t="s">
        <v>90</v>
      </c>
    </row>
    <row r="346" s="13" customFormat="1">
      <c r="A346" s="13"/>
      <c r="B346" s="237"/>
      <c r="C346" s="238"/>
      <c r="D346" s="231" t="s">
        <v>140</v>
      </c>
      <c r="E346" s="239" t="s">
        <v>1</v>
      </c>
      <c r="F346" s="240" t="s">
        <v>407</v>
      </c>
      <c r="G346" s="238"/>
      <c r="H346" s="239" t="s">
        <v>1</v>
      </c>
      <c r="I346" s="241"/>
      <c r="J346" s="238"/>
      <c r="K346" s="238"/>
      <c r="L346" s="242"/>
      <c r="M346" s="243"/>
      <c r="N346" s="244"/>
      <c r="O346" s="244"/>
      <c r="P346" s="244"/>
      <c r="Q346" s="244"/>
      <c r="R346" s="244"/>
      <c r="S346" s="244"/>
      <c r="T346" s="24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6" t="s">
        <v>140</v>
      </c>
      <c r="AU346" s="246" t="s">
        <v>90</v>
      </c>
      <c r="AV346" s="13" t="s">
        <v>88</v>
      </c>
      <c r="AW346" s="13" t="s">
        <v>36</v>
      </c>
      <c r="AX346" s="13" t="s">
        <v>80</v>
      </c>
      <c r="AY346" s="246" t="s">
        <v>127</v>
      </c>
    </row>
    <row r="347" s="14" customFormat="1">
      <c r="A347" s="14"/>
      <c r="B347" s="247"/>
      <c r="C347" s="248"/>
      <c r="D347" s="231" t="s">
        <v>140</v>
      </c>
      <c r="E347" s="249" t="s">
        <v>1</v>
      </c>
      <c r="F347" s="250" t="s">
        <v>408</v>
      </c>
      <c r="G347" s="248"/>
      <c r="H347" s="251">
        <v>0.46600000000000003</v>
      </c>
      <c r="I347" s="252"/>
      <c r="J347" s="248"/>
      <c r="K347" s="248"/>
      <c r="L347" s="253"/>
      <c r="M347" s="254"/>
      <c r="N347" s="255"/>
      <c r="O347" s="255"/>
      <c r="P347" s="255"/>
      <c r="Q347" s="255"/>
      <c r="R347" s="255"/>
      <c r="S347" s="255"/>
      <c r="T347" s="25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7" t="s">
        <v>140</v>
      </c>
      <c r="AU347" s="257" t="s">
        <v>90</v>
      </c>
      <c r="AV347" s="14" t="s">
        <v>90</v>
      </c>
      <c r="AW347" s="14" t="s">
        <v>36</v>
      </c>
      <c r="AX347" s="14" t="s">
        <v>88</v>
      </c>
      <c r="AY347" s="257" t="s">
        <v>127</v>
      </c>
    </row>
    <row r="348" s="2" customFormat="1" ht="16.5" customHeight="1">
      <c r="A348" s="38"/>
      <c r="B348" s="39"/>
      <c r="C348" s="269" t="s">
        <v>409</v>
      </c>
      <c r="D348" s="269" t="s">
        <v>286</v>
      </c>
      <c r="E348" s="270" t="s">
        <v>410</v>
      </c>
      <c r="F348" s="271" t="s">
        <v>411</v>
      </c>
      <c r="G348" s="272" t="s">
        <v>132</v>
      </c>
      <c r="H348" s="273">
        <v>42</v>
      </c>
      <c r="I348" s="274"/>
      <c r="J348" s="275">
        <f>ROUND(I348*H348,2)</f>
        <v>0</v>
      </c>
      <c r="K348" s="271" t="s">
        <v>166</v>
      </c>
      <c r="L348" s="276"/>
      <c r="M348" s="277" t="s">
        <v>1</v>
      </c>
      <c r="N348" s="278" t="s">
        <v>45</v>
      </c>
      <c r="O348" s="91"/>
      <c r="P348" s="227">
        <f>O348*H348</f>
        <v>0</v>
      </c>
      <c r="Q348" s="227">
        <v>0.0038</v>
      </c>
      <c r="R348" s="227">
        <f>Q348*H348</f>
        <v>0.15959999999999999</v>
      </c>
      <c r="S348" s="227">
        <v>0</v>
      </c>
      <c r="T348" s="228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9" t="s">
        <v>184</v>
      </c>
      <c r="AT348" s="229" t="s">
        <v>286</v>
      </c>
      <c r="AU348" s="229" t="s">
        <v>90</v>
      </c>
      <c r="AY348" s="17" t="s">
        <v>127</v>
      </c>
      <c r="BE348" s="230">
        <f>IF(N348="základní",J348,0)</f>
        <v>0</v>
      </c>
      <c r="BF348" s="230">
        <f>IF(N348="snížená",J348,0)</f>
        <v>0</v>
      </c>
      <c r="BG348" s="230">
        <f>IF(N348="zákl. přenesená",J348,0)</f>
        <v>0</v>
      </c>
      <c r="BH348" s="230">
        <f>IF(N348="sníž. přenesená",J348,0)</f>
        <v>0</v>
      </c>
      <c r="BI348" s="230">
        <f>IF(N348="nulová",J348,0)</f>
        <v>0</v>
      </c>
      <c r="BJ348" s="17" t="s">
        <v>88</v>
      </c>
      <c r="BK348" s="230">
        <f>ROUND(I348*H348,2)</f>
        <v>0</v>
      </c>
      <c r="BL348" s="17" t="s">
        <v>134</v>
      </c>
      <c r="BM348" s="229" t="s">
        <v>412</v>
      </c>
    </row>
    <row r="349" s="2" customFormat="1">
      <c r="A349" s="38"/>
      <c r="B349" s="39"/>
      <c r="C349" s="40"/>
      <c r="D349" s="231" t="s">
        <v>136</v>
      </c>
      <c r="E349" s="40"/>
      <c r="F349" s="232" t="s">
        <v>411</v>
      </c>
      <c r="G349" s="40"/>
      <c r="H349" s="40"/>
      <c r="I349" s="233"/>
      <c r="J349" s="40"/>
      <c r="K349" s="40"/>
      <c r="L349" s="44"/>
      <c r="M349" s="234"/>
      <c r="N349" s="235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136</v>
      </c>
      <c r="AU349" s="17" t="s">
        <v>90</v>
      </c>
    </row>
    <row r="350" s="13" customFormat="1">
      <c r="A350" s="13"/>
      <c r="B350" s="237"/>
      <c r="C350" s="238"/>
      <c r="D350" s="231" t="s">
        <v>140</v>
      </c>
      <c r="E350" s="239" t="s">
        <v>1</v>
      </c>
      <c r="F350" s="240" t="s">
        <v>413</v>
      </c>
      <c r="G350" s="238"/>
      <c r="H350" s="239" t="s">
        <v>1</v>
      </c>
      <c r="I350" s="241"/>
      <c r="J350" s="238"/>
      <c r="K350" s="238"/>
      <c r="L350" s="242"/>
      <c r="M350" s="243"/>
      <c r="N350" s="244"/>
      <c r="O350" s="244"/>
      <c r="P350" s="244"/>
      <c r="Q350" s="244"/>
      <c r="R350" s="244"/>
      <c r="S350" s="244"/>
      <c r="T350" s="24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6" t="s">
        <v>140</v>
      </c>
      <c r="AU350" s="246" t="s">
        <v>90</v>
      </c>
      <c r="AV350" s="13" t="s">
        <v>88</v>
      </c>
      <c r="AW350" s="13" t="s">
        <v>36</v>
      </c>
      <c r="AX350" s="13" t="s">
        <v>80</v>
      </c>
      <c r="AY350" s="246" t="s">
        <v>127</v>
      </c>
    </row>
    <row r="351" s="13" customFormat="1">
      <c r="A351" s="13"/>
      <c r="B351" s="237"/>
      <c r="C351" s="238"/>
      <c r="D351" s="231" t="s">
        <v>140</v>
      </c>
      <c r="E351" s="239" t="s">
        <v>1</v>
      </c>
      <c r="F351" s="240" t="s">
        <v>414</v>
      </c>
      <c r="G351" s="238"/>
      <c r="H351" s="239" t="s">
        <v>1</v>
      </c>
      <c r="I351" s="241"/>
      <c r="J351" s="238"/>
      <c r="K351" s="238"/>
      <c r="L351" s="242"/>
      <c r="M351" s="243"/>
      <c r="N351" s="244"/>
      <c r="O351" s="244"/>
      <c r="P351" s="244"/>
      <c r="Q351" s="244"/>
      <c r="R351" s="244"/>
      <c r="S351" s="244"/>
      <c r="T351" s="24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6" t="s">
        <v>140</v>
      </c>
      <c r="AU351" s="246" t="s">
        <v>90</v>
      </c>
      <c r="AV351" s="13" t="s">
        <v>88</v>
      </c>
      <c r="AW351" s="13" t="s">
        <v>36</v>
      </c>
      <c r="AX351" s="13" t="s">
        <v>80</v>
      </c>
      <c r="AY351" s="246" t="s">
        <v>127</v>
      </c>
    </row>
    <row r="352" s="14" customFormat="1">
      <c r="A352" s="14"/>
      <c r="B352" s="247"/>
      <c r="C352" s="248"/>
      <c r="D352" s="231" t="s">
        <v>140</v>
      </c>
      <c r="E352" s="249" t="s">
        <v>1</v>
      </c>
      <c r="F352" s="250" t="s">
        <v>415</v>
      </c>
      <c r="G352" s="248"/>
      <c r="H352" s="251">
        <v>42</v>
      </c>
      <c r="I352" s="252"/>
      <c r="J352" s="248"/>
      <c r="K352" s="248"/>
      <c r="L352" s="253"/>
      <c r="M352" s="254"/>
      <c r="N352" s="255"/>
      <c r="O352" s="255"/>
      <c r="P352" s="255"/>
      <c r="Q352" s="255"/>
      <c r="R352" s="255"/>
      <c r="S352" s="255"/>
      <c r="T352" s="25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7" t="s">
        <v>140</v>
      </c>
      <c r="AU352" s="257" t="s">
        <v>90</v>
      </c>
      <c r="AV352" s="14" t="s">
        <v>90</v>
      </c>
      <c r="AW352" s="14" t="s">
        <v>36</v>
      </c>
      <c r="AX352" s="14" t="s">
        <v>88</v>
      </c>
      <c r="AY352" s="257" t="s">
        <v>127</v>
      </c>
    </row>
    <row r="353" s="2" customFormat="1" ht="16.5" customHeight="1">
      <c r="A353" s="38"/>
      <c r="B353" s="39"/>
      <c r="C353" s="218" t="s">
        <v>416</v>
      </c>
      <c r="D353" s="218" t="s">
        <v>129</v>
      </c>
      <c r="E353" s="219" t="s">
        <v>417</v>
      </c>
      <c r="F353" s="220" t="s">
        <v>418</v>
      </c>
      <c r="G353" s="221" t="s">
        <v>154</v>
      </c>
      <c r="H353" s="222">
        <v>84</v>
      </c>
      <c r="I353" s="223"/>
      <c r="J353" s="224">
        <f>ROUND(I353*H353,2)</f>
        <v>0</v>
      </c>
      <c r="K353" s="220" t="s">
        <v>166</v>
      </c>
      <c r="L353" s="44"/>
      <c r="M353" s="225" t="s">
        <v>1</v>
      </c>
      <c r="N353" s="226" t="s">
        <v>45</v>
      </c>
      <c r="O353" s="91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134</v>
      </c>
      <c r="AT353" s="229" t="s">
        <v>129</v>
      </c>
      <c r="AU353" s="229" t="s">
        <v>90</v>
      </c>
      <c r="AY353" s="17" t="s">
        <v>127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88</v>
      </c>
      <c r="BK353" s="230">
        <f>ROUND(I353*H353,2)</f>
        <v>0</v>
      </c>
      <c r="BL353" s="17" t="s">
        <v>134</v>
      </c>
      <c r="BM353" s="229" t="s">
        <v>419</v>
      </c>
    </row>
    <row r="354" s="2" customFormat="1">
      <c r="A354" s="38"/>
      <c r="B354" s="39"/>
      <c r="C354" s="40"/>
      <c r="D354" s="231" t="s">
        <v>136</v>
      </c>
      <c r="E354" s="40"/>
      <c r="F354" s="232" t="s">
        <v>418</v>
      </c>
      <c r="G354" s="40"/>
      <c r="H354" s="40"/>
      <c r="I354" s="233"/>
      <c r="J354" s="40"/>
      <c r="K354" s="40"/>
      <c r="L354" s="44"/>
      <c r="M354" s="234"/>
      <c r="N354" s="235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136</v>
      </c>
      <c r="AU354" s="17" t="s">
        <v>90</v>
      </c>
    </row>
    <row r="355" s="2" customFormat="1">
      <c r="A355" s="38"/>
      <c r="B355" s="39"/>
      <c r="C355" s="40"/>
      <c r="D355" s="231" t="s">
        <v>138</v>
      </c>
      <c r="E355" s="40"/>
      <c r="F355" s="236" t="s">
        <v>420</v>
      </c>
      <c r="G355" s="40"/>
      <c r="H355" s="40"/>
      <c r="I355" s="233"/>
      <c r="J355" s="40"/>
      <c r="K355" s="40"/>
      <c r="L355" s="44"/>
      <c r="M355" s="234"/>
      <c r="N355" s="235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138</v>
      </c>
      <c r="AU355" s="17" t="s">
        <v>90</v>
      </c>
    </row>
    <row r="356" s="13" customFormat="1">
      <c r="A356" s="13"/>
      <c r="B356" s="237"/>
      <c r="C356" s="238"/>
      <c r="D356" s="231" t="s">
        <v>140</v>
      </c>
      <c r="E356" s="239" t="s">
        <v>1</v>
      </c>
      <c r="F356" s="240" t="s">
        <v>421</v>
      </c>
      <c r="G356" s="238"/>
      <c r="H356" s="239" t="s">
        <v>1</v>
      </c>
      <c r="I356" s="241"/>
      <c r="J356" s="238"/>
      <c r="K356" s="238"/>
      <c r="L356" s="242"/>
      <c r="M356" s="243"/>
      <c r="N356" s="244"/>
      <c r="O356" s="244"/>
      <c r="P356" s="244"/>
      <c r="Q356" s="244"/>
      <c r="R356" s="244"/>
      <c r="S356" s="244"/>
      <c r="T356" s="24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6" t="s">
        <v>140</v>
      </c>
      <c r="AU356" s="246" t="s">
        <v>90</v>
      </c>
      <c r="AV356" s="13" t="s">
        <v>88</v>
      </c>
      <c r="AW356" s="13" t="s">
        <v>36</v>
      </c>
      <c r="AX356" s="13" t="s">
        <v>80</v>
      </c>
      <c r="AY356" s="246" t="s">
        <v>127</v>
      </c>
    </row>
    <row r="357" s="14" customFormat="1">
      <c r="A357" s="14"/>
      <c r="B357" s="247"/>
      <c r="C357" s="248"/>
      <c r="D357" s="231" t="s">
        <v>140</v>
      </c>
      <c r="E357" s="249" t="s">
        <v>1</v>
      </c>
      <c r="F357" s="250" t="s">
        <v>422</v>
      </c>
      <c r="G357" s="248"/>
      <c r="H357" s="251">
        <v>84</v>
      </c>
      <c r="I357" s="252"/>
      <c r="J357" s="248"/>
      <c r="K357" s="248"/>
      <c r="L357" s="253"/>
      <c r="M357" s="254"/>
      <c r="N357" s="255"/>
      <c r="O357" s="255"/>
      <c r="P357" s="255"/>
      <c r="Q357" s="255"/>
      <c r="R357" s="255"/>
      <c r="S357" s="255"/>
      <c r="T357" s="25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7" t="s">
        <v>140</v>
      </c>
      <c r="AU357" s="257" t="s">
        <v>90</v>
      </c>
      <c r="AV357" s="14" t="s">
        <v>90</v>
      </c>
      <c r="AW357" s="14" t="s">
        <v>36</v>
      </c>
      <c r="AX357" s="14" t="s">
        <v>88</v>
      </c>
      <c r="AY357" s="257" t="s">
        <v>127</v>
      </c>
    </row>
    <row r="358" s="12" customFormat="1" ht="22.8" customHeight="1">
      <c r="A358" s="12"/>
      <c r="B358" s="202"/>
      <c r="C358" s="203"/>
      <c r="D358" s="204" t="s">
        <v>79</v>
      </c>
      <c r="E358" s="216" t="s">
        <v>134</v>
      </c>
      <c r="F358" s="216" t="s">
        <v>423</v>
      </c>
      <c r="G358" s="203"/>
      <c r="H358" s="203"/>
      <c r="I358" s="206"/>
      <c r="J358" s="217">
        <f>BK358</f>
        <v>0</v>
      </c>
      <c r="K358" s="203"/>
      <c r="L358" s="208"/>
      <c r="M358" s="209"/>
      <c r="N358" s="210"/>
      <c r="O358" s="210"/>
      <c r="P358" s="211">
        <f>SUM(P359:P408)</f>
        <v>0</v>
      </c>
      <c r="Q358" s="210"/>
      <c r="R358" s="211">
        <f>SUM(R359:R408)</f>
        <v>2583.0139227200002</v>
      </c>
      <c r="S358" s="210"/>
      <c r="T358" s="212">
        <f>SUM(T359:T408)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3" t="s">
        <v>88</v>
      </c>
      <c r="AT358" s="214" t="s">
        <v>79</v>
      </c>
      <c r="AU358" s="214" t="s">
        <v>88</v>
      </c>
      <c r="AY358" s="213" t="s">
        <v>127</v>
      </c>
      <c r="BK358" s="215">
        <f>SUM(BK359:BK408)</f>
        <v>0</v>
      </c>
    </row>
    <row r="359" s="2" customFormat="1" ht="24.15" customHeight="1">
      <c r="A359" s="38"/>
      <c r="B359" s="39"/>
      <c r="C359" s="218" t="s">
        <v>424</v>
      </c>
      <c r="D359" s="218" t="s">
        <v>129</v>
      </c>
      <c r="E359" s="219" t="s">
        <v>425</v>
      </c>
      <c r="F359" s="220" t="s">
        <v>426</v>
      </c>
      <c r="G359" s="221" t="s">
        <v>145</v>
      </c>
      <c r="H359" s="222">
        <v>450.87900000000002</v>
      </c>
      <c r="I359" s="223"/>
      <c r="J359" s="224">
        <f>ROUND(I359*H359,2)</f>
        <v>0</v>
      </c>
      <c r="K359" s="220" t="s">
        <v>133</v>
      </c>
      <c r="L359" s="44"/>
      <c r="M359" s="225" t="s">
        <v>1</v>
      </c>
      <c r="N359" s="226" t="s">
        <v>45</v>
      </c>
      <c r="O359" s="91"/>
      <c r="P359" s="227">
        <f>O359*H359</f>
        <v>0</v>
      </c>
      <c r="Q359" s="227">
        <v>1.8700000000000001</v>
      </c>
      <c r="R359" s="227">
        <f>Q359*H359</f>
        <v>843.14373000000012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134</v>
      </c>
      <c r="AT359" s="229" t="s">
        <v>129</v>
      </c>
      <c r="AU359" s="229" t="s">
        <v>90</v>
      </c>
      <c r="AY359" s="17" t="s">
        <v>127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88</v>
      </c>
      <c r="BK359" s="230">
        <f>ROUND(I359*H359,2)</f>
        <v>0</v>
      </c>
      <c r="BL359" s="17" t="s">
        <v>134</v>
      </c>
      <c r="BM359" s="229" t="s">
        <v>427</v>
      </c>
    </row>
    <row r="360" s="2" customFormat="1">
      <c r="A360" s="38"/>
      <c r="B360" s="39"/>
      <c r="C360" s="40"/>
      <c r="D360" s="231" t="s">
        <v>136</v>
      </c>
      <c r="E360" s="40"/>
      <c r="F360" s="232" t="s">
        <v>428</v>
      </c>
      <c r="G360" s="40"/>
      <c r="H360" s="40"/>
      <c r="I360" s="233"/>
      <c r="J360" s="40"/>
      <c r="K360" s="40"/>
      <c r="L360" s="44"/>
      <c r="M360" s="234"/>
      <c r="N360" s="235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136</v>
      </c>
      <c r="AU360" s="17" t="s">
        <v>90</v>
      </c>
    </row>
    <row r="361" s="13" customFormat="1">
      <c r="A361" s="13"/>
      <c r="B361" s="237"/>
      <c r="C361" s="238"/>
      <c r="D361" s="231" t="s">
        <v>140</v>
      </c>
      <c r="E361" s="239" t="s">
        <v>1</v>
      </c>
      <c r="F361" s="240" t="s">
        <v>342</v>
      </c>
      <c r="G361" s="238"/>
      <c r="H361" s="239" t="s">
        <v>1</v>
      </c>
      <c r="I361" s="241"/>
      <c r="J361" s="238"/>
      <c r="K361" s="238"/>
      <c r="L361" s="242"/>
      <c r="M361" s="243"/>
      <c r="N361" s="244"/>
      <c r="O361" s="244"/>
      <c r="P361" s="244"/>
      <c r="Q361" s="244"/>
      <c r="R361" s="244"/>
      <c r="S361" s="244"/>
      <c r="T361" s="245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6" t="s">
        <v>140</v>
      </c>
      <c r="AU361" s="246" t="s">
        <v>90</v>
      </c>
      <c r="AV361" s="13" t="s">
        <v>88</v>
      </c>
      <c r="AW361" s="13" t="s">
        <v>36</v>
      </c>
      <c r="AX361" s="13" t="s">
        <v>80</v>
      </c>
      <c r="AY361" s="246" t="s">
        <v>127</v>
      </c>
    </row>
    <row r="362" s="13" customFormat="1">
      <c r="A362" s="13"/>
      <c r="B362" s="237"/>
      <c r="C362" s="238"/>
      <c r="D362" s="231" t="s">
        <v>140</v>
      </c>
      <c r="E362" s="239" t="s">
        <v>1</v>
      </c>
      <c r="F362" s="240" t="s">
        <v>429</v>
      </c>
      <c r="G362" s="238"/>
      <c r="H362" s="239" t="s">
        <v>1</v>
      </c>
      <c r="I362" s="241"/>
      <c r="J362" s="238"/>
      <c r="K362" s="238"/>
      <c r="L362" s="242"/>
      <c r="M362" s="243"/>
      <c r="N362" s="244"/>
      <c r="O362" s="244"/>
      <c r="P362" s="244"/>
      <c r="Q362" s="244"/>
      <c r="R362" s="244"/>
      <c r="S362" s="244"/>
      <c r="T362" s="245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6" t="s">
        <v>140</v>
      </c>
      <c r="AU362" s="246" t="s">
        <v>90</v>
      </c>
      <c r="AV362" s="13" t="s">
        <v>88</v>
      </c>
      <c r="AW362" s="13" t="s">
        <v>36</v>
      </c>
      <c r="AX362" s="13" t="s">
        <v>80</v>
      </c>
      <c r="AY362" s="246" t="s">
        <v>127</v>
      </c>
    </row>
    <row r="363" s="14" customFormat="1">
      <c r="A363" s="14"/>
      <c r="B363" s="247"/>
      <c r="C363" s="248"/>
      <c r="D363" s="231" t="s">
        <v>140</v>
      </c>
      <c r="E363" s="249" t="s">
        <v>1</v>
      </c>
      <c r="F363" s="250" t="s">
        <v>430</v>
      </c>
      <c r="G363" s="248"/>
      <c r="H363" s="251">
        <v>290.08999999999997</v>
      </c>
      <c r="I363" s="252"/>
      <c r="J363" s="248"/>
      <c r="K363" s="248"/>
      <c r="L363" s="253"/>
      <c r="M363" s="254"/>
      <c r="N363" s="255"/>
      <c r="O363" s="255"/>
      <c r="P363" s="255"/>
      <c r="Q363" s="255"/>
      <c r="R363" s="255"/>
      <c r="S363" s="255"/>
      <c r="T363" s="25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7" t="s">
        <v>140</v>
      </c>
      <c r="AU363" s="257" t="s">
        <v>90</v>
      </c>
      <c r="AV363" s="14" t="s">
        <v>90</v>
      </c>
      <c r="AW363" s="14" t="s">
        <v>36</v>
      </c>
      <c r="AX363" s="14" t="s">
        <v>80</v>
      </c>
      <c r="AY363" s="257" t="s">
        <v>127</v>
      </c>
    </row>
    <row r="364" s="13" customFormat="1">
      <c r="A364" s="13"/>
      <c r="B364" s="237"/>
      <c r="C364" s="238"/>
      <c r="D364" s="231" t="s">
        <v>140</v>
      </c>
      <c r="E364" s="239" t="s">
        <v>1</v>
      </c>
      <c r="F364" s="240" t="s">
        <v>431</v>
      </c>
      <c r="G364" s="238"/>
      <c r="H364" s="239" t="s">
        <v>1</v>
      </c>
      <c r="I364" s="241"/>
      <c r="J364" s="238"/>
      <c r="K364" s="238"/>
      <c r="L364" s="242"/>
      <c r="M364" s="243"/>
      <c r="N364" s="244"/>
      <c r="O364" s="244"/>
      <c r="P364" s="244"/>
      <c r="Q364" s="244"/>
      <c r="R364" s="244"/>
      <c r="S364" s="244"/>
      <c r="T364" s="24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6" t="s">
        <v>140</v>
      </c>
      <c r="AU364" s="246" t="s">
        <v>90</v>
      </c>
      <c r="AV364" s="13" t="s">
        <v>88</v>
      </c>
      <c r="AW364" s="13" t="s">
        <v>36</v>
      </c>
      <c r="AX364" s="13" t="s">
        <v>80</v>
      </c>
      <c r="AY364" s="246" t="s">
        <v>127</v>
      </c>
    </row>
    <row r="365" s="14" customFormat="1">
      <c r="A365" s="14"/>
      <c r="B365" s="247"/>
      <c r="C365" s="248"/>
      <c r="D365" s="231" t="s">
        <v>140</v>
      </c>
      <c r="E365" s="249" t="s">
        <v>1</v>
      </c>
      <c r="F365" s="250" t="s">
        <v>432</v>
      </c>
      <c r="G365" s="248"/>
      <c r="H365" s="251">
        <v>160.78899999999999</v>
      </c>
      <c r="I365" s="252"/>
      <c r="J365" s="248"/>
      <c r="K365" s="248"/>
      <c r="L365" s="253"/>
      <c r="M365" s="254"/>
      <c r="N365" s="255"/>
      <c r="O365" s="255"/>
      <c r="P365" s="255"/>
      <c r="Q365" s="255"/>
      <c r="R365" s="255"/>
      <c r="S365" s="255"/>
      <c r="T365" s="25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7" t="s">
        <v>140</v>
      </c>
      <c r="AU365" s="257" t="s">
        <v>90</v>
      </c>
      <c r="AV365" s="14" t="s">
        <v>90</v>
      </c>
      <c r="AW365" s="14" t="s">
        <v>36</v>
      </c>
      <c r="AX365" s="14" t="s">
        <v>80</v>
      </c>
      <c r="AY365" s="257" t="s">
        <v>127</v>
      </c>
    </row>
    <row r="366" s="15" customFormat="1">
      <c r="A366" s="15"/>
      <c r="B366" s="258"/>
      <c r="C366" s="259"/>
      <c r="D366" s="231" t="s">
        <v>140</v>
      </c>
      <c r="E366" s="260" t="s">
        <v>1</v>
      </c>
      <c r="F366" s="261" t="s">
        <v>158</v>
      </c>
      <c r="G366" s="259"/>
      <c r="H366" s="262">
        <v>450.87900000000002</v>
      </c>
      <c r="I366" s="263"/>
      <c r="J366" s="259"/>
      <c r="K366" s="259"/>
      <c r="L366" s="264"/>
      <c r="M366" s="265"/>
      <c r="N366" s="266"/>
      <c r="O366" s="266"/>
      <c r="P366" s="266"/>
      <c r="Q366" s="266"/>
      <c r="R366" s="266"/>
      <c r="S366" s="266"/>
      <c r="T366" s="267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8" t="s">
        <v>140</v>
      </c>
      <c r="AU366" s="268" t="s">
        <v>90</v>
      </c>
      <c r="AV366" s="15" t="s">
        <v>134</v>
      </c>
      <c r="AW366" s="15" t="s">
        <v>36</v>
      </c>
      <c r="AX366" s="15" t="s">
        <v>88</v>
      </c>
      <c r="AY366" s="268" t="s">
        <v>127</v>
      </c>
    </row>
    <row r="367" s="2" customFormat="1" ht="16.5" customHeight="1">
      <c r="A367" s="38"/>
      <c r="B367" s="39"/>
      <c r="C367" s="218" t="s">
        <v>433</v>
      </c>
      <c r="D367" s="218" t="s">
        <v>129</v>
      </c>
      <c r="E367" s="219" t="s">
        <v>434</v>
      </c>
      <c r="F367" s="220" t="s">
        <v>435</v>
      </c>
      <c r="G367" s="221" t="s">
        <v>145</v>
      </c>
      <c r="H367" s="222">
        <v>135.26400000000001</v>
      </c>
      <c r="I367" s="223"/>
      <c r="J367" s="224">
        <f>ROUND(I367*H367,2)</f>
        <v>0</v>
      </c>
      <c r="K367" s="220" t="s">
        <v>133</v>
      </c>
      <c r="L367" s="44"/>
      <c r="M367" s="225" t="s">
        <v>1</v>
      </c>
      <c r="N367" s="226" t="s">
        <v>45</v>
      </c>
      <c r="O367" s="91"/>
      <c r="P367" s="227">
        <f>O367*H367</f>
        <v>0</v>
      </c>
      <c r="Q367" s="227">
        <v>2.4327899999999998</v>
      </c>
      <c r="R367" s="227">
        <f>Q367*H367</f>
        <v>329.06890656000002</v>
      </c>
      <c r="S367" s="227">
        <v>0</v>
      </c>
      <c r="T367" s="228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9" t="s">
        <v>134</v>
      </c>
      <c r="AT367" s="229" t="s">
        <v>129</v>
      </c>
      <c r="AU367" s="229" t="s">
        <v>90</v>
      </c>
      <c r="AY367" s="17" t="s">
        <v>127</v>
      </c>
      <c r="BE367" s="230">
        <f>IF(N367="základní",J367,0)</f>
        <v>0</v>
      </c>
      <c r="BF367" s="230">
        <f>IF(N367="snížená",J367,0)</f>
        <v>0</v>
      </c>
      <c r="BG367" s="230">
        <f>IF(N367="zákl. přenesená",J367,0)</f>
        <v>0</v>
      </c>
      <c r="BH367" s="230">
        <f>IF(N367="sníž. přenesená",J367,0)</f>
        <v>0</v>
      </c>
      <c r="BI367" s="230">
        <f>IF(N367="nulová",J367,0)</f>
        <v>0</v>
      </c>
      <c r="BJ367" s="17" t="s">
        <v>88</v>
      </c>
      <c r="BK367" s="230">
        <f>ROUND(I367*H367,2)</f>
        <v>0</v>
      </c>
      <c r="BL367" s="17" t="s">
        <v>134</v>
      </c>
      <c r="BM367" s="229" t="s">
        <v>436</v>
      </c>
    </row>
    <row r="368" s="2" customFormat="1">
      <c r="A368" s="38"/>
      <c r="B368" s="39"/>
      <c r="C368" s="40"/>
      <c r="D368" s="231" t="s">
        <v>136</v>
      </c>
      <c r="E368" s="40"/>
      <c r="F368" s="232" t="s">
        <v>437</v>
      </c>
      <c r="G368" s="40"/>
      <c r="H368" s="40"/>
      <c r="I368" s="233"/>
      <c r="J368" s="40"/>
      <c r="K368" s="40"/>
      <c r="L368" s="44"/>
      <c r="M368" s="234"/>
      <c r="N368" s="235"/>
      <c r="O368" s="91"/>
      <c r="P368" s="91"/>
      <c r="Q368" s="91"/>
      <c r="R368" s="91"/>
      <c r="S368" s="91"/>
      <c r="T368" s="92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136</v>
      </c>
      <c r="AU368" s="17" t="s">
        <v>90</v>
      </c>
    </row>
    <row r="369" s="13" customFormat="1">
      <c r="A369" s="13"/>
      <c r="B369" s="237"/>
      <c r="C369" s="238"/>
      <c r="D369" s="231" t="s">
        <v>140</v>
      </c>
      <c r="E369" s="239" t="s">
        <v>1</v>
      </c>
      <c r="F369" s="240" t="s">
        <v>342</v>
      </c>
      <c r="G369" s="238"/>
      <c r="H369" s="239" t="s">
        <v>1</v>
      </c>
      <c r="I369" s="241"/>
      <c r="J369" s="238"/>
      <c r="K369" s="238"/>
      <c r="L369" s="242"/>
      <c r="M369" s="243"/>
      <c r="N369" s="244"/>
      <c r="O369" s="244"/>
      <c r="P369" s="244"/>
      <c r="Q369" s="244"/>
      <c r="R369" s="244"/>
      <c r="S369" s="244"/>
      <c r="T369" s="24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6" t="s">
        <v>140</v>
      </c>
      <c r="AU369" s="246" t="s">
        <v>90</v>
      </c>
      <c r="AV369" s="13" t="s">
        <v>88</v>
      </c>
      <c r="AW369" s="13" t="s">
        <v>36</v>
      </c>
      <c r="AX369" s="13" t="s">
        <v>80</v>
      </c>
      <c r="AY369" s="246" t="s">
        <v>127</v>
      </c>
    </row>
    <row r="370" s="13" customFormat="1">
      <c r="A370" s="13"/>
      <c r="B370" s="237"/>
      <c r="C370" s="238"/>
      <c r="D370" s="231" t="s">
        <v>140</v>
      </c>
      <c r="E370" s="239" t="s">
        <v>1</v>
      </c>
      <c r="F370" s="240" t="s">
        <v>438</v>
      </c>
      <c r="G370" s="238"/>
      <c r="H370" s="239" t="s">
        <v>1</v>
      </c>
      <c r="I370" s="241"/>
      <c r="J370" s="238"/>
      <c r="K370" s="238"/>
      <c r="L370" s="242"/>
      <c r="M370" s="243"/>
      <c r="N370" s="244"/>
      <c r="O370" s="244"/>
      <c r="P370" s="244"/>
      <c r="Q370" s="244"/>
      <c r="R370" s="244"/>
      <c r="S370" s="244"/>
      <c r="T370" s="24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6" t="s">
        <v>140</v>
      </c>
      <c r="AU370" s="246" t="s">
        <v>90</v>
      </c>
      <c r="AV370" s="13" t="s">
        <v>88</v>
      </c>
      <c r="AW370" s="13" t="s">
        <v>36</v>
      </c>
      <c r="AX370" s="13" t="s">
        <v>80</v>
      </c>
      <c r="AY370" s="246" t="s">
        <v>127</v>
      </c>
    </row>
    <row r="371" s="14" customFormat="1">
      <c r="A371" s="14"/>
      <c r="B371" s="247"/>
      <c r="C371" s="248"/>
      <c r="D371" s="231" t="s">
        <v>140</v>
      </c>
      <c r="E371" s="249" t="s">
        <v>1</v>
      </c>
      <c r="F371" s="250" t="s">
        <v>439</v>
      </c>
      <c r="G371" s="248"/>
      <c r="H371" s="251">
        <v>87.027000000000001</v>
      </c>
      <c r="I371" s="252"/>
      <c r="J371" s="248"/>
      <c r="K371" s="248"/>
      <c r="L371" s="253"/>
      <c r="M371" s="254"/>
      <c r="N371" s="255"/>
      <c r="O371" s="255"/>
      <c r="P371" s="255"/>
      <c r="Q371" s="255"/>
      <c r="R371" s="255"/>
      <c r="S371" s="255"/>
      <c r="T371" s="25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7" t="s">
        <v>140</v>
      </c>
      <c r="AU371" s="257" t="s">
        <v>90</v>
      </c>
      <c r="AV371" s="14" t="s">
        <v>90</v>
      </c>
      <c r="AW371" s="14" t="s">
        <v>36</v>
      </c>
      <c r="AX371" s="14" t="s">
        <v>80</v>
      </c>
      <c r="AY371" s="257" t="s">
        <v>127</v>
      </c>
    </row>
    <row r="372" s="13" customFormat="1">
      <c r="A372" s="13"/>
      <c r="B372" s="237"/>
      <c r="C372" s="238"/>
      <c r="D372" s="231" t="s">
        <v>140</v>
      </c>
      <c r="E372" s="239" t="s">
        <v>1</v>
      </c>
      <c r="F372" s="240" t="s">
        <v>440</v>
      </c>
      <c r="G372" s="238"/>
      <c r="H372" s="239" t="s">
        <v>1</v>
      </c>
      <c r="I372" s="241"/>
      <c r="J372" s="238"/>
      <c r="K372" s="238"/>
      <c r="L372" s="242"/>
      <c r="M372" s="243"/>
      <c r="N372" s="244"/>
      <c r="O372" s="244"/>
      <c r="P372" s="244"/>
      <c r="Q372" s="244"/>
      <c r="R372" s="244"/>
      <c r="S372" s="244"/>
      <c r="T372" s="24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6" t="s">
        <v>140</v>
      </c>
      <c r="AU372" s="246" t="s">
        <v>90</v>
      </c>
      <c r="AV372" s="13" t="s">
        <v>88</v>
      </c>
      <c r="AW372" s="13" t="s">
        <v>36</v>
      </c>
      <c r="AX372" s="13" t="s">
        <v>80</v>
      </c>
      <c r="AY372" s="246" t="s">
        <v>127</v>
      </c>
    </row>
    <row r="373" s="14" customFormat="1">
      <c r="A373" s="14"/>
      <c r="B373" s="247"/>
      <c r="C373" s="248"/>
      <c r="D373" s="231" t="s">
        <v>140</v>
      </c>
      <c r="E373" s="249" t="s">
        <v>1</v>
      </c>
      <c r="F373" s="250" t="s">
        <v>441</v>
      </c>
      <c r="G373" s="248"/>
      <c r="H373" s="251">
        <v>48.237000000000002</v>
      </c>
      <c r="I373" s="252"/>
      <c r="J373" s="248"/>
      <c r="K373" s="248"/>
      <c r="L373" s="253"/>
      <c r="M373" s="254"/>
      <c r="N373" s="255"/>
      <c r="O373" s="255"/>
      <c r="P373" s="255"/>
      <c r="Q373" s="255"/>
      <c r="R373" s="255"/>
      <c r="S373" s="255"/>
      <c r="T373" s="25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7" t="s">
        <v>140</v>
      </c>
      <c r="AU373" s="257" t="s">
        <v>90</v>
      </c>
      <c r="AV373" s="14" t="s">
        <v>90</v>
      </c>
      <c r="AW373" s="14" t="s">
        <v>36</v>
      </c>
      <c r="AX373" s="14" t="s">
        <v>80</v>
      </c>
      <c r="AY373" s="257" t="s">
        <v>127</v>
      </c>
    </row>
    <row r="374" s="15" customFormat="1">
      <c r="A374" s="15"/>
      <c r="B374" s="258"/>
      <c r="C374" s="259"/>
      <c r="D374" s="231" t="s">
        <v>140</v>
      </c>
      <c r="E374" s="260" t="s">
        <v>1</v>
      </c>
      <c r="F374" s="261" t="s">
        <v>158</v>
      </c>
      <c r="G374" s="259"/>
      <c r="H374" s="262">
        <v>135.26400000000001</v>
      </c>
      <c r="I374" s="263"/>
      <c r="J374" s="259"/>
      <c r="K374" s="259"/>
      <c r="L374" s="264"/>
      <c r="M374" s="265"/>
      <c r="N374" s="266"/>
      <c r="O374" s="266"/>
      <c r="P374" s="266"/>
      <c r="Q374" s="266"/>
      <c r="R374" s="266"/>
      <c r="S374" s="266"/>
      <c r="T374" s="267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8" t="s">
        <v>140</v>
      </c>
      <c r="AU374" s="268" t="s">
        <v>90</v>
      </c>
      <c r="AV374" s="15" t="s">
        <v>134</v>
      </c>
      <c r="AW374" s="15" t="s">
        <v>36</v>
      </c>
      <c r="AX374" s="15" t="s">
        <v>88</v>
      </c>
      <c r="AY374" s="268" t="s">
        <v>127</v>
      </c>
    </row>
    <row r="375" s="2" customFormat="1" ht="24.15" customHeight="1">
      <c r="A375" s="38"/>
      <c r="B375" s="39"/>
      <c r="C375" s="218" t="s">
        <v>442</v>
      </c>
      <c r="D375" s="218" t="s">
        <v>129</v>
      </c>
      <c r="E375" s="219" t="s">
        <v>443</v>
      </c>
      <c r="F375" s="220" t="s">
        <v>444</v>
      </c>
      <c r="G375" s="221" t="s">
        <v>145</v>
      </c>
      <c r="H375" s="222">
        <v>261.685</v>
      </c>
      <c r="I375" s="223"/>
      <c r="J375" s="224">
        <f>ROUND(I375*H375,2)</f>
        <v>0</v>
      </c>
      <c r="K375" s="220" t="s">
        <v>133</v>
      </c>
      <c r="L375" s="44"/>
      <c r="M375" s="225" t="s">
        <v>1</v>
      </c>
      <c r="N375" s="226" t="s">
        <v>45</v>
      </c>
      <c r="O375" s="91"/>
      <c r="P375" s="227">
        <f>O375*H375</f>
        <v>0</v>
      </c>
      <c r="Q375" s="227">
        <v>2.13408</v>
      </c>
      <c r="R375" s="227">
        <f>Q375*H375</f>
        <v>558.45672479999996</v>
      </c>
      <c r="S375" s="227">
        <v>0</v>
      </c>
      <c r="T375" s="228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9" t="s">
        <v>134</v>
      </c>
      <c r="AT375" s="229" t="s">
        <v>129</v>
      </c>
      <c r="AU375" s="229" t="s">
        <v>90</v>
      </c>
      <c r="AY375" s="17" t="s">
        <v>127</v>
      </c>
      <c r="BE375" s="230">
        <f>IF(N375="základní",J375,0)</f>
        <v>0</v>
      </c>
      <c r="BF375" s="230">
        <f>IF(N375="snížená",J375,0)</f>
        <v>0</v>
      </c>
      <c r="BG375" s="230">
        <f>IF(N375="zákl. přenesená",J375,0)</f>
        <v>0</v>
      </c>
      <c r="BH375" s="230">
        <f>IF(N375="sníž. přenesená",J375,0)</f>
        <v>0</v>
      </c>
      <c r="BI375" s="230">
        <f>IF(N375="nulová",J375,0)</f>
        <v>0</v>
      </c>
      <c r="BJ375" s="17" t="s">
        <v>88</v>
      </c>
      <c r="BK375" s="230">
        <f>ROUND(I375*H375,2)</f>
        <v>0</v>
      </c>
      <c r="BL375" s="17" t="s">
        <v>134</v>
      </c>
      <c r="BM375" s="229" t="s">
        <v>445</v>
      </c>
    </row>
    <row r="376" s="2" customFormat="1">
      <c r="A376" s="38"/>
      <c r="B376" s="39"/>
      <c r="C376" s="40"/>
      <c r="D376" s="231" t="s">
        <v>136</v>
      </c>
      <c r="E376" s="40"/>
      <c r="F376" s="232" t="s">
        <v>446</v>
      </c>
      <c r="G376" s="40"/>
      <c r="H376" s="40"/>
      <c r="I376" s="233"/>
      <c r="J376" s="40"/>
      <c r="K376" s="40"/>
      <c r="L376" s="44"/>
      <c r="M376" s="234"/>
      <c r="N376" s="235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136</v>
      </c>
      <c r="AU376" s="17" t="s">
        <v>90</v>
      </c>
    </row>
    <row r="377" s="13" customFormat="1">
      <c r="A377" s="13"/>
      <c r="B377" s="237"/>
      <c r="C377" s="238"/>
      <c r="D377" s="231" t="s">
        <v>140</v>
      </c>
      <c r="E377" s="239" t="s">
        <v>1</v>
      </c>
      <c r="F377" s="240" t="s">
        <v>342</v>
      </c>
      <c r="G377" s="238"/>
      <c r="H377" s="239" t="s">
        <v>1</v>
      </c>
      <c r="I377" s="241"/>
      <c r="J377" s="238"/>
      <c r="K377" s="238"/>
      <c r="L377" s="242"/>
      <c r="M377" s="243"/>
      <c r="N377" s="244"/>
      <c r="O377" s="244"/>
      <c r="P377" s="244"/>
      <c r="Q377" s="244"/>
      <c r="R377" s="244"/>
      <c r="S377" s="244"/>
      <c r="T377" s="24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6" t="s">
        <v>140</v>
      </c>
      <c r="AU377" s="246" t="s">
        <v>90</v>
      </c>
      <c r="AV377" s="13" t="s">
        <v>88</v>
      </c>
      <c r="AW377" s="13" t="s">
        <v>36</v>
      </c>
      <c r="AX377" s="13" t="s">
        <v>80</v>
      </c>
      <c r="AY377" s="246" t="s">
        <v>127</v>
      </c>
    </row>
    <row r="378" s="13" customFormat="1">
      <c r="A378" s="13"/>
      <c r="B378" s="237"/>
      <c r="C378" s="238"/>
      <c r="D378" s="231" t="s">
        <v>140</v>
      </c>
      <c r="E378" s="239" t="s">
        <v>1</v>
      </c>
      <c r="F378" s="240" t="s">
        <v>447</v>
      </c>
      <c r="G378" s="238"/>
      <c r="H378" s="239" t="s">
        <v>1</v>
      </c>
      <c r="I378" s="241"/>
      <c r="J378" s="238"/>
      <c r="K378" s="238"/>
      <c r="L378" s="242"/>
      <c r="M378" s="243"/>
      <c r="N378" s="244"/>
      <c r="O378" s="244"/>
      <c r="P378" s="244"/>
      <c r="Q378" s="244"/>
      <c r="R378" s="244"/>
      <c r="S378" s="244"/>
      <c r="T378" s="24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6" t="s">
        <v>140</v>
      </c>
      <c r="AU378" s="246" t="s">
        <v>90</v>
      </c>
      <c r="AV378" s="13" t="s">
        <v>88</v>
      </c>
      <c r="AW378" s="13" t="s">
        <v>36</v>
      </c>
      <c r="AX378" s="13" t="s">
        <v>80</v>
      </c>
      <c r="AY378" s="246" t="s">
        <v>127</v>
      </c>
    </row>
    <row r="379" s="14" customFormat="1">
      <c r="A379" s="14"/>
      <c r="B379" s="247"/>
      <c r="C379" s="248"/>
      <c r="D379" s="231" t="s">
        <v>140</v>
      </c>
      <c r="E379" s="249" t="s">
        <v>1</v>
      </c>
      <c r="F379" s="250" t="s">
        <v>448</v>
      </c>
      <c r="G379" s="248"/>
      <c r="H379" s="251">
        <v>185.435</v>
      </c>
      <c r="I379" s="252"/>
      <c r="J379" s="248"/>
      <c r="K379" s="248"/>
      <c r="L379" s="253"/>
      <c r="M379" s="254"/>
      <c r="N379" s="255"/>
      <c r="O379" s="255"/>
      <c r="P379" s="255"/>
      <c r="Q379" s="255"/>
      <c r="R379" s="255"/>
      <c r="S379" s="255"/>
      <c r="T379" s="25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7" t="s">
        <v>140</v>
      </c>
      <c r="AU379" s="257" t="s">
        <v>90</v>
      </c>
      <c r="AV379" s="14" t="s">
        <v>90</v>
      </c>
      <c r="AW379" s="14" t="s">
        <v>36</v>
      </c>
      <c r="AX379" s="14" t="s">
        <v>80</v>
      </c>
      <c r="AY379" s="257" t="s">
        <v>127</v>
      </c>
    </row>
    <row r="380" s="13" customFormat="1">
      <c r="A380" s="13"/>
      <c r="B380" s="237"/>
      <c r="C380" s="238"/>
      <c r="D380" s="231" t="s">
        <v>140</v>
      </c>
      <c r="E380" s="239" t="s">
        <v>1</v>
      </c>
      <c r="F380" s="240" t="s">
        <v>449</v>
      </c>
      <c r="G380" s="238"/>
      <c r="H380" s="239" t="s">
        <v>1</v>
      </c>
      <c r="I380" s="241"/>
      <c r="J380" s="238"/>
      <c r="K380" s="238"/>
      <c r="L380" s="242"/>
      <c r="M380" s="243"/>
      <c r="N380" s="244"/>
      <c r="O380" s="244"/>
      <c r="P380" s="244"/>
      <c r="Q380" s="244"/>
      <c r="R380" s="244"/>
      <c r="S380" s="244"/>
      <c r="T380" s="24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6" t="s">
        <v>140</v>
      </c>
      <c r="AU380" s="246" t="s">
        <v>90</v>
      </c>
      <c r="AV380" s="13" t="s">
        <v>88</v>
      </c>
      <c r="AW380" s="13" t="s">
        <v>36</v>
      </c>
      <c r="AX380" s="13" t="s">
        <v>80</v>
      </c>
      <c r="AY380" s="246" t="s">
        <v>127</v>
      </c>
    </row>
    <row r="381" s="14" customFormat="1">
      <c r="A381" s="14"/>
      <c r="B381" s="247"/>
      <c r="C381" s="248"/>
      <c r="D381" s="231" t="s">
        <v>140</v>
      </c>
      <c r="E381" s="249" t="s">
        <v>1</v>
      </c>
      <c r="F381" s="250" t="s">
        <v>450</v>
      </c>
      <c r="G381" s="248"/>
      <c r="H381" s="251">
        <v>76.25</v>
      </c>
      <c r="I381" s="252"/>
      <c r="J381" s="248"/>
      <c r="K381" s="248"/>
      <c r="L381" s="253"/>
      <c r="M381" s="254"/>
      <c r="N381" s="255"/>
      <c r="O381" s="255"/>
      <c r="P381" s="255"/>
      <c r="Q381" s="255"/>
      <c r="R381" s="255"/>
      <c r="S381" s="255"/>
      <c r="T381" s="25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7" t="s">
        <v>140</v>
      </c>
      <c r="AU381" s="257" t="s">
        <v>90</v>
      </c>
      <c r="AV381" s="14" t="s">
        <v>90</v>
      </c>
      <c r="AW381" s="14" t="s">
        <v>36</v>
      </c>
      <c r="AX381" s="14" t="s">
        <v>80</v>
      </c>
      <c r="AY381" s="257" t="s">
        <v>127</v>
      </c>
    </row>
    <row r="382" s="15" customFormat="1">
      <c r="A382" s="15"/>
      <c r="B382" s="258"/>
      <c r="C382" s="259"/>
      <c r="D382" s="231" t="s">
        <v>140</v>
      </c>
      <c r="E382" s="260" t="s">
        <v>1</v>
      </c>
      <c r="F382" s="261" t="s">
        <v>158</v>
      </c>
      <c r="G382" s="259"/>
      <c r="H382" s="262">
        <v>261.685</v>
      </c>
      <c r="I382" s="263"/>
      <c r="J382" s="259"/>
      <c r="K382" s="259"/>
      <c r="L382" s="264"/>
      <c r="M382" s="265"/>
      <c r="N382" s="266"/>
      <c r="O382" s="266"/>
      <c r="P382" s="266"/>
      <c r="Q382" s="266"/>
      <c r="R382" s="266"/>
      <c r="S382" s="266"/>
      <c r="T382" s="267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8" t="s">
        <v>140</v>
      </c>
      <c r="AU382" s="268" t="s">
        <v>90</v>
      </c>
      <c r="AV382" s="15" t="s">
        <v>134</v>
      </c>
      <c r="AW382" s="15" t="s">
        <v>36</v>
      </c>
      <c r="AX382" s="15" t="s">
        <v>88</v>
      </c>
      <c r="AY382" s="268" t="s">
        <v>127</v>
      </c>
    </row>
    <row r="383" s="2" customFormat="1" ht="24.15" customHeight="1">
      <c r="A383" s="38"/>
      <c r="B383" s="39"/>
      <c r="C383" s="218" t="s">
        <v>451</v>
      </c>
      <c r="D383" s="218" t="s">
        <v>129</v>
      </c>
      <c r="E383" s="219" t="s">
        <v>452</v>
      </c>
      <c r="F383" s="220" t="s">
        <v>453</v>
      </c>
      <c r="G383" s="221" t="s">
        <v>275</v>
      </c>
      <c r="H383" s="222">
        <v>277.73899999999998</v>
      </c>
      <c r="I383" s="223"/>
      <c r="J383" s="224">
        <f>ROUND(I383*H383,2)</f>
        <v>0</v>
      </c>
      <c r="K383" s="220" t="s">
        <v>133</v>
      </c>
      <c r="L383" s="44"/>
      <c r="M383" s="225" t="s">
        <v>1</v>
      </c>
      <c r="N383" s="226" t="s">
        <v>45</v>
      </c>
      <c r="O383" s="91"/>
      <c r="P383" s="227">
        <f>O383*H383</f>
        <v>0</v>
      </c>
      <c r="Q383" s="227">
        <v>0</v>
      </c>
      <c r="R383" s="227">
        <f>Q383*H383</f>
        <v>0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134</v>
      </c>
      <c r="AT383" s="229" t="s">
        <v>129</v>
      </c>
      <c r="AU383" s="229" t="s">
        <v>90</v>
      </c>
      <c r="AY383" s="17" t="s">
        <v>127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88</v>
      </c>
      <c r="BK383" s="230">
        <f>ROUND(I383*H383,2)</f>
        <v>0</v>
      </c>
      <c r="BL383" s="17" t="s">
        <v>134</v>
      </c>
      <c r="BM383" s="229" t="s">
        <v>454</v>
      </c>
    </row>
    <row r="384" s="2" customFormat="1">
      <c r="A384" s="38"/>
      <c r="B384" s="39"/>
      <c r="C384" s="40"/>
      <c r="D384" s="231" t="s">
        <v>136</v>
      </c>
      <c r="E384" s="40"/>
      <c r="F384" s="232" t="s">
        <v>455</v>
      </c>
      <c r="G384" s="40"/>
      <c r="H384" s="40"/>
      <c r="I384" s="233"/>
      <c r="J384" s="40"/>
      <c r="K384" s="40"/>
      <c r="L384" s="44"/>
      <c r="M384" s="234"/>
      <c r="N384" s="235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136</v>
      </c>
      <c r="AU384" s="17" t="s">
        <v>90</v>
      </c>
    </row>
    <row r="385" s="13" customFormat="1">
      <c r="A385" s="13"/>
      <c r="B385" s="237"/>
      <c r="C385" s="238"/>
      <c r="D385" s="231" t="s">
        <v>140</v>
      </c>
      <c r="E385" s="239" t="s">
        <v>1</v>
      </c>
      <c r="F385" s="240" t="s">
        <v>342</v>
      </c>
      <c r="G385" s="238"/>
      <c r="H385" s="239" t="s">
        <v>1</v>
      </c>
      <c r="I385" s="241"/>
      <c r="J385" s="238"/>
      <c r="K385" s="238"/>
      <c r="L385" s="242"/>
      <c r="M385" s="243"/>
      <c r="N385" s="244"/>
      <c r="O385" s="244"/>
      <c r="P385" s="244"/>
      <c r="Q385" s="244"/>
      <c r="R385" s="244"/>
      <c r="S385" s="244"/>
      <c r="T385" s="24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6" t="s">
        <v>140</v>
      </c>
      <c r="AU385" s="246" t="s">
        <v>90</v>
      </c>
      <c r="AV385" s="13" t="s">
        <v>88</v>
      </c>
      <c r="AW385" s="13" t="s">
        <v>36</v>
      </c>
      <c r="AX385" s="13" t="s">
        <v>80</v>
      </c>
      <c r="AY385" s="246" t="s">
        <v>127</v>
      </c>
    </row>
    <row r="386" s="13" customFormat="1">
      <c r="A386" s="13"/>
      <c r="B386" s="237"/>
      <c r="C386" s="238"/>
      <c r="D386" s="231" t="s">
        <v>140</v>
      </c>
      <c r="E386" s="239" t="s">
        <v>1</v>
      </c>
      <c r="F386" s="240" t="s">
        <v>456</v>
      </c>
      <c r="G386" s="238"/>
      <c r="H386" s="239" t="s">
        <v>1</v>
      </c>
      <c r="I386" s="241"/>
      <c r="J386" s="238"/>
      <c r="K386" s="238"/>
      <c r="L386" s="242"/>
      <c r="M386" s="243"/>
      <c r="N386" s="244"/>
      <c r="O386" s="244"/>
      <c r="P386" s="244"/>
      <c r="Q386" s="244"/>
      <c r="R386" s="244"/>
      <c r="S386" s="244"/>
      <c r="T386" s="24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6" t="s">
        <v>140</v>
      </c>
      <c r="AU386" s="246" t="s">
        <v>90</v>
      </c>
      <c r="AV386" s="13" t="s">
        <v>88</v>
      </c>
      <c r="AW386" s="13" t="s">
        <v>36</v>
      </c>
      <c r="AX386" s="13" t="s">
        <v>80</v>
      </c>
      <c r="AY386" s="246" t="s">
        <v>127</v>
      </c>
    </row>
    <row r="387" s="14" customFormat="1">
      <c r="A387" s="14"/>
      <c r="B387" s="247"/>
      <c r="C387" s="248"/>
      <c r="D387" s="231" t="s">
        <v>140</v>
      </c>
      <c r="E387" s="249" t="s">
        <v>1</v>
      </c>
      <c r="F387" s="250" t="s">
        <v>457</v>
      </c>
      <c r="G387" s="248"/>
      <c r="H387" s="251">
        <v>194.935</v>
      </c>
      <c r="I387" s="252"/>
      <c r="J387" s="248"/>
      <c r="K387" s="248"/>
      <c r="L387" s="253"/>
      <c r="M387" s="254"/>
      <c r="N387" s="255"/>
      <c r="O387" s="255"/>
      <c r="P387" s="255"/>
      <c r="Q387" s="255"/>
      <c r="R387" s="255"/>
      <c r="S387" s="255"/>
      <c r="T387" s="25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7" t="s">
        <v>140</v>
      </c>
      <c r="AU387" s="257" t="s">
        <v>90</v>
      </c>
      <c r="AV387" s="14" t="s">
        <v>90</v>
      </c>
      <c r="AW387" s="14" t="s">
        <v>36</v>
      </c>
      <c r="AX387" s="14" t="s">
        <v>80</v>
      </c>
      <c r="AY387" s="257" t="s">
        <v>127</v>
      </c>
    </row>
    <row r="388" s="13" customFormat="1">
      <c r="A388" s="13"/>
      <c r="B388" s="237"/>
      <c r="C388" s="238"/>
      <c r="D388" s="231" t="s">
        <v>140</v>
      </c>
      <c r="E388" s="239" t="s">
        <v>1</v>
      </c>
      <c r="F388" s="240" t="s">
        <v>449</v>
      </c>
      <c r="G388" s="238"/>
      <c r="H388" s="239" t="s">
        <v>1</v>
      </c>
      <c r="I388" s="241"/>
      <c r="J388" s="238"/>
      <c r="K388" s="238"/>
      <c r="L388" s="242"/>
      <c r="M388" s="243"/>
      <c r="N388" s="244"/>
      <c r="O388" s="244"/>
      <c r="P388" s="244"/>
      <c r="Q388" s="244"/>
      <c r="R388" s="244"/>
      <c r="S388" s="244"/>
      <c r="T388" s="24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6" t="s">
        <v>140</v>
      </c>
      <c r="AU388" s="246" t="s">
        <v>90</v>
      </c>
      <c r="AV388" s="13" t="s">
        <v>88</v>
      </c>
      <c r="AW388" s="13" t="s">
        <v>36</v>
      </c>
      <c r="AX388" s="13" t="s">
        <v>80</v>
      </c>
      <c r="AY388" s="246" t="s">
        <v>127</v>
      </c>
    </row>
    <row r="389" s="14" customFormat="1">
      <c r="A389" s="14"/>
      <c r="B389" s="247"/>
      <c r="C389" s="248"/>
      <c r="D389" s="231" t="s">
        <v>140</v>
      </c>
      <c r="E389" s="249" t="s">
        <v>1</v>
      </c>
      <c r="F389" s="250" t="s">
        <v>458</v>
      </c>
      <c r="G389" s="248"/>
      <c r="H389" s="251">
        <v>82.804000000000002</v>
      </c>
      <c r="I389" s="252"/>
      <c r="J389" s="248"/>
      <c r="K389" s="248"/>
      <c r="L389" s="253"/>
      <c r="M389" s="254"/>
      <c r="N389" s="255"/>
      <c r="O389" s="255"/>
      <c r="P389" s="255"/>
      <c r="Q389" s="255"/>
      <c r="R389" s="255"/>
      <c r="S389" s="255"/>
      <c r="T389" s="25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7" t="s">
        <v>140</v>
      </c>
      <c r="AU389" s="257" t="s">
        <v>90</v>
      </c>
      <c r="AV389" s="14" t="s">
        <v>90</v>
      </c>
      <c r="AW389" s="14" t="s">
        <v>36</v>
      </c>
      <c r="AX389" s="14" t="s">
        <v>80</v>
      </c>
      <c r="AY389" s="257" t="s">
        <v>127</v>
      </c>
    </row>
    <row r="390" s="15" customFormat="1">
      <c r="A390" s="15"/>
      <c r="B390" s="258"/>
      <c r="C390" s="259"/>
      <c r="D390" s="231" t="s">
        <v>140</v>
      </c>
      <c r="E390" s="260" t="s">
        <v>1</v>
      </c>
      <c r="F390" s="261" t="s">
        <v>158</v>
      </c>
      <c r="G390" s="259"/>
      <c r="H390" s="262">
        <v>277.73899999999998</v>
      </c>
      <c r="I390" s="263"/>
      <c r="J390" s="259"/>
      <c r="K390" s="259"/>
      <c r="L390" s="264"/>
      <c r="M390" s="265"/>
      <c r="N390" s="266"/>
      <c r="O390" s="266"/>
      <c r="P390" s="266"/>
      <c r="Q390" s="266"/>
      <c r="R390" s="266"/>
      <c r="S390" s="266"/>
      <c r="T390" s="267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8" t="s">
        <v>140</v>
      </c>
      <c r="AU390" s="268" t="s">
        <v>90</v>
      </c>
      <c r="AV390" s="15" t="s">
        <v>134</v>
      </c>
      <c r="AW390" s="15" t="s">
        <v>36</v>
      </c>
      <c r="AX390" s="15" t="s">
        <v>88</v>
      </c>
      <c r="AY390" s="268" t="s">
        <v>127</v>
      </c>
    </row>
    <row r="391" s="2" customFormat="1" ht="24.15" customHeight="1">
      <c r="A391" s="38"/>
      <c r="B391" s="39"/>
      <c r="C391" s="218" t="s">
        <v>459</v>
      </c>
      <c r="D391" s="218" t="s">
        <v>129</v>
      </c>
      <c r="E391" s="219" t="s">
        <v>460</v>
      </c>
      <c r="F391" s="220" t="s">
        <v>461</v>
      </c>
      <c r="G391" s="221" t="s">
        <v>275</v>
      </c>
      <c r="H391" s="222">
        <v>720.18399999999997</v>
      </c>
      <c r="I391" s="223"/>
      <c r="J391" s="224">
        <f>ROUND(I391*H391,2)</f>
        <v>0</v>
      </c>
      <c r="K391" s="220" t="s">
        <v>133</v>
      </c>
      <c r="L391" s="44"/>
      <c r="M391" s="225" t="s">
        <v>1</v>
      </c>
      <c r="N391" s="226" t="s">
        <v>45</v>
      </c>
      <c r="O391" s="91"/>
      <c r="P391" s="227">
        <f>O391*H391</f>
        <v>0</v>
      </c>
      <c r="Q391" s="227">
        <v>1.1297900000000001</v>
      </c>
      <c r="R391" s="227">
        <f>Q391*H391</f>
        <v>813.65668135999999</v>
      </c>
      <c r="S391" s="227">
        <v>0</v>
      </c>
      <c r="T391" s="228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9" t="s">
        <v>134</v>
      </c>
      <c r="AT391" s="229" t="s">
        <v>129</v>
      </c>
      <c r="AU391" s="229" t="s">
        <v>90</v>
      </c>
      <c r="AY391" s="17" t="s">
        <v>127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7" t="s">
        <v>88</v>
      </c>
      <c r="BK391" s="230">
        <f>ROUND(I391*H391,2)</f>
        <v>0</v>
      </c>
      <c r="BL391" s="17" t="s">
        <v>134</v>
      </c>
      <c r="BM391" s="229" t="s">
        <v>462</v>
      </c>
    </row>
    <row r="392" s="2" customFormat="1">
      <c r="A392" s="38"/>
      <c r="B392" s="39"/>
      <c r="C392" s="40"/>
      <c r="D392" s="231" t="s">
        <v>136</v>
      </c>
      <c r="E392" s="40"/>
      <c r="F392" s="232" t="s">
        <v>463</v>
      </c>
      <c r="G392" s="40"/>
      <c r="H392" s="40"/>
      <c r="I392" s="233"/>
      <c r="J392" s="40"/>
      <c r="K392" s="40"/>
      <c r="L392" s="44"/>
      <c r="M392" s="234"/>
      <c r="N392" s="235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136</v>
      </c>
      <c r="AU392" s="17" t="s">
        <v>90</v>
      </c>
    </row>
    <row r="393" s="13" customFormat="1">
      <c r="A393" s="13"/>
      <c r="B393" s="237"/>
      <c r="C393" s="238"/>
      <c r="D393" s="231" t="s">
        <v>140</v>
      </c>
      <c r="E393" s="239" t="s">
        <v>1</v>
      </c>
      <c r="F393" s="240" t="s">
        <v>230</v>
      </c>
      <c r="G393" s="238"/>
      <c r="H393" s="239" t="s">
        <v>1</v>
      </c>
      <c r="I393" s="241"/>
      <c r="J393" s="238"/>
      <c r="K393" s="238"/>
      <c r="L393" s="242"/>
      <c r="M393" s="243"/>
      <c r="N393" s="244"/>
      <c r="O393" s="244"/>
      <c r="P393" s="244"/>
      <c r="Q393" s="244"/>
      <c r="R393" s="244"/>
      <c r="S393" s="244"/>
      <c r="T393" s="24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6" t="s">
        <v>140</v>
      </c>
      <c r="AU393" s="246" t="s">
        <v>90</v>
      </c>
      <c r="AV393" s="13" t="s">
        <v>88</v>
      </c>
      <c r="AW393" s="13" t="s">
        <v>36</v>
      </c>
      <c r="AX393" s="13" t="s">
        <v>80</v>
      </c>
      <c r="AY393" s="246" t="s">
        <v>127</v>
      </c>
    </row>
    <row r="394" s="13" customFormat="1">
      <c r="A394" s="13"/>
      <c r="B394" s="237"/>
      <c r="C394" s="238"/>
      <c r="D394" s="231" t="s">
        <v>140</v>
      </c>
      <c r="E394" s="239" t="s">
        <v>1</v>
      </c>
      <c r="F394" s="240" t="s">
        <v>323</v>
      </c>
      <c r="G394" s="238"/>
      <c r="H394" s="239" t="s">
        <v>1</v>
      </c>
      <c r="I394" s="241"/>
      <c r="J394" s="238"/>
      <c r="K394" s="238"/>
      <c r="L394" s="242"/>
      <c r="M394" s="243"/>
      <c r="N394" s="244"/>
      <c r="O394" s="244"/>
      <c r="P394" s="244"/>
      <c r="Q394" s="244"/>
      <c r="R394" s="244"/>
      <c r="S394" s="244"/>
      <c r="T394" s="24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6" t="s">
        <v>140</v>
      </c>
      <c r="AU394" s="246" t="s">
        <v>90</v>
      </c>
      <c r="AV394" s="13" t="s">
        <v>88</v>
      </c>
      <c r="AW394" s="13" t="s">
        <v>36</v>
      </c>
      <c r="AX394" s="13" t="s">
        <v>80</v>
      </c>
      <c r="AY394" s="246" t="s">
        <v>127</v>
      </c>
    </row>
    <row r="395" s="14" customFormat="1">
      <c r="A395" s="14"/>
      <c r="B395" s="247"/>
      <c r="C395" s="248"/>
      <c r="D395" s="231" t="s">
        <v>140</v>
      </c>
      <c r="E395" s="249" t="s">
        <v>1</v>
      </c>
      <c r="F395" s="250" t="s">
        <v>464</v>
      </c>
      <c r="G395" s="248"/>
      <c r="H395" s="251">
        <v>158.029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140</v>
      </c>
      <c r="AU395" s="257" t="s">
        <v>90</v>
      </c>
      <c r="AV395" s="14" t="s">
        <v>90</v>
      </c>
      <c r="AW395" s="14" t="s">
        <v>36</v>
      </c>
      <c r="AX395" s="14" t="s">
        <v>80</v>
      </c>
      <c r="AY395" s="257" t="s">
        <v>127</v>
      </c>
    </row>
    <row r="396" s="13" customFormat="1">
      <c r="A396" s="13"/>
      <c r="B396" s="237"/>
      <c r="C396" s="238"/>
      <c r="D396" s="231" t="s">
        <v>140</v>
      </c>
      <c r="E396" s="239" t="s">
        <v>1</v>
      </c>
      <c r="F396" s="240" t="s">
        <v>465</v>
      </c>
      <c r="G396" s="238"/>
      <c r="H396" s="239" t="s">
        <v>1</v>
      </c>
      <c r="I396" s="241"/>
      <c r="J396" s="238"/>
      <c r="K396" s="238"/>
      <c r="L396" s="242"/>
      <c r="M396" s="243"/>
      <c r="N396" s="244"/>
      <c r="O396" s="244"/>
      <c r="P396" s="244"/>
      <c r="Q396" s="244"/>
      <c r="R396" s="244"/>
      <c r="S396" s="244"/>
      <c r="T396" s="24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6" t="s">
        <v>140</v>
      </c>
      <c r="AU396" s="246" t="s">
        <v>90</v>
      </c>
      <c r="AV396" s="13" t="s">
        <v>88</v>
      </c>
      <c r="AW396" s="13" t="s">
        <v>36</v>
      </c>
      <c r="AX396" s="13" t="s">
        <v>80</v>
      </c>
      <c r="AY396" s="246" t="s">
        <v>127</v>
      </c>
    </row>
    <row r="397" s="14" customFormat="1">
      <c r="A397" s="14"/>
      <c r="B397" s="247"/>
      <c r="C397" s="248"/>
      <c r="D397" s="231" t="s">
        <v>140</v>
      </c>
      <c r="E397" s="249" t="s">
        <v>1</v>
      </c>
      <c r="F397" s="250" t="s">
        <v>466</v>
      </c>
      <c r="G397" s="248"/>
      <c r="H397" s="251">
        <v>192.487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7" t="s">
        <v>140</v>
      </c>
      <c r="AU397" s="257" t="s">
        <v>90</v>
      </c>
      <c r="AV397" s="14" t="s">
        <v>90</v>
      </c>
      <c r="AW397" s="14" t="s">
        <v>36</v>
      </c>
      <c r="AX397" s="14" t="s">
        <v>80</v>
      </c>
      <c r="AY397" s="257" t="s">
        <v>127</v>
      </c>
    </row>
    <row r="398" s="13" customFormat="1">
      <c r="A398" s="13"/>
      <c r="B398" s="237"/>
      <c r="C398" s="238"/>
      <c r="D398" s="231" t="s">
        <v>140</v>
      </c>
      <c r="E398" s="239" t="s">
        <v>1</v>
      </c>
      <c r="F398" s="240" t="s">
        <v>327</v>
      </c>
      <c r="G398" s="238"/>
      <c r="H398" s="239" t="s">
        <v>1</v>
      </c>
      <c r="I398" s="241"/>
      <c r="J398" s="238"/>
      <c r="K398" s="238"/>
      <c r="L398" s="242"/>
      <c r="M398" s="243"/>
      <c r="N398" s="244"/>
      <c r="O398" s="244"/>
      <c r="P398" s="244"/>
      <c r="Q398" s="244"/>
      <c r="R398" s="244"/>
      <c r="S398" s="244"/>
      <c r="T398" s="24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6" t="s">
        <v>140</v>
      </c>
      <c r="AU398" s="246" t="s">
        <v>90</v>
      </c>
      <c r="AV398" s="13" t="s">
        <v>88</v>
      </c>
      <c r="AW398" s="13" t="s">
        <v>36</v>
      </c>
      <c r="AX398" s="13" t="s">
        <v>80</v>
      </c>
      <c r="AY398" s="246" t="s">
        <v>127</v>
      </c>
    </row>
    <row r="399" s="14" customFormat="1">
      <c r="A399" s="14"/>
      <c r="B399" s="247"/>
      <c r="C399" s="248"/>
      <c r="D399" s="231" t="s">
        <v>140</v>
      </c>
      <c r="E399" s="249" t="s">
        <v>1</v>
      </c>
      <c r="F399" s="250" t="s">
        <v>328</v>
      </c>
      <c r="G399" s="248"/>
      <c r="H399" s="251">
        <v>369.66800000000001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7" t="s">
        <v>140</v>
      </c>
      <c r="AU399" s="257" t="s">
        <v>90</v>
      </c>
      <c r="AV399" s="14" t="s">
        <v>90</v>
      </c>
      <c r="AW399" s="14" t="s">
        <v>36</v>
      </c>
      <c r="AX399" s="14" t="s">
        <v>80</v>
      </c>
      <c r="AY399" s="257" t="s">
        <v>127</v>
      </c>
    </row>
    <row r="400" s="15" customFormat="1">
      <c r="A400" s="15"/>
      <c r="B400" s="258"/>
      <c r="C400" s="259"/>
      <c r="D400" s="231" t="s">
        <v>140</v>
      </c>
      <c r="E400" s="260" t="s">
        <v>1</v>
      </c>
      <c r="F400" s="261" t="s">
        <v>158</v>
      </c>
      <c r="G400" s="259"/>
      <c r="H400" s="262">
        <v>720.18399999999997</v>
      </c>
      <c r="I400" s="263"/>
      <c r="J400" s="259"/>
      <c r="K400" s="259"/>
      <c r="L400" s="264"/>
      <c r="M400" s="265"/>
      <c r="N400" s="266"/>
      <c r="O400" s="266"/>
      <c r="P400" s="266"/>
      <c r="Q400" s="266"/>
      <c r="R400" s="266"/>
      <c r="S400" s="266"/>
      <c r="T400" s="267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8" t="s">
        <v>140</v>
      </c>
      <c r="AU400" s="268" t="s">
        <v>90</v>
      </c>
      <c r="AV400" s="15" t="s">
        <v>134</v>
      </c>
      <c r="AW400" s="15" t="s">
        <v>36</v>
      </c>
      <c r="AX400" s="15" t="s">
        <v>88</v>
      </c>
      <c r="AY400" s="268" t="s">
        <v>127</v>
      </c>
    </row>
    <row r="401" s="2" customFormat="1" ht="37.8" customHeight="1">
      <c r="A401" s="38"/>
      <c r="B401" s="39"/>
      <c r="C401" s="218" t="s">
        <v>467</v>
      </c>
      <c r="D401" s="218" t="s">
        <v>129</v>
      </c>
      <c r="E401" s="219" t="s">
        <v>468</v>
      </c>
      <c r="F401" s="220" t="s">
        <v>469</v>
      </c>
      <c r="G401" s="221" t="s">
        <v>145</v>
      </c>
      <c r="H401" s="222">
        <v>20.934999999999999</v>
      </c>
      <c r="I401" s="223"/>
      <c r="J401" s="224">
        <f>ROUND(I401*H401,2)</f>
        <v>0</v>
      </c>
      <c r="K401" s="220" t="s">
        <v>133</v>
      </c>
      <c r="L401" s="44"/>
      <c r="M401" s="225" t="s">
        <v>1</v>
      </c>
      <c r="N401" s="226" t="s">
        <v>45</v>
      </c>
      <c r="O401" s="91"/>
      <c r="P401" s="227">
        <f>O401*H401</f>
        <v>0</v>
      </c>
      <c r="Q401" s="227">
        <v>1.8480000000000001</v>
      </c>
      <c r="R401" s="227">
        <f>Q401*H401</f>
        <v>38.68788</v>
      </c>
      <c r="S401" s="227">
        <v>0</v>
      </c>
      <c r="T401" s="228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9" t="s">
        <v>134</v>
      </c>
      <c r="AT401" s="229" t="s">
        <v>129</v>
      </c>
      <c r="AU401" s="229" t="s">
        <v>90</v>
      </c>
      <c r="AY401" s="17" t="s">
        <v>127</v>
      </c>
      <c r="BE401" s="230">
        <f>IF(N401="základní",J401,0)</f>
        <v>0</v>
      </c>
      <c r="BF401" s="230">
        <f>IF(N401="snížená",J401,0)</f>
        <v>0</v>
      </c>
      <c r="BG401" s="230">
        <f>IF(N401="zákl. přenesená",J401,0)</f>
        <v>0</v>
      </c>
      <c r="BH401" s="230">
        <f>IF(N401="sníž. přenesená",J401,0)</f>
        <v>0</v>
      </c>
      <c r="BI401" s="230">
        <f>IF(N401="nulová",J401,0)</f>
        <v>0</v>
      </c>
      <c r="BJ401" s="17" t="s">
        <v>88</v>
      </c>
      <c r="BK401" s="230">
        <f>ROUND(I401*H401,2)</f>
        <v>0</v>
      </c>
      <c r="BL401" s="17" t="s">
        <v>134</v>
      </c>
      <c r="BM401" s="229" t="s">
        <v>470</v>
      </c>
    </row>
    <row r="402" s="2" customFormat="1">
      <c r="A402" s="38"/>
      <c r="B402" s="39"/>
      <c r="C402" s="40"/>
      <c r="D402" s="231" t="s">
        <v>136</v>
      </c>
      <c r="E402" s="40"/>
      <c r="F402" s="232" t="s">
        <v>471</v>
      </c>
      <c r="G402" s="40"/>
      <c r="H402" s="40"/>
      <c r="I402" s="233"/>
      <c r="J402" s="40"/>
      <c r="K402" s="40"/>
      <c r="L402" s="44"/>
      <c r="M402" s="234"/>
      <c r="N402" s="235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136</v>
      </c>
      <c r="AU402" s="17" t="s">
        <v>90</v>
      </c>
    </row>
    <row r="403" s="2" customFormat="1">
      <c r="A403" s="38"/>
      <c r="B403" s="39"/>
      <c r="C403" s="40"/>
      <c r="D403" s="231" t="s">
        <v>138</v>
      </c>
      <c r="E403" s="40"/>
      <c r="F403" s="236" t="s">
        <v>472</v>
      </c>
      <c r="G403" s="40"/>
      <c r="H403" s="40"/>
      <c r="I403" s="233"/>
      <c r="J403" s="40"/>
      <c r="K403" s="40"/>
      <c r="L403" s="44"/>
      <c r="M403" s="234"/>
      <c r="N403" s="235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138</v>
      </c>
      <c r="AU403" s="17" t="s">
        <v>90</v>
      </c>
    </row>
    <row r="404" s="13" customFormat="1">
      <c r="A404" s="13"/>
      <c r="B404" s="237"/>
      <c r="C404" s="238"/>
      <c r="D404" s="231" t="s">
        <v>140</v>
      </c>
      <c r="E404" s="239" t="s">
        <v>1</v>
      </c>
      <c r="F404" s="240" t="s">
        <v>473</v>
      </c>
      <c r="G404" s="238"/>
      <c r="H404" s="239" t="s">
        <v>1</v>
      </c>
      <c r="I404" s="241"/>
      <c r="J404" s="238"/>
      <c r="K404" s="238"/>
      <c r="L404" s="242"/>
      <c r="M404" s="243"/>
      <c r="N404" s="244"/>
      <c r="O404" s="244"/>
      <c r="P404" s="244"/>
      <c r="Q404" s="244"/>
      <c r="R404" s="244"/>
      <c r="S404" s="244"/>
      <c r="T404" s="24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6" t="s">
        <v>140</v>
      </c>
      <c r="AU404" s="246" t="s">
        <v>90</v>
      </c>
      <c r="AV404" s="13" t="s">
        <v>88</v>
      </c>
      <c r="AW404" s="13" t="s">
        <v>36</v>
      </c>
      <c r="AX404" s="13" t="s">
        <v>80</v>
      </c>
      <c r="AY404" s="246" t="s">
        <v>127</v>
      </c>
    </row>
    <row r="405" s="14" customFormat="1">
      <c r="A405" s="14"/>
      <c r="B405" s="247"/>
      <c r="C405" s="248"/>
      <c r="D405" s="231" t="s">
        <v>140</v>
      </c>
      <c r="E405" s="249" t="s">
        <v>1</v>
      </c>
      <c r="F405" s="250" t="s">
        <v>474</v>
      </c>
      <c r="G405" s="248"/>
      <c r="H405" s="251">
        <v>20.934999999999999</v>
      </c>
      <c r="I405" s="252"/>
      <c r="J405" s="248"/>
      <c r="K405" s="248"/>
      <c r="L405" s="253"/>
      <c r="M405" s="254"/>
      <c r="N405" s="255"/>
      <c r="O405" s="255"/>
      <c r="P405" s="255"/>
      <c r="Q405" s="255"/>
      <c r="R405" s="255"/>
      <c r="S405" s="255"/>
      <c r="T405" s="25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7" t="s">
        <v>140</v>
      </c>
      <c r="AU405" s="257" t="s">
        <v>90</v>
      </c>
      <c r="AV405" s="14" t="s">
        <v>90</v>
      </c>
      <c r="AW405" s="14" t="s">
        <v>36</v>
      </c>
      <c r="AX405" s="14" t="s">
        <v>88</v>
      </c>
      <c r="AY405" s="257" t="s">
        <v>127</v>
      </c>
    </row>
    <row r="406" s="2" customFormat="1" ht="24.15" customHeight="1">
      <c r="A406" s="38"/>
      <c r="B406" s="39"/>
      <c r="C406" s="218" t="s">
        <v>475</v>
      </c>
      <c r="D406" s="218" t="s">
        <v>129</v>
      </c>
      <c r="E406" s="219" t="s">
        <v>476</v>
      </c>
      <c r="F406" s="220" t="s">
        <v>477</v>
      </c>
      <c r="G406" s="221" t="s">
        <v>145</v>
      </c>
      <c r="H406" s="222">
        <v>20.934999999999999</v>
      </c>
      <c r="I406" s="223"/>
      <c r="J406" s="224">
        <f>ROUND(I406*H406,2)</f>
        <v>0</v>
      </c>
      <c r="K406" s="220" t="s">
        <v>166</v>
      </c>
      <c r="L406" s="44"/>
      <c r="M406" s="225" t="s">
        <v>1</v>
      </c>
      <c r="N406" s="226" t="s">
        <v>45</v>
      </c>
      <c r="O406" s="91"/>
      <c r="P406" s="227">
        <f>O406*H406</f>
        <v>0</v>
      </c>
      <c r="Q406" s="227">
        <v>0</v>
      </c>
      <c r="R406" s="227">
        <f>Q406*H406</f>
        <v>0</v>
      </c>
      <c r="S406" s="227">
        <v>0</v>
      </c>
      <c r="T406" s="228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9" t="s">
        <v>134</v>
      </c>
      <c r="AT406" s="229" t="s">
        <v>129</v>
      </c>
      <c r="AU406" s="229" t="s">
        <v>90</v>
      </c>
      <c r="AY406" s="17" t="s">
        <v>127</v>
      </c>
      <c r="BE406" s="230">
        <f>IF(N406="základní",J406,0)</f>
        <v>0</v>
      </c>
      <c r="BF406" s="230">
        <f>IF(N406="snížená",J406,0)</f>
        <v>0</v>
      </c>
      <c r="BG406" s="230">
        <f>IF(N406="zákl. přenesená",J406,0)</f>
        <v>0</v>
      </c>
      <c r="BH406" s="230">
        <f>IF(N406="sníž. přenesená",J406,0)</f>
        <v>0</v>
      </c>
      <c r="BI406" s="230">
        <f>IF(N406="nulová",J406,0)</f>
        <v>0</v>
      </c>
      <c r="BJ406" s="17" t="s">
        <v>88</v>
      </c>
      <c r="BK406" s="230">
        <f>ROUND(I406*H406,2)</f>
        <v>0</v>
      </c>
      <c r="BL406" s="17" t="s">
        <v>134</v>
      </c>
      <c r="BM406" s="229" t="s">
        <v>478</v>
      </c>
    </row>
    <row r="407" s="2" customFormat="1">
      <c r="A407" s="38"/>
      <c r="B407" s="39"/>
      <c r="C407" s="40"/>
      <c r="D407" s="231" t="s">
        <v>136</v>
      </c>
      <c r="E407" s="40"/>
      <c r="F407" s="232" t="s">
        <v>477</v>
      </c>
      <c r="G407" s="40"/>
      <c r="H407" s="40"/>
      <c r="I407" s="233"/>
      <c r="J407" s="40"/>
      <c r="K407" s="40"/>
      <c r="L407" s="44"/>
      <c r="M407" s="234"/>
      <c r="N407" s="235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136</v>
      </c>
      <c r="AU407" s="17" t="s">
        <v>90</v>
      </c>
    </row>
    <row r="408" s="2" customFormat="1">
      <c r="A408" s="38"/>
      <c r="B408" s="39"/>
      <c r="C408" s="40"/>
      <c r="D408" s="231" t="s">
        <v>138</v>
      </c>
      <c r="E408" s="40"/>
      <c r="F408" s="236" t="s">
        <v>479</v>
      </c>
      <c r="G408" s="40"/>
      <c r="H408" s="40"/>
      <c r="I408" s="233"/>
      <c r="J408" s="40"/>
      <c r="K408" s="40"/>
      <c r="L408" s="44"/>
      <c r="M408" s="234"/>
      <c r="N408" s="235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138</v>
      </c>
      <c r="AU408" s="17" t="s">
        <v>90</v>
      </c>
    </row>
    <row r="409" s="12" customFormat="1" ht="22.8" customHeight="1">
      <c r="A409" s="12"/>
      <c r="B409" s="202"/>
      <c r="C409" s="203"/>
      <c r="D409" s="204" t="s">
        <v>79</v>
      </c>
      <c r="E409" s="216" t="s">
        <v>199</v>
      </c>
      <c r="F409" s="216" t="s">
        <v>480</v>
      </c>
      <c r="G409" s="203"/>
      <c r="H409" s="203"/>
      <c r="I409" s="206"/>
      <c r="J409" s="217">
        <f>BK409</f>
        <v>0</v>
      </c>
      <c r="K409" s="203"/>
      <c r="L409" s="208"/>
      <c r="M409" s="209"/>
      <c r="N409" s="210"/>
      <c r="O409" s="210"/>
      <c r="P409" s="211">
        <f>SUM(P410:P455)</f>
        <v>0</v>
      </c>
      <c r="Q409" s="210"/>
      <c r="R409" s="211">
        <f>SUM(R410:R455)</f>
        <v>0.084947519999999999</v>
      </c>
      <c r="S409" s="210"/>
      <c r="T409" s="212">
        <f>SUM(T410:T455)</f>
        <v>2306.6134000000002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13" t="s">
        <v>88</v>
      </c>
      <c r="AT409" s="214" t="s">
        <v>79</v>
      </c>
      <c r="AU409" s="214" t="s">
        <v>88</v>
      </c>
      <c r="AY409" s="213" t="s">
        <v>127</v>
      </c>
      <c r="BK409" s="215">
        <f>SUM(BK410:BK455)</f>
        <v>0</v>
      </c>
    </row>
    <row r="410" s="2" customFormat="1" ht="24.15" customHeight="1">
      <c r="A410" s="38"/>
      <c r="B410" s="39"/>
      <c r="C410" s="218" t="s">
        <v>481</v>
      </c>
      <c r="D410" s="218" t="s">
        <v>129</v>
      </c>
      <c r="E410" s="219" t="s">
        <v>482</v>
      </c>
      <c r="F410" s="220" t="s">
        <v>483</v>
      </c>
      <c r="G410" s="221" t="s">
        <v>145</v>
      </c>
      <c r="H410" s="222">
        <v>147.86699999999999</v>
      </c>
      <c r="I410" s="223"/>
      <c r="J410" s="224">
        <f>ROUND(I410*H410,2)</f>
        <v>0</v>
      </c>
      <c r="K410" s="220" t="s">
        <v>133</v>
      </c>
      <c r="L410" s="44"/>
      <c r="M410" s="225" t="s">
        <v>1</v>
      </c>
      <c r="N410" s="226" t="s">
        <v>45</v>
      </c>
      <c r="O410" s="91"/>
      <c r="P410" s="227">
        <f>O410*H410</f>
        <v>0</v>
      </c>
      <c r="Q410" s="227">
        <v>0</v>
      </c>
      <c r="R410" s="227">
        <f>Q410*H410</f>
        <v>0</v>
      </c>
      <c r="S410" s="227">
        <v>2.2000000000000002</v>
      </c>
      <c r="T410" s="228">
        <f>S410*H410</f>
        <v>325.30740000000003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134</v>
      </c>
      <c r="AT410" s="229" t="s">
        <v>129</v>
      </c>
      <c r="AU410" s="229" t="s">
        <v>90</v>
      </c>
      <c r="AY410" s="17" t="s">
        <v>127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88</v>
      </c>
      <c r="BK410" s="230">
        <f>ROUND(I410*H410,2)</f>
        <v>0</v>
      </c>
      <c r="BL410" s="17" t="s">
        <v>134</v>
      </c>
      <c r="BM410" s="229" t="s">
        <v>484</v>
      </c>
    </row>
    <row r="411" s="2" customFormat="1">
      <c r="A411" s="38"/>
      <c r="B411" s="39"/>
      <c r="C411" s="40"/>
      <c r="D411" s="231" t="s">
        <v>136</v>
      </c>
      <c r="E411" s="40"/>
      <c r="F411" s="232" t="s">
        <v>485</v>
      </c>
      <c r="G411" s="40"/>
      <c r="H411" s="40"/>
      <c r="I411" s="233"/>
      <c r="J411" s="40"/>
      <c r="K411" s="40"/>
      <c r="L411" s="44"/>
      <c r="M411" s="234"/>
      <c r="N411" s="235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136</v>
      </c>
      <c r="AU411" s="17" t="s">
        <v>90</v>
      </c>
    </row>
    <row r="412" s="2" customFormat="1">
      <c r="A412" s="38"/>
      <c r="B412" s="39"/>
      <c r="C412" s="40"/>
      <c r="D412" s="231" t="s">
        <v>138</v>
      </c>
      <c r="E412" s="40"/>
      <c r="F412" s="236" t="s">
        <v>486</v>
      </c>
      <c r="G412" s="40"/>
      <c r="H412" s="40"/>
      <c r="I412" s="233"/>
      <c r="J412" s="40"/>
      <c r="K412" s="40"/>
      <c r="L412" s="44"/>
      <c r="M412" s="234"/>
      <c r="N412" s="235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138</v>
      </c>
      <c r="AU412" s="17" t="s">
        <v>90</v>
      </c>
    </row>
    <row r="413" s="13" customFormat="1">
      <c r="A413" s="13"/>
      <c r="B413" s="237"/>
      <c r="C413" s="238"/>
      <c r="D413" s="231" t="s">
        <v>140</v>
      </c>
      <c r="E413" s="239" t="s">
        <v>1</v>
      </c>
      <c r="F413" s="240" t="s">
        <v>230</v>
      </c>
      <c r="G413" s="238"/>
      <c r="H413" s="239" t="s">
        <v>1</v>
      </c>
      <c r="I413" s="241"/>
      <c r="J413" s="238"/>
      <c r="K413" s="238"/>
      <c r="L413" s="242"/>
      <c r="M413" s="243"/>
      <c r="N413" s="244"/>
      <c r="O413" s="244"/>
      <c r="P413" s="244"/>
      <c r="Q413" s="244"/>
      <c r="R413" s="244"/>
      <c r="S413" s="244"/>
      <c r="T413" s="24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6" t="s">
        <v>140</v>
      </c>
      <c r="AU413" s="246" t="s">
        <v>90</v>
      </c>
      <c r="AV413" s="13" t="s">
        <v>88</v>
      </c>
      <c r="AW413" s="13" t="s">
        <v>36</v>
      </c>
      <c r="AX413" s="13" t="s">
        <v>80</v>
      </c>
      <c r="AY413" s="246" t="s">
        <v>127</v>
      </c>
    </row>
    <row r="414" s="13" customFormat="1">
      <c r="A414" s="13"/>
      <c r="B414" s="237"/>
      <c r="C414" s="238"/>
      <c r="D414" s="231" t="s">
        <v>140</v>
      </c>
      <c r="E414" s="239" t="s">
        <v>1</v>
      </c>
      <c r="F414" s="240" t="s">
        <v>487</v>
      </c>
      <c r="G414" s="238"/>
      <c r="H414" s="239" t="s">
        <v>1</v>
      </c>
      <c r="I414" s="241"/>
      <c r="J414" s="238"/>
      <c r="K414" s="238"/>
      <c r="L414" s="242"/>
      <c r="M414" s="243"/>
      <c r="N414" s="244"/>
      <c r="O414" s="244"/>
      <c r="P414" s="244"/>
      <c r="Q414" s="244"/>
      <c r="R414" s="244"/>
      <c r="S414" s="244"/>
      <c r="T414" s="24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6" t="s">
        <v>140</v>
      </c>
      <c r="AU414" s="246" t="s">
        <v>90</v>
      </c>
      <c r="AV414" s="13" t="s">
        <v>88</v>
      </c>
      <c r="AW414" s="13" t="s">
        <v>36</v>
      </c>
      <c r="AX414" s="13" t="s">
        <v>80</v>
      </c>
      <c r="AY414" s="246" t="s">
        <v>127</v>
      </c>
    </row>
    <row r="415" s="14" customFormat="1">
      <c r="A415" s="14"/>
      <c r="B415" s="247"/>
      <c r="C415" s="248"/>
      <c r="D415" s="231" t="s">
        <v>140</v>
      </c>
      <c r="E415" s="249" t="s">
        <v>1</v>
      </c>
      <c r="F415" s="250" t="s">
        <v>488</v>
      </c>
      <c r="G415" s="248"/>
      <c r="H415" s="251">
        <v>147.86699999999999</v>
      </c>
      <c r="I415" s="252"/>
      <c r="J415" s="248"/>
      <c r="K415" s="248"/>
      <c r="L415" s="253"/>
      <c r="M415" s="254"/>
      <c r="N415" s="255"/>
      <c r="O415" s="255"/>
      <c r="P415" s="255"/>
      <c r="Q415" s="255"/>
      <c r="R415" s="255"/>
      <c r="S415" s="255"/>
      <c r="T415" s="25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7" t="s">
        <v>140</v>
      </c>
      <c r="AU415" s="257" t="s">
        <v>90</v>
      </c>
      <c r="AV415" s="14" t="s">
        <v>90</v>
      </c>
      <c r="AW415" s="14" t="s">
        <v>36</v>
      </c>
      <c r="AX415" s="14" t="s">
        <v>80</v>
      </c>
      <c r="AY415" s="257" t="s">
        <v>127</v>
      </c>
    </row>
    <row r="416" s="15" customFormat="1">
      <c r="A416" s="15"/>
      <c r="B416" s="258"/>
      <c r="C416" s="259"/>
      <c r="D416" s="231" t="s">
        <v>140</v>
      </c>
      <c r="E416" s="260" t="s">
        <v>1</v>
      </c>
      <c r="F416" s="261" t="s">
        <v>158</v>
      </c>
      <c r="G416" s="259"/>
      <c r="H416" s="262">
        <v>147.86699999999999</v>
      </c>
      <c r="I416" s="263"/>
      <c r="J416" s="259"/>
      <c r="K416" s="259"/>
      <c r="L416" s="264"/>
      <c r="M416" s="265"/>
      <c r="N416" s="266"/>
      <c r="O416" s="266"/>
      <c r="P416" s="266"/>
      <c r="Q416" s="266"/>
      <c r="R416" s="266"/>
      <c r="S416" s="266"/>
      <c r="T416" s="267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8" t="s">
        <v>140</v>
      </c>
      <c r="AU416" s="268" t="s">
        <v>90</v>
      </c>
      <c r="AV416" s="15" t="s">
        <v>134</v>
      </c>
      <c r="AW416" s="15" t="s">
        <v>36</v>
      </c>
      <c r="AX416" s="15" t="s">
        <v>88</v>
      </c>
      <c r="AY416" s="268" t="s">
        <v>127</v>
      </c>
    </row>
    <row r="417" s="2" customFormat="1" ht="24.15" customHeight="1">
      <c r="A417" s="38"/>
      <c r="B417" s="39"/>
      <c r="C417" s="218" t="s">
        <v>489</v>
      </c>
      <c r="D417" s="218" t="s">
        <v>129</v>
      </c>
      <c r="E417" s="219" t="s">
        <v>490</v>
      </c>
      <c r="F417" s="220" t="s">
        <v>491</v>
      </c>
      <c r="G417" s="221" t="s">
        <v>145</v>
      </c>
      <c r="H417" s="222">
        <v>894.15999999999997</v>
      </c>
      <c r="I417" s="223"/>
      <c r="J417" s="224">
        <f>ROUND(I417*H417,2)</f>
        <v>0</v>
      </c>
      <c r="K417" s="220" t="s">
        <v>133</v>
      </c>
      <c r="L417" s="44"/>
      <c r="M417" s="225" t="s">
        <v>1</v>
      </c>
      <c r="N417" s="226" t="s">
        <v>45</v>
      </c>
      <c r="O417" s="91"/>
      <c r="P417" s="227">
        <f>O417*H417</f>
        <v>0</v>
      </c>
      <c r="Q417" s="227">
        <v>0</v>
      </c>
      <c r="R417" s="227">
        <f>Q417*H417</f>
        <v>0</v>
      </c>
      <c r="S417" s="227">
        <v>2.2000000000000002</v>
      </c>
      <c r="T417" s="228">
        <f>S417*H417</f>
        <v>1967.152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9" t="s">
        <v>134</v>
      </c>
      <c r="AT417" s="229" t="s">
        <v>129</v>
      </c>
      <c r="AU417" s="229" t="s">
        <v>90</v>
      </c>
      <c r="AY417" s="17" t="s">
        <v>127</v>
      </c>
      <c r="BE417" s="230">
        <f>IF(N417="základní",J417,0)</f>
        <v>0</v>
      </c>
      <c r="BF417" s="230">
        <f>IF(N417="snížená",J417,0)</f>
        <v>0</v>
      </c>
      <c r="BG417" s="230">
        <f>IF(N417="zákl. přenesená",J417,0)</f>
        <v>0</v>
      </c>
      <c r="BH417" s="230">
        <f>IF(N417="sníž. přenesená",J417,0)</f>
        <v>0</v>
      </c>
      <c r="BI417" s="230">
        <f>IF(N417="nulová",J417,0)</f>
        <v>0</v>
      </c>
      <c r="BJ417" s="17" t="s">
        <v>88</v>
      </c>
      <c r="BK417" s="230">
        <f>ROUND(I417*H417,2)</f>
        <v>0</v>
      </c>
      <c r="BL417" s="17" t="s">
        <v>134</v>
      </c>
      <c r="BM417" s="229" t="s">
        <v>492</v>
      </c>
    </row>
    <row r="418" s="2" customFormat="1">
      <c r="A418" s="38"/>
      <c r="B418" s="39"/>
      <c r="C418" s="40"/>
      <c r="D418" s="231" t="s">
        <v>136</v>
      </c>
      <c r="E418" s="40"/>
      <c r="F418" s="232" t="s">
        <v>493</v>
      </c>
      <c r="G418" s="40"/>
      <c r="H418" s="40"/>
      <c r="I418" s="233"/>
      <c r="J418" s="40"/>
      <c r="K418" s="40"/>
      <c r="L418" s="44"/>
      <c r="M418" s="234"/>
      <c r="N418" s="235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136</v>
      </c>
      <c r="AU418" s="17" t="s">
        <v>90</v>
      </c>
    </row>
    <row r="419" s="13" customFormat="1">
      <c r="A419" s="13"/>
      <c r="B419" s="237"/>
      <c r="C419" s="238"/>
      <c r="D419" s="231" t="s">
        <v>140</v>
      </c>
      <c r="E419" s="239" t="s">
        <v>1</v>
      </c>
      <c r="F419" s="240" t="s">
        <v>230</v>
      </c>
      <c r="G419" s="238"/>
      <c r="H419" s="239" t="s">
        <v>1</v>
      </c>
      <c r="I419" s="241"/>
      <c r="J419" s="238"/>
      <c r="K419" s="238"/>
      <c r="L419" s="242"/>
      <c r="M419" s="243"/>
      <c r="N419" s="244"/>
      <c r="O419" s="244"/>
      <c r="P419" s="244"/>
      <c r="Q419" s="244"/>
      <c r="R419" s="244"/>
      <c r="S419" s="244"/>
      <c r="T419" s="24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6" t="s">
        <v>140</v>
      </c>
      <c r="AU419" s="246" t="s">
        <v>90</v>
      </c>
      <c r="AV419" s="13" t="s">
        <v>88</v>
      </c>
      <c r="AW419" s="13" t="s">
        <v>36</v>
      </c>
      <c r="AX419" s="13" t="s">
        <v>80</v>
      </c>
      <c r="AY419" s="246" t="s">
        <v>127</v>
      </c>
    </row>
    <row r="420" s="13" customFormat="1">
      <c r="A420" s="13"/>
      <c r="B420" s="237"/>
      <c r="C420" s="238"/>
      <c r="D420" s="231" t="s">
        <v>140</v>
      </c>
      <c r="E420" s="239" t="s">
        <v>1</v>
      </c>
      <c r="F420" s="240" t="s">
        <v>494</v>
      </c>
      <c r="G420" s="238"/>
      <c r="H420" s="239" t="s">
        <v>1</v>
      </c>
      <c r="I420" s="241"/>
      <c r="J420" s="238"/>
      <c r="K420" s="238"/>
      <c r="L420" s="242"/>
      <c r="M420" s="243"/>
      <c r="N420" s="244"/>
      <c r="O420" s="244"/>
      <c r="P420" s="244"/>
      <c r="Q420" s="244"/>
      <c r="R420" s="244"/>
      <c r="S420" s="244"/>
      <c r="T420" s="24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6" t="s">
        <v>140</v>
      </c>
      <c r="AU420" s="246" t="s">
        <v>90</v>
      </c>
      <c r="AV420" s="13" t="s">
        <v>88</v>
      </c>
      <c r="AW420" s="13" t="s">
        <v>36</v>
      </c>
      <c r="AX420" s="13" t="s">
        <v>80</v>
      </c>
      <c r="AY420" s="246" t="s">
        <v>127</v>
      </c>
    </row>
    <row r="421" s="14" customFormat="1">
      <c r="A421" s="14"/>
      <c r="B421" s="247"/>
      <c r="C421" s="248"/>
      <c r="D421" s="231" t="s">
        <v>140</v>
      </c>
      <c r="E421" s="249" t="s">
        <v>1</v>
      </c>
      <c r="F421" s="250" t="s">
        <v>495</v>
      </c>
      <c r="G421" s="248"/>
      <c r="H421" s="251">
        <v>894.15999999999997</v>
      </c>
      <c r="I421" s="252"/>
      <c r="J421" s="248"/>
      <c r="K421" s="248"/>
      <c r="L421" s="253"/>
      <c r="M421" s="254"/>
      <c r="N421" s="255"/>
      <c r="O421" s="255"/>
      <c r="P421" s="255"/>
      <c r="Q421" s="255"/>
      <c r="R421" s="255"/>
      <c r="S421" s="255"/>
      <c r="T421" s="25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7" t="s">
        <v>140</v>
      </c>
      <c r="AU421" s="257" t="s">
        <v>90</v>
      </c>
      <c r="AV421" s="14" t="s">
        <v>90</v>
      </c>
      <c r="AW421" s="14" t="s">
        <v>36</v>
      </c>
      <c r="AX421" s="14" t="s">
        <v>80</v>
      </c>
      <c r="AY421" s="257" t="s">
        <v>127</v>
      </c>
    </row>
    <row r="422" s="15" customFormat="1">
      <c r="A422" s="15"/>
      <c r="B422" s="258"/>
      <c r="C422" s="259"/>
      <c r="D422" s="231" t="s">
        <v>140</v>
      </c>
      <c r="E422" s="260" t="s">
        <v>1</v>
      </c>
      <c r="F422" s="261" t="s">
        <v>158</v>
      </c>
      <c r="G422" s="259"/>
      <c r="H422" s="262">
        <v>894.15999999999997</v>
      </c>
      <c r="I422" s="263"/>
      <c r="J422" s="259"/>
      <c r="K422" s="259"/>
      <c r="L422" s="264"/>
      <c r="M422" s="265"/>
      <c r="N422" s="266"/>
      <c r="O422" s="266"/>
      <c r="P422" s="266"/>
      <c r="Q422" s="266"/>
      <c r="R422" s="266"/>
      <c r="S422" s="266"/>
      <c r="T422" s="267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8" t="s">
        <v>140</v>
      </c>
      <c r="AU422" s="268" t="s">
        <v>90</v>
      </c>
      <c r="AV422" s="15" t="s">
        <v>134</v>
      </c>
      <c r="AW422" s="15" t="s">
        <v>36</v>
      </c>
      <c r="AX422" s="15" t="s">
        <v>88</v>
      </c>
      <c r="AY422" s="268" t="s">
        <v>127</v>
      </c>
    </row>
    <row r="423" s="2" customFormat="1" ht="24.15" customHeight="1">
      <c r="A423" s="38"/>
      <c r="B423" s="39"/>
      <c r="C423" s="218" t="s">
        <v>496</v>
      </c>
      <c r="D423" s="218" t="s">
        <v>129</v>
      </c>
      <c r="E423" s="219" t="s">
        <v>497</v>
      </c>
      <c r="F423" s="220" t="s">
        <v>498</v>
      </c>
      <c r="G423" s="221" t="s">
        <v>145</v>
      </c>
      <c r="H423" s="222">
        <v>223.53999999999999</v>
      </c>
      <c r="I423" s="223"/>
      <c r="J423" s="224">
        <f>ROUND(I423*H423,2)</f>
        <v>0</v>
      </c>
      <c r="K423" s="220" t="s">
        <v>166</v>
      </c>
      <c r="L423" s="44"/>
      <c r="M423" s="225" t="s">
        <v>1</v>
      </c>
      <c r="N423" s="226" t="s">
        <v>45</v>
      </c>
      <c r="O423" s="91"/>
      <c r="P423" s="227">
        <f>O423*H423</f>
        <v>0</v>
      </c>
      <c r="Q423" s="227">
        <v>0</v>
      </c>
      <c r="R423" s="227">
        <f>Q423*H423</f>
        <v>0</v>
      </c>
      <c r="S423" s="227">
        <v>0</v>
      </c>
      <c r="T423" s="228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9" t="s">
        <v>134</v>
      </c>
      <c r="AT423" s="229" t="s">
        <v>129</v>
      </c>
      <c r="AU423" s="229" t="s">
        <v>90</v>
      </c>
      <c r="AY423" s="17" t="s">
        <v>127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7" t="s">
        <v>88</v>
      </c>
      <c r="BK423" s="230">
        <f>ROUND(I423*H423,2)</f>
        <v>0</v>
      </c>
      <c r="BL423" s="17" t="s">
        <v>134</v>
      </c>
      <c r="BM423" s="229" t="s">
        <v>499</v>
      </c>
    </row>
    <row r="424" s="2" customFormat="1">
      <c r="A424" s="38"/>
      <c r="B424" s="39"/>
      <c r="C424" s="40"/>
      <c r="D424" s="231" t="s">
        <v>136</v>
      </c>
      <c r="E424" s="40"/>
      <c r="F424" s="232" t="s">
        <v>500</v>
      </c>
      <c r="G424" s="40"/>
      <c r="H424" s="40"/>
      <c r="I424" s="233"/>
      <c r="J424" s="40"/>
      <c r="K424" s="40"/>
      <c r="L424" s="44"/>
      <c r="M424" s="234"/>
      <c r="N424" s="235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136</v>
      </c>
      <c r="AU424" s="17" t="s">
        <v>90</v>
      </c>
    </row>
    <row r="425" s="2" customFormat="1">
      <c r="A425" s="38"/>
      <c r="B425" s="39"/>
      <c r="C425" s="40"/>
      <c r="D425" s="231" t="s">
        <v>138</v>
      </c>
      <c r="E425" s="40"/>
      <c r="F425" s="236" t="s">
        <v>501</v>
      </c>
      <c r="G425" s="40"/>
      <c r="H425" s="40"/>
      <c r="I425" s="233"/>
      <c r="J425" s="40"/>
      <c r="K425" s="40"/>
      <c r="L425" s="44"/>
      <c r="M425" s="234"/>
      <c r="N425" s="235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138</v>
      </c>
      <c r="AU425" s="17" t="s">
        <v>90</v>
      </c>
    </row>
    <row r="426" s="14" customFormat="1">
      <c r="A426" s="14"/>
      <c r="B426" s="247"/>
      <c r="C426" s="248"/>
      <c r="D426" s="231" t="s">
        <v>140</v>
      </c>
      <c r="E426" s="248"/>
      <c r="F426" s="250" t="s">
        <v>502</v>
      </c>
      <c r="G426" s="248"/>
      <c r="H426" s="251">
        <v>223.53999999999999</v>
      </c>
      <c r="I426" s="252"/>
      <c r="J426" s="248"/>
      <c r="K426" s="248"/>
      <c r="L426" s="253"/>
      <c r="M426" s="254"/>
      <c r="N426" s="255"/>
      <c r="O426" s="255"/>
      <c r="P426" s="255"/>
      <c r="Q426" s="255"/>
      <c r="R426" s="255"/>
      <c r="S426" s="255"/>
      <c r="T426" s="25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7" t="s">
        <v>140</v>
      </c>
      <c r="AU426" s="257" t="s">
        <v>90</v>
      </c>
      <c r="AV426" s="14" t="s">
        <v>90</v>
      </c>
      <c r="AW426" s="14" t="s">
        <v>4</v>
      </c>
      <c r="AX426" s="14" t="s">
        <v>88</v>
      </c>
      <c r="AY426" s="257" t="s">
        <v>127</v>
      </c>
    </row>
    <row r="427" s="2" customFormat="1" ht="24.15" customHeight="1">
      <c r="A427" s="38"/>
      <c r="B427" s="39"/>
      <c r="C427" s="218" t="s">
        <v>503</v>
      </c>
      <c r="D427" s="218" t="s">
        <v>129</v>
      </c>
      <c r="E427" s="219" t="s">
        <v>504</v>
      </c>
      <c r="F427" s="220" t="s">
        <v>505</v>
      </c>
      <c r="G427" s="221" t="s">
        <v>132</v>
      </c>
      <c r="H427" s="222">
        <v>25.199999999999999</v>
      </c>
      <c r="I427" s="223"/>
      <c r="J427" s="224">
        <f>ROUND(I427*H427,2)</f>
        <v>0</v>
      </c>
      <c r="K427" s="220" t="s">
        <v>133</v>
      </c>
      <c r="L427" s="44"/>
      <c r="M427" s="225" t="s">
        <v>1</v>
      </c>
      <c r="N427" s="226" t="s">
        <v>45</v>
      </c>
      <c r="O427" s="91"/>
      <c r="P427" s="227">
        <f>O427*H427</f>
        <v>0</v>
      </c>
      <c r="Q427" s="227">
        <v>0.00076000000000000004</v>
      </c>
      <c r="R427" s="227">
        <f>Q427*H427</f>
        <v>0.019151999999999999</v>
      </c>
      <c r="S427" s="227">
        <v>0.56000000000000005</v>
      </c>
      <c r="T427" s="228">
        <f>S427*H427</f>
        <v>14.112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9" t="s">
        <v>134</v>
      </c>
      <c r="AT427" s="229" t="s">
        <v>129</v>
      </c>
      <c r="AU427" s="229" t="s">
        <v>90</v>
      </c>
      <c r="AY427" s="17" t="s">
        <v>127</v>
      </c>
      <c r="BE427" s="230">
        <f>IF(N427="základní",J427,0)</f>
        <v>0</v>
      </c>
      <c r="BF427" s="230">
        <f>IF(N427="snížená",J427,0)</f>
        <v>0</v>
      </c>
      <c r="BG427" s="230">
        <f>IF(N427="zákl. přenesená",J427,0)</f>
        <v>0</v>
      </c>
      <c r="BH427" s="230">
        <f>IF(N427="sníž. přenesená",J427,0)</f>
        <v>0</v>
      </c>
      <c r="BI427" s="230">
        <f>IF(N427="nulová",J427,0)</f>
        <v>0</v>
      </c>
      <c r="BJ427" s="17" t="s">
        <v>88</v>
      </c>
      <c r="BK427" s="230">
        <f>ROUND(I427*H427,2)</f>
        <v>0</v>
      </c>
      <c r="BL427" s="17" t="s">
        <v>134</v>
      </c>
      <c r="BM427" s="229" t="s">
        <v>506</v>
      </c>
    </row>
    <row r="428" s="2" customFormat="1">
      <c r="A428" s="38"/>
      <c r="B428" s="39"/>
      <c r="C428" s="40"/>
      <c r="D428" s="231" t="s">
        <v>136</v>
      </c>
      <c r="E428" s="40"/>
      <c r="F428" s="232" t="s">
        <v>507</v>
      </c>
      <c r="G428" s="40"/>
      <c r="H428" s="40"/>
      <c r="I428" s="233"/>
      <c r="J428" s="40"/>
      <c r="K428" s="40"/>
      <c r="L428" s="44"/>
      <c r="M428" s="234"/>
      <c r="N428" s="235"/>
      <c r="O428" s="91"/>
      <c r="P428" s="91"/>
      <c r="Q428" s="91"/>
      <c r="R428" s="91"/>
      <c r="S428" s="91"/>
      <c r="T428" s="92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136</v>
      </c>
      <c r="AU428" s="17" t="s">
        <v>90</v>
      </c>
    </row>
    <row r="429" s="13" customFormat="1">
      <c r="A429" s="13"/>
      <c r="B429" s="237"/>
      <c r="C429" s="238"/>
      <c r="D429" s="231" t="s">
        <v>140</v>
      </c>
      <c r="E429" s="239" t="s">
        <v>1</v>
      </c>
      <c r="F429" s="240" t="s">
        <v>157</v>
      </c>
      <c r="G429" s="238"/>
      <c r="H429" s="239" t="s">
        <v>1</v>
      </c>
      <c r="I429" s="241"/>
      <c r="J429" s="238"/>
      <c r="K429" s="238"/>
      <c r="L429" s="242"/>
      <c r="M429" s="243"/>
      <c r="N429" s="244"/>
      <c r="O429" s="244"/>
      <c r="P429" s="244"/>
      <c r="Q429" s="244"/>
      <c r="R429" s="244"/>
      <c r="S429" s="244"/>
      <c r="T429" s="24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6" t="s">
        <v>140</v>
      </c>
      <c r="AU429" s="246" t="s">
        <v>90</v>
      </c>
      <c r="AV429" s="13" t="s">
        <v>88</v>
      </c>
      <c r="AW429" s="13" t="s">
        <v>36</v>
      </c>
      <c r="AX429" s="13" t="s">
        <v>80</v>
      </c>
      <c r="AY429" s="246" t="s">
        <v>127</v>
      </c>
    </row>
    <row r="430" s="13" customFormat="1">
      <c r="A430" s="13"/>
      <c r="B430" s="237"/>
      <c r="C430" s="238"/>
      <c r="D430" s="231" t="s">
        <v>140</v>
      </c>
      <c r="E430" s="239" t="s">
        <v>1</v>
      </c>
      <c r="F430" s="240" t="s">
        <v>508</v>
      </c>
      <c r="G430" s="238"/>
      <c r="H430" s="239" t="s">
        <v>1</v>
      </c>
      <c r="I430" s="241"/>
      <c r="J430" s="238"/>
      <c r="K430" s="238"/>
      <c r="L430" s="242"/>
      <c r="M430" s="243"/>
      <c r="N430" s="244"/>
      <c r="O430" s="244"/>
      <c r="P430" s="244"/>
      <c r="Q430" s="244"/>
      <c r="R430" s="244"/>
      <c r="S430" s="244"/>
      <c r="T430" s="24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6" t="s">
        <v>140</v>
      </c>
      <c r="AU430" s="246" t="s">
        <v>90</v>
      </c>
      <c r="AV430" s="13" t="s">
        <v>88</v>
      </c>
      <c r="AW430" s="13" t="s">
        <v>36</v>
      </c>
      <c r="AX430" s="13" t="s">
        <v>80</v>
      </c>
      <c r="AY430" s="246" t="s">
        <v>127</v>
      </c>
    </row>
    <row r="431" s="14" customFormat="1">
      <c r="A431" s="14"/>
      <c r="B431" s="247"/>
      <c r="C431" s="248"/>
      <c r="D431" s="231" t="s">
        <v>140</v>
      </c>
      <c r="E431" s="249" t="s">
        <v>1</v>
      </c>
      <c r="F431" s="250" t="s">
        <v>509</v>
      </c>
      <c r="G431" s="248"/>
      <c r="H431" s="251">
        <v>25.199999999999999</v>
      </c>
      <c r="I431" s="252"/>
      <c r="J431" s="248"/>
      <c r="K431" s="248"/>
      <c r="L431" s="253"/>
      <c r="M431" s="254"/>
      <c r="N431" s="255"/>
      <c r="O431" s="255"/>
      <c r="P431" s="255"/>
      <c r="Q431" s="255"/>
      <c r="R431" s="255"/>
      <c r="S431" s="255"/>
      <c r="T431" s="25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7" t="s">
        <v>140</v>
      </c>
      <c r="AU431" s="257" t="s">
        <v>90</v>
      </c>
      <c r="AV431" s="14" t="s">
        <v>90</v>
      </c>
      <c r="AW431" s="14" t="s">
        <v>36</v>
      </c>
      <c r="AX431" s="14" t="s">
        <v>88</v>
      </c>
      <c r="AY431" s="257" t="s">
        <v>127</v>
      </c>
    </row>
    <row r="432" s="2" customFormat="1" ht="33" customHeight="1">
      <c r="A432" s="38"/>
      <c r="B432" s="39"/>
      <c r="C432" s="218" t="s">
        <v>510</v>
      </c>
      <c r="D432" s="218" t="s">
        <v>129</v>
      </c>
      <c r="E432" s="219" t="s">
        <v>511</v>
      </c>
      <c r="F432" s="220" t="s">
        <v>512</v>
      </c>
      <c r="G432" s="221" t="s">
        <v>132</v>
      </c>
      <c r="H432" s="222">
        <v>21</v>
      </c>
      <c r="I432" s="223"/>
      <c r="J432" s="224">
        <f>ROUND(I432*H432,2)</f>
        <v>0</v>
      </c>
      <c r="K432" s="220" t="s">
        <v>133</v>
      </c>
      <c r="L432" s="44"/>
      <c r="M432" s="225" t="s">
        <v>1</v>
      </c>
      <c r="N432" s="226" t="s">
        <v>45</v>
      </c>
      <c r="O432" s="91"/>
      <c r="P432" s="227">
        <f>O432*H432</f>
        <v>0</v>
      </c>
      <c r="Q432" s="227">
        <v>0.00175</v>
      </c>
      <c r="R432" s="227">
        <f>Q432*H432</f>
        <v>0.036749999999999998</v>
      </c>
      <c r="S432" s="227">
        <v>0.002</v>
      </c>
      <c r="T432" s="228">
        <f>S432*H432</f>
        <v>0.042000000000000003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9" t="s">
        <v>134</v>
      </c>
      <c r="AT432" s="229" t="s">
        <v>129</v>
      </c>
      <c r="AU432" s="229" t="s">
        <v>90</v>
      </c>
      <c r="AY432" s="17" t="s">
        <v>127</v>
      </c>
      <c r="BE432" s="230">
        <f>IF(N432="základní",J432,0)</f>
        <v>0</v>
      </c>
      <c r="BF432" s="230">
        <f>IF(N432="snížená",J432,0)</f>
        <v>0</v>
      </c>
      <c r="BG432" s="230">
        <f>IF(N432="zákl. přenesená",J432,0)</f>
        <v>0</v>
      </c>
      <c r="BH432" s="230">
        <f>IF(N432="sníž. přenesená",J432,0)</f>
        <v>0</v>
      </c>
      <c r="BI432" s="230">
        <f>IF(N432="nulová",J432,0)</f>
        <v>0</v>
      </c>
      <c r="BJ432" s="17" t="s">
        <v>88</v>
      </c>
      <c r="BK432" s="230">
        <f>ROUND(I432*H432,2)</f>
        <v>0</v>
      </c>
      <c r="BL432" s="17" t="s">
        <v>134</v>
      </c>
      <c r="BM432" s="229" t="s">
        <v>513</v>
      </c>
    </row>
    <row r="433" s="2" customFormat="1">
      <c r="A433" s="38"/>
      <c r="B433" s="39"/>
      <c r="C433" s="40"/>
      <c r="D433" s="231" t="s">
        <v>136</v>
      </c>
      <c r="E433" s="40"/>
      <c r="F433" s="232" t="s">
        <v>512</v>
      </c>
      <c r="G433" s="40"/>
      <c r="H433" s="40"/>
      <c r="I433" s="233"/>
      <c r="J433" s="40"/>
      <c r="K433" s="40"/>
      <c r="L433" s="44"/>
      <c r="M433" s="234"/>
      <c r="N433" s="235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136</v>
      </c>
      <c r="AU433" s="17" t="s">
        <v>90</v>
      </c>
    </row>
    <row r="434" s="2" customFormat="1">
      <c r="A434" s="38"/>
      <c r="B434" s="39"/>
      <c r="C434" s="40"/>
      <c r="D434" s="231" t="s">
        <v>138</v>
      </c>
      <c r="E434" s="40"/>
      <c r="F434" s="236" t="s">
        <v>514</v>
      </c>
      <c r="G434" s="40"/>
      <c r="H434" s="40"/>
      <c r="I434" s="233"/>
      <c r="J434" s="40"/>
      <c r="K434" s="40"/>
      <c r="L434" s="44"/>
      <c r="M434" s="234"/>
      <c r="N434" s="235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138</v>
      </c>
      <c r="AU434" s="17" t="s">
        <v>90</v>
      </c>
    </row>
    <row r="435" s="13" customFormat="1">
      <c r="A435" s="13"/>
      <c r="B435" s="237"/>
      <c r="C435" s="238"/>
      <c r="D435" s="231" t="s">
        <v>140</v>
      </c>
      <c r="E435" s="239" t="s">
        <v>1</v>
      </c>
      <c r="F435" s="240" t="s">
        <v>515</v>
      </c>
      <c r="G435" s="238"/>
      <c r="H435" s="239" t="s">
        <v>1</v>
      </c>
      <c r="I435" s="241"/>
      <c r="J435" s="238"/>
      <c r="K435" s="238"/>
      <c r="L435" s="242"/>
      <c r="M435" s="243"/>
      <c r="N435" s="244"/>
      <c r="O435" s="244"/>
      <c r="P435" s="244"/>
      <c r="Q435" s="244"/>
      <c r="R435" s="244"/>
      <c r="S435" s="244"/>
      <c r="T435" s="24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6" t="s">
        <v>140</v>
      </c>
      <c r="AU435" s="246" t="s">
        <v>90</v>
      </c>
      <c r="AV435" s="13" t="s">
        <v>88</v>
      </c>
      <c r="AW435" s="13" t="s">
        <v>36</v>
      </c>
      <c r="AX435" s="13" t="s">
        <v>80</v>
      </c>
      <c r="AY435" s="246" t="s">
        <v>127</v>
      </c>
    </row>
    <row r="436" s="14" customFormat="1">
      <c r="A436" s="14"/>
      <c r="B436" s="247"/>
      <c r="C436" s="248"/>
      <c r="D436" s="231" t="s">
        <v>140</v>
      </c>
      <c r="E436" s="249" t="s">
        <v>1</v>
      </c>
      <c r="F436" s="250" t="s">
        <v>516</v>
      </c>
      <c r="G436" s="248"/>
      <c r="H436" s="251">
        <v>21</v>
      </c>
      <c r="I436" s="252"/>
      <c r="J436" s="248"/>
      <c r="K436" s="248"/>
      <c r="L436" s="253"/>
      <c r="M436" s="254"/>
      <c r="N436" s="255"/>
      <c r="O436" s="255"/>
      <c r="P436" s="255"/>
      <c r="Q436" s="255"/>
      <c r="R436" s="255"/>
      <c r="S436" s="255"/>
      <c r="T436" s="25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7" t="s">
        <v>140</v>
      </c>
      <c r="AU436" s="257" t="s">
        <v>90</v>
      </c>
      <c r="AV436" s="14" t="s">
        <v>90</v>
      </c>
      <c r="AW436" s="14" t="s">
        <v>36</v>
      </c>
      <c r="AX436" s="14" t="s">
        <v>88</v>
      </c>
      <c r="AY436" s="257" t="s">
        <v>127</v>
      </c>
    </row>
    <row r="437" s="2" customFormat="1" ht="33" customHeight="1">
      <c r="A437" s="38"/>
      <c r="B437" s="39"/>
      <c r="C437" s="218" t="s">
        <v>517</v>
      </c>
      <c r="D437" s="218" t="s">
        <v>129</v>
      </c>
      <c r="E437" s="219" t="s">
        <v>518</v>
      </c>
      <c r="F437" s="220" t="s">
        <v>519</v>
      </c>
      <c r="G437" s="221" t="s">
        <v>275</v>
      </c>
      <c r="H437" s="222">
        <v>43.017000000000003</v>
      </c>
      <c r="I437" s="223"/>
      <c r="J437" s="224">
        <f>ROUND(I437*H437,2)</f>
        <v>0</v>
      </c>
      <c r="K437" s="220" t="s">
        <v>133</v>
      </c>
      <c r="L437" s="44"/>
      <c r="M437" s="225" t="s">
        <v>1</v>
      </c>
      <c r="N437" s="226" t="s">
        <v>45</v>
      </c>
      <c r="O437" s="91"/>
      <c r="P437" s="227">
        <f>O437*H437</f>
        <v>0</v>
      </c>
      <c r="Q437" s="227">
        <v>0</v>
      </c>
      <c r="R437" s="227">
        <f>Q437*H437</f>
        <v>0</v>
      </c>
      <c r="S437" s="227">
        <v>0</v>
      </c>
      <c r="T437" s="228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9" t="s">
        <v>134</v>
      </c>
      <c r="AT437" s="229" t="s">
        <v>129</v>
      </c>
      <c r="AU437" s="229" t="s">
        <v>90</v>
      </c>
      <c r="AY437" s="17" t="s">
        <v>127</v>
      </c>
      <c r="BE437" s="230">
        <f>IF(N437="základní",J437,0)</f>
        <v>0</v>
      </c>
      <c r="BF437" s="230">
        <f>IF(N437="snížená",J437,0)</f>
        <v>0</v>
      </c>
      <c r="BG437" s="230">
        <f>IF(N437="zákl. přenesená",J437,0)</f>
        <v>0</v>
      </c>
      <c r="BH437" s="230">
        <f>IF(N437="sníž. přenesená",J437,0)</f>
        <v>0</v>
      </c>
      <c r="BI437" s="230">
        <f>IF(N437="nulová",J437,0)</f>
        <v>0</v>
      </c>
      <c r="BJ437" s="17" t="s">
        <v>88</v>
      </c>
      <c r="BK437" s="230">
        <f>ROUND(I437*H437,2)</f>
        <v>0</v>
      </c>
      <c r="BL437" s="17" t="s">
        <v>134</v>
      </c>
      <c r="BM437" s="229" t="s">
        <v>520</v>
      </c>
    </row>
    <row r="438" s="2" customFormat="1">
      <c r="A438" s="38"/>
      <c r="B438" s="39"/>
      <c r="C438" s="40"/>
      <c r="D438" s="231" t="s">
        <v>136</v>
      </c>
      <c r="E438" s="40"/>
      <c r="F438" s="232" t="s">
        <v>521</v>
      </c>
      <c r="G438" s="40"/>
      <c r="H438" s="40"/>
      <c r="I438" s="233"/>
      <c r="J438" s="40"/>
      <c r="K438" s="40"/>
      <c r="L438" s="44"/>
      <c r="M438" s="234"/>
      <c r="N438" s="235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136</v>
      </c>
      <c r="AU438" s="17" t="s">
        <v>90</v>
      </c>
    </row>
    <row r="439" s="13" customFormat="1">
      <c r="A439" s="13"/>
      <c r="B439" s="237"/>
      <c r="C439" s="238"/>
      <c r="D439" s="231" t="s">
        <v>140</v>
      </c>
      <c r="E439" s="239" t="s">
        <v>1</v>
      </c>
      <c r="F439" s="240" t="s">
        <v>522</v>
      </c>
      <c r="G439" s="238"/>
      <c r="H439" s="239" t="s">
        <v>1</v>
      </c>
      <c r="I439" s="241"/>
      <c r="J439" s="238"/>
      <c r="K439" s="238"/>
      <c r="L439" s="242"/>
      <c r="M439" s="243"/>
      <c r="N439" s="244"/>
      <c r="O439" s="244"/>
      <c r="P439" s="244"/>
      <c r="Q439" s="244"/>
      <c r="R439" s="244"/>
      <c r="S439" s="244"/>
      <c r="T439" s="24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6" t="s">
        <v>140</v>
      </c>
      <c r="AU439" s="246" t="s">
        <v>90</v>
      </c>
      <c r="AV439" s="13" t="s">
        <v>88</v>
      </c>
      <c r="AW439" s="13" t="s">
        <v>36</v>
      </c>
      <c r="AX439" s="13" t="s">
        <v>80</v>
      </c>
      <c r="AY439" s="246" t="s">
        <v>127</v>
      </c>
    </row>
    <row r="440" s="13" customFormat="1">
      <c r="A440" s="13"/>
      <c r="B440" s="237"/>
      <c r="C440" s="238"/>
      <c r="D440" s="231" t="s">
        <v>140</v>
      </c>
      <c r="E440" s="239" t="s">
        <v>1</v>
      </c>
      <c r="F440" s="240" t="s">
        <v>523</v>
      </c>
      <c r="G440" s="238"/>
      <c r="H440" s="239" t="s">
        <v>1</v>
      </c>
      <c r="I440" s="241"/>
      <c r="J440" s="238"/>
      <c r="K440" s="238"/>
      <c r="L440" s="242"/>
      <c r="M440" s="243"/>
      <c r="N440" s="244"/>
      <c r="O440" s="244"/>
      <c r="P440" s="244"/>
      <c r="Q440" s="244"/>
      <c r="R440" s="244"/>
      <c r="S440" s="244"/>
      <c r="T440" s="24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6" t="s">
        <v>140</v>
      </c>
      <c r="AU440" s="246" t="s">
        <v>90</v>
      </c>
      <c r="AV440" s="13" t="s">
        <v>88</v>
      </c>
      <c r="AW440" s="13" t="s">
        <v>36</v>
      </c>
      <c r="AX440" s="13" t="s">
        <v>80</v>
      </c>
      <c r="AY440" s="246" t="s">
        <v>127</v>
      </c>
    </row>
    <row r="441" s="14" customFormat="1">
      <c r="A441" s="14"/>
      <c r="B441" s="247"/>
      <c r="C441" s="248"/>
      <c r="D441" s="231" t="s">
        <v>140</v>
      </c>
      <c r="E441" s="249" t="s">
        <v>1</v>
      </c>
      <c r="F441" s="250" t="s">
        <v>524</v>
      </c>
      <c r="G441" s="248"/>
      <c r="H441" s="251">
        <v>43.017000000000003</v>
      </c>
      <c r="I441" s="252"/>
      <c r="J441" s="248"/>
      <c r="K441" s="248"/>
      <c r="L441" s="253"/>
      <c r="M441" s="254"/>
      <c r="N441" s="255"/>
      <c r="O441" s="255"/>
      <c r="P441" s="255"/>
      <c r="Q441" s="255"/>
      <c r="R441" s="255"/>
      <c r="S441" s="255"/>
      <c r="T441" s="25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7" t="s">
        <v>140</v>
      </c>
      <c r="AU441" s="257" t="s">
        <v>90</v>
      </c>
      <c r="AV441" s="14" t="s">
        <v>90</v>
      </c>
      <c r="AW441" s="14" t="s">
        <v>36</v>
      </c>
      <c r="AX441" s="14" t="s">
        <v>88</v>
      </c>
      <c r="AY441" s="257" t="s">
        <v>127</v>
      </c>
    </row>
    <row r="442" s="2" customFormat="1" ht="21.75" customHeight="1">
      <c r="A442" s="38"/>
      <c r="B442" s="39"/>
      <c r="C442" s="218" t="s">
        <v>525</v>
      </c>
      <c r="D442" s="218" t="s">
        <v>129</v>
      </c>
      <c r="E442" s="219" t="s">
        <v>526</v>
      </c>
      <c r="F442" s="220" t="s">
        <v>527</v>
      </c>
      <c r="G442" s="221" t="s">
        <v>132</v>
      </c>
      <c r="H442" s="222">
        <v>42.713999999999999</v>
      </c>
      <c r="I442" s="223"/>
      <c r="J442" s="224">
        <f>ROUND(I442*H442,2)</f>
        <v>0</v>
      </c>
      <c r="K442" s="220" t="s">
        <v>166</v>
      </c>
      <c r="L442" s="44"/>
      <c r="M442" s="225" t="s">
        <v>1</v>
      </c>
      <c r="N442" s="226" t="s">
        <v>45</v>
      </c>
      <c r="O442" s="91"/>
      <c r="P442" s="227">
        <f>O442*H442</f>
        <v>0</v>
      </c>
      <c r="Q442" s="227">
        <v>0</v>
      </c>
      <c r="R442" s="227">
        <f>Q442*H442</f>
        <v>0</v>
      </c>
      <c r="S442" s="227">
        <v>0</v>
      </c>
      <c r="T442" s="228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9" t="s">
        <v>134</v>
      </c>
      <c r="AT442" s="229" t="s">
        <v>129</v>
      </c>
      <c r="AU442" s="229" t="s">
        <v>90</v>
      </c>
      <c r="AY442" s="17" t="s">
        <v>127</v>
      </c>
      <c r="BE442" s="230">
        <f>IF(N442="základní",J442,0)</f>
        <v>0</v>
      </c>
      <c r="BF442" s="230">
        <f>IF(N442="snížená",J442,0)</f>
        <v>0</v>
      </c>
      <c r="BG442" s="230">
        <f>IF(N442="zákl. přenesená",J442,0)</f>
        <v>0</v>
      </c>
      <c r="BH442" s="230">
        <f>IF(N442="sníž. přenesená",J442,0)</f>
        <v>0</v>
      </c>
      <c r="BI442" s="230">
        <f>IF(N442="nulová",J442,0)</f>
        <v>0</v>
      </c>
      <c r="BJ442" s="17" t="s">
        <v>88</v>
      </c>
      <c r="BK442" s="230">
        <f>ROUND(I442*H442,2)</f>
        <v>0</v>
      </c>
      <c r="BL442" s="17" t="s">
        <v>134</v>
      </c>
      <c r="BM442" s="229" t="s">
        <v>528</v>
      </c>
    </row>
    <row r="443" s="2" customFormat="1">
      <c r="A443" s="38"/>
      <c r="B443" s="39"/>
      <c r="C443" s="40"/>
      <c r="D443" s="231" t="s">
        <v>136</v>
      </c>
      <c r="E443" s="40"/>
      <c r="F443" s="232" t="s">
        <v>529</v>
      </c>
      <c r="G443" s="40"/>
      <c r="H443" s="40"/>
      <c r="I443" s="233"/>
      <c r="J443" s="40"/>
      <c r="K443" s="40"/>
      <c r="L443" s="44"/>
      <c r="M443" s="234"/>
      <c r="N443" s="235"/>
      <c r="O443" s="91"/>
      <c r="P443" s="91"/>
      <c r="Q443" s="91"/>
      <c r="R443" s="91"/>
      <c r="S443" s="91"/>
      <c r="T443" s="92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136</v>
      </c>
      <c r="AU443" s="17" t="s">
        <v>90</v>
      </c>
    </row>
    <row r="444" s="2" customFormat="1">
      <c r="A444" s="38"/>
      <c r="B444" s="39"/>
      <c r="C444" s="40"/>
      <c r="D444" s="231" t="s">
        <v>138</v>
      </c>
      <c r="E444" s="40"/>
      <c r="F444" s="236" t="s">
        <v>530</v>
      </c>
      <c r="G444" s="40"/>
      <c r="H444" s="40"/>
      <c r="I444" s="233"/>
      <c r="J444" s="40"/>
      <c r="K444" s="40"/>
      <c r="L444" s="44"/>
      <c r="M444" s="234"/>
      <c r="N444" s="235"/>
      <c r="O444" s="91"/>
      <c r="P444" s="91"/>
      <c r="Q444" s="91"/>
      <c r="R444" s="91"/>
      <c r="S444" s="91"/>
      <c r="T444" s="92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138</v>
      </c>
      <c r="AU444" s="17" t="s">
        <v>90</v>
      </c>
    </row>
    <row r="445" s="13" customFormat="1">
      <c r="A445" s="13"/>
      <c r="B445" s="237"/>
      <c r="C445" s="238"/>
      <c r="D445" s="231" t="s">
        <v>140</v>
      </c>
      <c r="E445" s="239" t="s">
        <v>1</v>
      </c>
      <c r="F445" s="240" t="s">
        <v>531</v>
      </c>
      <c r="G445" s="238"/>
      <c r="H445" s="239" t="s">
        <v>1</v>
      </c>
      <c r="I445" s="241"/>
      <c r="J445" s="238"/>
      <c r="K445" s="238"/>
      <c r="L445" s="242"/>
      <c r="M445" s="243"/>
      <c r="N445" s="244"/>
      <c r="O445" s="244"/>
      <c r="P445" s="244"/>
      <c r="Q445" s="244"/>
      <c r="R445" s="244"/>
      <c r="S445" s="244"/>
      <c r="T445" s="24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6" t="s">
        <v>140</v>
      </c>
      <c r="AU445" s="246" t="s">
        <v>90</v>
      </c>
      <c r="AV445" s="13" t="s">
        <v>88</v>
      </c>
      <c r="AW445" s="13" t="s">
        <v>36</v>
      </c>
      <c r="AX445" s="13" t="s">
        <v>80</v>
      </c>
      <c r="AY445" s="246" t="s">
        <v>127</v>
      </c>
    </row>
    <row r="446" s="13" customFormat="1">
      <c r="A446" s="13"/>
      <c r="B446" s="237"/>
      <c r="C446" s="238"/>
      <c r="D446" s="231" t="s">
        <v>140</v>
      </c>
      <c r="E446" s="239" t="s">
        <v>1</v>
      </c>
      <c r="F446" s="240" t="s">
        <v>532</v>
      </c>
      <c r="G446" s="238"/>
      <c r="H446" s="239" t="s">
        <v>1</v>
      </c>
      <c r="I446" s="241"/>
      <c r="J446" s="238"/>
      <c r="K446" s="238"/>
      <c r="L446" s="242"/>
      <c r="M446" s="243"/>
      <c r="N446" s="244"/>
      <c r="O446" s="244"/>
      <c r="P446" s="244"/>
      <c r="Q446" s="244"/>
      <c r="R446" s="244"/>
      <c r="S446" s="244"/>
      <c r="T446" s="24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6" t="s">
        <v>140</v>
      </c>
      <c r="AU446" s="246" t="s">
        <v>90</v>
      </c>
      <c r="AV446" s="13" t="s">
        <v>88</v>
      </c>
      <c r="AW446" s="13" t="s">
        <v>36</v>
      </c>
      <c r="AX446" s="13" t="s">
        <v>80</v>
      </c>
      <c r="AY446" s="246" t="s">
        <v>127</v>
      </c>
    </row>
    <row r="447" s="14" customFormat="1">
      <c r="A447" s="14"/>
      <c r="B447" s="247"/>
      <c r="C447" s="248"/>
      <c r="D447" s="231" t="s">
        <v>140</v>
      </c>
      <c r="E447" s="249" t="s">
        <v>1</v>
      </c>
      <c r="F447" s="250" t="s">
        <v>533</v>
      </c>
      <c r="G447" s="248"/>
      <c r="H447" s="251">
        <v>42.713999999999999</v>
      </c>
      <c r="I447" s="252"/>
      <c r="J447" s="248"/>
      <c r="K447" s="248"/>
      <c r="L447" s="253"/>
      <c r="M447" s="254"/>
      <c r="N447" s="255"/>
      <c r="O447" s="255"/>
      <c r="P447" s="255"/>
      <c r="Q447" s="255"/>
      <c r="R447" s="255"/>
      <c r="S447" s="255"/>
      <c r="T447" s="25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7" t="s">
        <v>140</v>
      </c>
      <c r="AU447" s="257" t="s">
        <v>90</v>
      </c>
      <c r="AV447" s="14" t="s">
        <v>90</v>
      </c>
      <c r="AW447" s="14" t="s">
        <v>36</v>
      </c>
      <c r="AX447" s="14" t="s">
        <v>88</v>
      </c>
      <c r="AY447" s="257" t="s">
        <v>127</v>
      </c>
    </row>
    <row r="448" s="2" customFormat="1" ht="21.75" customHeight="1">
      <c r="A448" s="38"/>
      <c r="B448" s="39"/>
      <c r="C448" s="269" t="s">
        <v>534</v>
      </c>
      <c r="D448" s="269" t="s">
        <v>286</v>
      </c>
      <c r="E448" s="270" t="s">
        <v>535</v>
      </c>
      <c r="F448" s="271" t="s">
        <v>536</v>
      </c>
      <c r="G448" s="272" t="s">
        <v>132</v>
      </c>
      <c r="H448" s="273">
        <v>42.713999999999999</v>
      </c>
      <c r="I448" s="274"/>
      <c r="J448" s="275">
        <f>ROUND(I448*H448,2)</f>
        <v>0</v>
      </c>
      <c r="K448" s="271" t="s">
        <v>133</v>
      </c>
      <c r="L448" s="276"/>
      <c r="M448" s="277" t="s">
        <v>1</v>
      </c>
      <c r="N448" s="278" t="s">
        <v>45</v>
      </c>
      <c r="O448" s="91"/>
      <c r="P448" s="227">
        <f>O448*H448</f>
        <v>0</v>
      </c>
      <c r="Q448" s="227">
        <v>0.00068000000000000005</v>
      </c>
      <c r="R448" s="227">
        <f>Q448*H448</f>
        <v>0.029045520000000002</v>
      </c>
      <c r="S448" s="227">
        <v>0</v>
      </c>
      <c r="T448" s="228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9" t="s">
        <v>184</v>
      </c>
      <c r="AT448" s="229" t="s">
        <v>286</v>
      </c>
      <c r="AU448" s="229" t="s">
        <v>90</v>
      </c>
      <c r="AY448" s="17" t="s">
        <v>127</v>
      </c>
      <c r="BE448" s="230">
        <f>IF(N448="základní",J448,0)</f>
        <v>0</v>
      </c>
      <c r="BF448" s="230">
        <f>IF(N448="snížená",J448,0)</f>
        <v>0</v>
      </c>
      <c r="BG448" s="230">
        <f>IF(N448="zákl. přenesená",J448,0)</f>
        <v>0</v>
      </c>
      <c r="BH448" s="230">
        <f>IF(N448="sníž. přenesená",J448,0)</f>
        <v>0</v>
      </c>
      <c r="BI448" s="230">
        <f>IF(N448="nulová",J448,0)</f>
        <v>0</v>
      </c>
      <c r="BJ448" s="17" t="s">
        <v>88</v>
      </c>
      <c r="BK448" s="230">
        <f>ROUND(I448*H448,2)</f>
        <v>0</v>
      </c>
      <c r="BL448" s="17" t="s">
        <v>134</v>
      </c>
      <c r="BM448" s="229" t="s">
        <v>537</v>
      </c>
    </row>
    <row r="449" s="2" customFormat="1">
      <c r="A449" s="38"/>
      <c r="B449" s="39"/>
      <c r="C449" s="40"/>
      <c r="D449" s="231" t="s">
        <v>136</v>
      </c>
      <c r="E449" s="40"/>
      <c r="F449" s="232" t="s">
        <v>536</v>
      </c>
      <c r="G449" s="40"/>
      <c r="H449" s="40"/>
      <c r="I449" s="233"/>
      <c r="J449" s="40"/>
      <c r="K449" s="40"/>
      <c r="L449" s="44"/>
      <c r="M449" s="234"/>
      <c r="N449" s="235"/>
      <c r="O449" s="91"/>
      <c r="P449" s="91"/>
      <c r="Q449" s="91"/>
      <c r="R449" s="91"/>
      <c r="S449" s="91"/>
      <c r="T449" s="92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136</v>
      </c>
      <c r="AU449" s="17" t="s">
        <v>90</v>
      </c>
    </row>
    <row r="450" s="2" customFormat="1" ht="24.15" customHeight="1">
      <c r="A450" s="38"/>
      <c r="B450" s="39"/>
      <c r="C450" s="218" t="s">
        <v>538</v>
      </c>
      <c r="D450" s="218" t="s">
        <v>129</v>
      </c>
      <c r="E450" s="219" t="s">
        <v>539</v>
      </c>
      <c r="F450" s="220" t="s">
        <v>540</v>
      </c>
      <c r="G450" s="221" t="s">
        <v>132</v>
      </c>
      <c r="H450" s="222">
        <v>42.713999999999999</v>
      </c>
      <c r="I450" s="223"/>
      <c r="J450" s="224">
        <f>ROUND(I450*H450,2)</f>
        <v>0</v>
      </c>
      <c r="K450" s="220" t="s">
        <v>133</v>
      </c>
      <c r="L450" s="44"/>
      <c r="M450" s="225" t="s">
        <v>1</v>
      </c>
      <c r="N450" s="226" t="s">
        <v>45</v>
      </c>
      <c r="O450" s="91"/>
      <c r="P450" s="227">
        <f>O450*H450</f>
        <v>0</v>
      </c>
      <c r="Q450" s="227">
        <v>0</v>
      </c>
      <c r="R450" s="227">
        <f>Q450*H450</f>
        <v>0</v>
      </c>
      <c r="S450" s="227">
        <v>0</v>
      </c>
      <c r="T450" s="228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9" t="s">
        <v>134</v>
      </c>
      <c r="AT450" s="229" t="s">
        <v>129</v>
      </c>
      <c r="AU450" s="229" t="s">
        <v>90</v>
      </c>
      <c r="AY450" s="17" t="s">
        <v>127</v>
      </c>
      <c r="BE450" s="230">
        <f>IF(N450="základní",J450,0)</f>
        <v>0</v>
      </c>
      <c r="BF450" s="230">
        <f>IF(N450="snížená",J450,0)</f>
        <v>0</v>
      </c>
      <c r="BG450" s="230">
        <f>IF(N450="zákl. přenesená",J450,0)</f>
        <v>0</v>
      </c>
      <c r="BH450" s="230">
        <f>IF(N450="sníž. přenesená",J450,0)</f>
        <v>0</v>
      </c>
      <c r="BI450" s="230">
        <f>IF(N450="nulová",J450,0)</f>
        <v>0</v>
      </c>
      <c r="BJ450" s="17" t="s">
        <v>88</v>
      </c>
      <c r="BK450" s="230">
        <f>ROUND(I450*H450,2)</f>
        <v>0</v>
      </c>
      <c r="BL450" s="17" t="s">
        <v>134</v>
      </c>
      <c r="BM450" s="229" t="s">
        <v>541</v>
      </c>
    </row>
    <row r="451" s="2" customFormat="1">
      <c r="A451" s="38"/>
      <c r="B451" s="39"/>
      <c r="C451" s="40"/>
      <c r="D451" s="231" t="s">
        <v>136</v>
      </c>
      <c r="E451" s="40"/>
      <c r="F451" s="232" t="s">
        <v>542</v>
      </c>
      <c r="G451" s="40"/>
      <c r="H451" s="40"/>
      <c r="I451" s="233"/>
      <c r="J451" s="40"/>
      <c r="K451" s="40"/>
      <c r="L451" s="44"/>
      <c r="M451" s="234"/>
      <c r="N451" s="235"/>
      <c r="O451" s="91"/>
      <c r="P451" s="91"/>
      <c r="Q451" s="91"/>
      <c r="R451" s="91"/>
      <c r="S451" s="91"/>
      <c r="T451" s="92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136</v>
      </c>
      <c r="AU451" s="17" t="s">
        <v>90</v>
      </c>
    </row>
    <row r="452" s="2" customFormat="1">
      <c r="A452" s="38"/>
      <c r="B452" s="39"/>
      <c r="C452" s="40"/>
      <c r="D452" s="231" t="s">
        <v>138</v>
      </c>
      <c r="E452" s="40"/>
      <c r="F452" s="236" t="s">
        <v>543</v>
      </c>
      <c r="G452" s="40"/>
      <c r="H452" s="40"/>
      <c r="I452" s="233"/>
      <c r="J452" s="40"/>
      <c r="K452" s="40"/>
      <c r="L452" s="44"/>
      <c r="M452" s="234"/>
      <c r="N452" s="235"/>
      <c r="O452" s="91"/>
      <c r="P452" s="91"/>
      <c r="Q452" s="91"/>
      <c r="R452" s="91"/>
      <c r="S452" s="91"/>
      <c r="T452" s="92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138</v>
      </c>
      <c r="AU452" s="17" t="s">
        <v>90</v>
      </c>
    </row>
    <row r="453" s="13" customFormat="1">
      <c r="A453" s="13"/>
      <c r="B453" s="237"/>
      <c r="C453" s="238"/>
      <c r="D453" s="231" t="s">
        <v>140</v>
      </c>
      <c r="E453" s="239" t="s">
        <v>1</v>
      </c>
      <c r="F453" s="240" t="s">
        <v>531</v>
      </c>
      <c r="G453" s="238"/>
      <c r="H453" s="239" t="s">
        <v>1</v>
      </c>
      <c r="I453" s="241"/>
      <c r="J453" s="238"/>
      <c r="K453" s="238"/>
      <c r="L453" s="242"/>
      <c r="M453" s="243"/>
      <c r="N453" s="244"/>
      <c r="O453" s="244"/>
      <c r="P453" s="244"/>
      <c r="Q453" s="244"/>
      <c r="R453" s="244"/>
      <c r="S453" s="244"/>
      <c r="T453" s="24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6" t="s">
        <v>140</v>
      </c>
      <c r="AU453" s="246" t="s">
        <v>90</v>
      </c>
      <c r="AV453" s="13" t="s">
        <v>88</v>
      </c>
      <c r="AW453" s="13" t="s">
        <v>36</v>
      </c>
      <c r="AX453" s="13" t="s">
        <v>80</v>
      </c>
      <c r="AY453" s="246" t="s">
        <v>127</v>
      </c>
    </row>
    <row r="454" s="13" customFormat="1">
      <c r="A454" s="13"/>
      <c r="B454" s="237"/>
      <c r="C454" s="238"/>
      <c r="D454" s="231" t="s">
        <v>140</v>
      </c>
      <c r="E454" s="239" t="s">
        <v>1</v>
      </c>
      <c r="F454" s="240" t="s">
        <v>532</v>
      </c>
      <c r="G454" s="238"/>
      <c r="H454" s="239" t="s">
        <v>1</v>
      </c>
      <c r="I454" s="241"/>
      <c r="J454" s="238"/>
      <c r="K454" s="238"/>
      <c r="L454" s="242"/>
      <c r="M454" s="243"/>
      <c r="N454" s="244"/>
      <c r="O454" s="244"/>
      <c r="P454" s="244"/>
      <c r="Q454" s="244"/>
      <c r="R454" s="244"/>
      <c r="S454" s="244"/>
      <c r="T454" s="24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6" t="s">
        <v>140</v>
      </c>
      <c r="AU454" s="246" t="s">
        <v>90</v>
      </c>
      <c r="AV454" s="13" t="s">
        <v>88</v>
      </c>
      <c r="AW454" s="13" t="s">
        <v>36</v>
      </c>
      <c r="AX454" s="13" t="s">
        <v>80</v>
      </c>
      <c r="AY454" s="246" t="s">
        <v>127</v>
      </c>
    </row>
    <row r="455" s="14" customFormat="1">
      <c r="A455" s="14"/>
      <c r="B455" s="247"/>
      <c r="C455" s="248"/>
      <c r="D455" s="231" t="s">
        <v>140</v>
      </c>
      <c r="E455" s="249" t="s">
        <v>1</v>
      </c>
      <c r="F455" s="250" t="s">
        <v>533</v>
      </c>
      <c r="G455" s="248"/>
      <c r="H455" s="251">
        <v>42.713999999999999</v>
      </c>
      <c r="I455" s="252"/>
      <c r="J455" s="248"/>
      <c r="K455" s="248"/>
      <c r="L455" s="253"/>
      <c r="M455" s="254"/>
      <c r="N455" s="255"/>
      <c r="O455" s="255"/>
      <c r="P455" s="255"/>
      <c r="Q455" s="255"/>
      <c r="R455" s="255"/>
      <c r="S455" s="255"/>
      <c r="T455" s="25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7" t="s">
        <v>140</v>
      </c>
      <c r="AU455" s="257" t="s">
        <v>90</v>
      </c>
      <c r="AV455" s="14" t="s">
        <v>90</v>
      </c>
      <c r="AW455" s="14" t="s">
        <v>36</v>
      </c>
      <c r="AX455" s="14" t="s">
        <v>88</v>
      </c>
      <c r="AY455" s="257" t="s">
        <v>127</v>
      </c>
    </row>
    <row r="456" s="12" customFormat="1" ht="22.8" customHeight="1">
      <c r="A456" s="12"/>
      <c r="B456" s="202"/>
      <c r="C456" s="203"/>
      <c r="D456" s="204" t="s">
        <v>79</v>
      </c>
      <c r="E456" s="216" t="s">
        <v>544</v>
      </c>
      <c r="F456" s="216" t="s">
        <v>545</v>
      </c>
      <c r="G456" s="203"/>
      <c r="H456" s="203"/>
      <c r="I456" s="206"/>
      <c r="J456" s="217">
        <f>BK456</f>
        <v>0</v>
      </c>
      <c r="K456" s="203"/>
      <c r="L456" s="208"/>
      <c r="M456" s="209"/>
      <c r="N456" s="210"/>
      <c r="O456" s="210"/>
      <c r="P456" s="211">
        <f>SUM(P457:P462)</f>
        <v>0</v>
      </c>
      <c r="Q456" s="210"/>
      <c r="R456" s="211">
        <f>SUM(R457:R462)</f>
        <v>0</v>
      </c>
      <c r="S456" s="210"/>
      <c r="T456" s="212">
        <f>SUM(T457:T462)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13" t="s">
        <v>88</v>
      </c>
      <c r="AT456" s="214" t="s">
        <v>79</v>
      </c>
      <c r="AU456" s="214" t="s">
        <v>88</v>
      </c>
      <c r="AY456" s="213" t="s">
        <v>127</v>
      </c>
      <c r="BK456" s="215">
        <f>SUM(BK457:BK462)</f>
        <v>0</v>
      </c>
    </row>
    <row r="457" s="2" customFormat="1" ht="24.15" customHeight="1">
      <c r="A457" s="38"/>
      <c r="B457" s="39"/>
      <c r="C457" s="218" t="s">
        <v>546</v>
      </c>
      <c r="D457" s="218" t="s">
        <v>129</v>
      </c>
      <c r="E457" s="219" t="s">
        <v>547</v>
      </c>
      <c r="F457" s="220" t="s">
        <v>548</v>
      </c>
      <c r="G457" s="221" t="s">
        <v>261</v>
      </c>
      <c r="H457" s="222">
        <v>2306.6129999999998</v>
      </c>
      <c r="I457" s="223"/>
      <c r="J457" s="224">
        <f>ROUND(I457*H457,2)</f>
        <v>0</v>
      </c>
      <c r="K457" s="220" t="s">
        <v>133</v>
      </c>
      <c r="L457" s="44"/>
      <c r="M457" s="225" t="s">
        <v>1</v>
      </c>
      <c r="N457" s="226" t="s">
        <v>45</v>
      </c>
      <c r="O457" s="91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9" t="s">
        <v>134</v>
      </c>
      <c r="AT457" s="229" t="s">
        <v>129</v>
      </c>
      <c r="AU457" s="229" t="s">
        <v>90</v>
      </c>
      <c r="AY457" s="17" t="s">
        <v>127</v>
      </c>
      <c r="BE457" s="230">
        <f>IF(N457="základní",J457,0)</f>
        <v>0</v>
      </c>
      <c r="BF457" s="230">
        <f>IF(N457="snížená",J457,0)</f>
        <v>0</v>
      </c>
      <c r="BG457" s="230">
        <f>IF(N457="zákl. přenesená",J457,0)</f>
        <v>0</v>
      </c>
      <c r="BH457" s="230">
        <f>IF(N457="sníž. přenesená",J457,0)</f>
        <v>0</v>
      </c>
      <c r="BI457" s="230">
        <f>IF(N457="nulová",J457,0)</f>
        <v>0</v>
      </c>
      <c r="BJ457" s="17" t="s">
        <v>88</v>
      </c>
      <c r="BK457" s="230">
        <f>ROUND(I457*H457,2)</f>
        <v>0</v>
      </c>
      <c r="BL457" s="17" t="s">
        <v>134</v>
      </c>
      <c r="BM457" s="229" t="s">
        <v>549</v>
      </c>
    </row>
    <row r="458" s="2" customFormat="1">
      <c r="A458" s="38"/>
      <c r="B458" s="39"/>
      <c r="C458" s="40"/>
      <c r="D458" s="231" t="s">
        <v>136</v>
      </c>
      <c r="E458" s="40"/>
      <c r="F458" s="232" t="s">
        <v>550</v>
      </c>
      <c r="G458" s="40"/>
      <c r="H458" s="40"/>
      <c r="I458" s="233"/>
      <c r="J458" s="40"/>
      <c r="K458" s="40"/>
      <c r="L458" s="44"/>
      <c r="M458" s="234"/>
      <c r="N458" s="235"/>
      <c r="O458" s="91"/>
      <c r="P458" s="91"/>
      <c r="Q458" s="91"/>
      <c r="R458" s="91"/>
      <c r="S458" s="91"/>
      <c r="T458" s="92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136</v>
      </c>
      <c r="AU458" s="17" t="s">
        <v>90</v>
      </c>
    </row>
    <row r="459" s="2" customFormat="1">
      <c r="A459" s="38"/>
      <c r="B459" s="39"/>
      <c r="C459" s="40"/>
      <c r="D459" s="231" t="s">
        <v>138</v>
      </c>
      <c r="E459" s="40"/>
      <c r="F459" s="236" t="s">
        <v>247</v>
      </c>
      <c r="G459" s="40"/>
      <c r="H459" s="40"/>
      <c r="I459" s="233"/>
      <c r="J459" s="40"/>
      <c r="K459" s="40"/>
      <c r="L459" s="44"/>
      <c r="M459" s="234"/>
      <c r="N459" s="235"/>
      <c r="O459" s="91"/>
      <c r="P459" s="91"/>
      <c r="Q459" s="91"/>
      <c r="R459" s="91"/>
      <c r="S459" s="91"/>
      <c r="T459" s="92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138</v>
      </c>
      <c r="AU459" s="17" t="s">
        <v>90</v>
      </c>
    </row>
    <row r="460" s="2" customFormat="1" ht="24.15" customHeight="1">
      <c r="A460" s="38"/>
      <c r="B460" s="39"/>
      <c r="C460" s="218" t="s">
        <v>551</v>
      </c>
      <c r="D460" s="218" t="s">
        <v>129</v>
      </c>
      <c r="E460" s="219" t="s">
        <v>552</v>
      </c>
      <c r="F460" s="220" t="s">
        <v>553</v>
      </c>
      <c r="G460" s="221" t="s">
        <v>261</v>
      </c>
      <c r="H460" s="222">
        <v>34599.195</v>
      </c>
      <c r="I460" s="223"/>
      <c r="J460" s="224">
        <f>ROUND(I460*H460,2)</f>
        <v>0</v>
      </c>
      <c r="K460" s="220" t="s">
        <v>133</v>
      </c>
      <c r="L460" s="44"/>
      <c r="M460" s="225" t="s">
        <v>1</v>
      </c>
      <c r="N460" s="226" t="s">
        <v>45</v>
      </c>
      <c r="O460" s="91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9" t="s">
        <v>134</v>
      </c>
      <c r="AT460" s="229" t="s">
        <v>129</v>
      </c>
      <c r="AU460" s="229" t="s">
        <v>90</v>
      </c>
      <c r="AY460" s="17" t="s">
        <v>127</v>
      </c>
      <c r="BE460" s="230">
        <f>IF(N460="základní",J460,0)</f>
        <v>0</v>
      </c>
      <c r="BF460" s="230">
        <f>IF(N460="snížená",J460,0)</f>
        <v>0</v>
      </c>
      <c r="BG460" s="230">
        <f>IF(N460="zákl. přenesená",J460,0)</f>
        <v>0</v>
      </c>
      <c r="BH460" s="230">
        <f>IF(N460="sníž. přenesená",J460,0)</f>
        <v>0</v>
      </c>
      <c r="BI460" s="230">
        <f>IF(N460="nulová",J460,0)</f>
        <v>0</v>
      </c>
      <c r="BJ460" s="17" t="s">
        <v>88</v>
      </c>
      <c r="BK460" s="230">
        <f>ROUND(I460*H460,2)</f>
        <v>0</v>
      </c>
      <c r="BL460" s="17" t="s">
        <v>134</v>
      </c>
      <c r="BM460" s="229" t="s">
        <v>554</v>
      </c>
    </row>
    <row r="461" s="2" customFormat="1">
      <c r="A461" s="38"/>
      <c r="B461" s="39"/>
      <c r="C461" s="40"/>
      <c r="D461" s="231" t="s">
        <v>136</v>
      </c>
      <c r="E461" s="40"/>
      <c r="F461" s="232" t="s">
        <v>555</v>
      </c>
      <c r="G461" s="40"/>
      <c r="H461" s="40"/>
      <c r="I461" s="233"/>
      <c r="J461" s="40"/>
      <c r="K461" s="40"/>
      <c r="L461" s="44"/>
      <c r="M461" s="234"/>
      <c r="N461" s="235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136</v>
      </c>
      <c r="AU461" s="17" t="s">
        <v>90</v>
      </c>
    </row>
    <row r="462" s="14" customFormat="1">
      <c r="A462" s="14"/>
      <c r="B462" s="247"/>
      <c r="C462" s="248"/>
      <c r="D462" s="231" t="s">
        <v>140</v>
      </c>
      <c r="E462" s="248"/>
      <c r="F462" s="250" t="s">
        <v>556</v>
      </c>
      <c r="G462" s="248"/>
      <c r="H462" s="251">
        <v>34599.195</v>
      </c>
      <c r="I462" s="252"/>
      <c r="J462" s="248"/>
      <c r="K462" s="248"/>
      <c r="L462" s="253"/>
      <c r="M462" s="254"/>
      <c r="N462" s="255"/>
      <c r="O462" s="255"/>
      <c r="P462" s="255"/>
      <c r="Q462" s="255"/>
      <c r="R462" s="255"/>
      <c r="S462" s="255"/>
      <c r="T462" s="256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7" t="s">
        <v>140</v>
      </c>
      <c r="AU462" s="257" t="s">
        <v>90</v>
      </c>
      <c r="AV462" s="14" t="s">
        <v>90</v>
      </c>
      <c r="AW462" s="14" t="s">
        <v>4</v>
      </c>
      <c r="AX462" s="14" t="s">
        <v>88</v>
      </c>
      <c r="AY462" s="257" t="s">
        <v>127</v>
      </c>
    </row>
    <row r="463" s="12" customFormat="1" ht="22.8" customHeight="1">
      <c r="A463" s="12"/>
      <c r="B463" s="202"/>
      <c r="C463" s="203"/>
      <c r="D463" s="204" t="s">
        <v>79</v>
      </c>
      <c r="E463" s="216" t="s">
        <v>557</v>
      </c>
      <c r="F463" s="216" t="s">
        <v>558</v>
      </c>
      <c r="G463" s="203"/>
      <c r="H463" s="203"/>
      <c r="I463" s="206"/>
      <c r="J463" s="217">
        <f>BK463</f>
        <v>0</v>
      </c>
      <c r="K463" s="203"/>
      <c r="L463" s="208"/>
      <c r="M463" s="209"/>
      <c r="N463" s="210"/>
      <c r="O463" s="210"/>
      <c r="P463" s="211">
        <f>SUM(P464:P465)</f>
        <v>0</v>
      </c>
      <c r="Q463" s="210"/>
      <c r="R463" s="211">
        <f>SUM(R464:R465)</f>
        <v>0</v>
      </c>
      <c r="S463" s="210"/>
      <c r="T463" s="212">
        <f>SUM(T464:T465)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3" t="s">
        <v>88</v>
      </c>
      <c r="AT463" s="214" t="s">
        <v>79</v>
      </c>
      <c r="AU463" s="214" t="s">
        <v>88</v>
      </c>
      <c r="AY463" s="213" t="s">
        <v>127</v>
      </c>
      <c r="BK463" s="215">
        <f>SUM(BK464:BK465)</f>
        <v>0</v>
      </c>
    </row>
    <row r="464" s="2" customFormat="1" ht="16.5" customHeight="1">
      <c r="A464" s="38"/>
      <c r="B464" s="39"/>
      <c r="C464" s="218" t="s">
        <v>559</v>
      </c>
      <c r="D464" s="218" t="s">
        <v>129</v>
      </c>
      <c r="E464" s="219" t="s">
        <v>560</v>
      </c>
      <c r="F464" s="220" t="s">
        <v>561</v>
      </c>
      <c r="G464" s="221" t="s">
        <v>261</v>
      </c>
      <c r="H464" s="222">
        <v>2615.0419999999999</v>
      </c>
      <c r="I464" s="223"/>
      <c r="J464" s="224">
        <f>ROUND(I464*H464,2)</f>
        <v>0</v>
      </c>
      <c r="K464" s="220" t="s">
        <v>133</v>
      </c>
      <c r="L464" s="44"/>
      <c r="M464" s="225" t="s">
        <v>1</v>
      </c>
      <c r="N464" s="226" t="s">
        <v>45</v>
      </c>
      <c r="O464" s="91"/>
      <c r="P464" s="227">
        <f>O464*H464</f>
        <v>0</v>
      </c>
      <c r="Q464" s="227">
        <v>0</v>
      </c>
      <c r="R464" s="227">
        <f>Q464*H464</f>
        <v>0</v>
      </c>
      <c r="S464" s="227">
        <v>0</v>
      </c>
      <c r="T464" s="228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9" t="s">
        <v>134</v>
      </c>
      <c r="AT464" s="229" t="s">
        <v>129</v>
      </c>
      <c r="AU464" s="229" t="s">
        <v>90</v>
      </c>
      <c r="AY464" s="17" t="s">
        <v>127</v>
      </c>
      <c r="BE464" s="230">
        <f>IF(N464="základní",J464,0)</f>
        <v>0</v>
      </c>
      <c r="BF464" s="230">
        <f>IF(N464="snížená",J464,0)</f>
        <v>0</v>
      </c>
      <c r="BG464" s="230">
        <f>IF(N464="zákl. přenesená",J464,0)</f>
        <v>0</v>
      </c>
      <c r="BH464" s="230">
        <f>IF(N464="sníž. přenesená",J464,0)</f>
        <v>0</v>
      </c>
      <c r="BI464" s="230">
        <f>IF(N464="nulová",J464,0)</f>
        <v>0</v>
      </c>
      <c r="BJ464" s="17" t="s">
        <v>88</v>
      </c>
      <c r="BK464" s="230">
        <f>ROUND(I464*H464,2)</f>
        <v>0</v>
      </c>
      <c r="BL464" s="17" t="s">
        <v>134</v>
      </c>
      <c r="BM464" s="229" t="s">
        <v>562</v>
      </c>
    </row>
    <row r="465" s="2" customFormat="1">
      <c r="A465" s="38"/>
      <c r="B465" s="39"/>
      <c r="C465" s="40"/>
      <c r="D465" s="231" t="s">
        <v>136</v>
      </c>
      <c r="E465" s="40"/>
      <c r="F465" s="232" t="s">
        <v>563</v>
      </c>
      <c r="G465" s="40"/>
      <c r="H465" s="40"/>
      <c r="I465" s="233"/>
      <c r="J465" s="40"/>
      <c r="K465" s="40"/>
      <c r="L465" s="44"/>
      <c r="M465" s="234"/>
      <c r="N465" s="235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136</v>
      </c>
      <c r="AU465" s="17" t="s">
        <v>90</v>
      </c>
    </row>
    <row r="466" s="12" customFormat="1" ht="25.92" customHeight="1">
      <c r="A466" s="12"/>
      <c r="B466" s="202"/>
      <c r="C466" s="203"/>
      <c r="D466" s="204" t="s">
        <v>79</v>
      </c>
      <c r="E466" s="205" t="s">
        <v>564</v>
      </c>
      <c r="F466" s="205" t="s">
        <v>565</v>
      </c>
      <c r="G466" s="203"/>
      <c r="H466" s="203"/>
      <c r="I466" s="206"/>
      <c r="J466" s="207">
        <f>BK466</f>
        <v>0</v>
      </c>
      <c r="K466" s="203"/>
      <c r="L466" s="208"/>
      <c r="M466" s="209"/>
      <c r="N466" s="210"/>
      <c r="O466" s="210"/>
      <c r="P466" s="211">
        <f>P467</f>
        <v>0</v>
      </c>
      <c r="Q466" s="210"/>
      <c r="R466" s="211">
        <f>R467</f>
        <v>0.039480000000000001</v>
      </c>
      <c r="S466" s="210"/>
      <c r="T466" s="212">
        <f>T467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13" t="s">
        <v>90</v>
      </c>
      <c r="AT466" s="214" t="s">
        <v>79</v>
      </c>
      <c r="AU466" s="214" t="s">
        <v>80</v>
      </c>
      <c r="AY466" s="213" t="s">
        <v>127</v>
      </c>
      <c r="BK466" s="215">
        <f>BK467</f>
        <v>0</v>
      </c>
    </row>
    <row r="467" s="12" customFormat="1" ht="22.8" customHeight="1">
      <c r="A467" s="12"/>
      <c r="B467" s="202"/>
      <c r="C467" s="203"/>
      <c r="D467" s="204" t="s">
        <v>79</v>
      </c>
      <c r="E467" s="216" t="s">
        <v>566</v>
      </c>
      <c r="F467" s="216" t="s">
        <v>567</v>
      </c>
      <c r="G467" s="203"/>
      <c r="H467" s="203"/>
      <c r="I467" s="206"/>
      <c r="J467" s="217">
        <f>BK467</f>
        <v>0</v>
      </c>
      <c r="K467" s="203"/>
      <c r="L467" s="208"/>
      <c r="M467" s="209"/>
      <c r="N467" s="210"/>
      <c r="O467" s="210"/>
      <c r="P467" s="211">
        <f>SUM(P468:P475)</f>
        <v>0</v>
      </c>
      <c r="Q467" s="210"/>
      <c r="R467" s="211">
        <f>SUM(R468:R475)</f>
        <v>0.039480000000000001</v>
      </c>
      <c r="S467" s="210"/>
      <c r="T467" s="212">
        <f>SUM(T468:T475)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13" t="s">
        <v>90</v>
      </c>
      <c r="AT467" s="214" t="s">
        <v>79</v>
      </c>
      <c r="AU467" s="214" t="s">
        <v>88</v>
      </c>
      <c r="AY467" s="213" t="s">
        <v>127</v>
      </c>
      <c r="BK467" s="215">
        <f>SUM(BK468:BK475)</f>
        <v>0</v>
      </c>
    </row>
    <row r="468" s="2" customFormat="1" ht="24.15" customHeight="1">
      <c r="A468" s="38"/>
      <c r="B468" s="39"/>
      <c r="C468" s="218" t="s">
        <v>568</v>
      </c>
      <c r="D468" s="218" t="s">
        <v>129</v>
      </c>
      <c r="E468" s="219" t="s">
        <v>569</v>
      </c>
      <c r="F468" s="220" t="s">
        <v>570</v>
      </c>
      <c r="G468" s="221" t="s">
        <v>289</v>
      </c>
      <c r="H468" s="222">
        <v>789.60000000000002</v>
      </c>
      <c r="I468" s="223"/>
      <c r="J468" s="224">
        <f>ROUND(I468*H468,2)</f>
        <v>0</v>
      </c>
      <c r="K468" s="220" t="s">
        <v>133</v>
      </c>
      <c r="L468" s="44"/>
      <c r="M468" s="225" t="s">
        <v>1</v>
      </c>
      <c r="N468" s="226" t="s">
        <v>45</v>
      </c>
      <c r="O468" s="91"/>
      <c r="P468" s="227">
        <f>O468*H468</f>
        <v>0</v>
      </c>
      <c r="Q468" s="227">
        <v>5.0000000000000002E-05</v>
      </c>
      <c r="R468" s="227">
        <f>Q468*H468</f>
        <v>0.039480000000000001</v>
      </c>
      <c r="S468" s="227">
        <v>0</v>
      </c>
      <c r="T468" s="228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29" t="s">
        <v>252</v>
      </c>
      <c r="AT468" s="229" t="s">
        <v>129</v>
      </c>
      <c r="AU468" s="229" t="s">
        <v>90</v>
      </c>
      <c r="AY468" s="17" t="s">
        <v>127</v>
      </c>
      <c r="BE468" s="230">
        <f>IF(N468="základní",J468,0)</f>
        <v>0</v>
      </c>
      <c r="BF468" s="230">
        <f>IF(N468="snížená",J468,0)</f>
        <v>0</v>
      </c>
      <c r="BG468" s="230">
        <f>IF(N468="zákl. přenesená",J468,0)</f>
        <v>0</v>
      </c>
      <c r="BH468" s="230">
        <f>IF(N468="sníž. přenesená",J468,0)</f>
        <v>0</v>
      </c>
      <c r="BI468" s="230">
        <f>IF(N468="nulová",J468,0)</f>
        <v>0</v>
      </c>
      <c r="BJ468" s="17" t="s">
        <v>88</v>
      </c>
      <c r="BK468" s="230">
        <f>ROUND(I468*H468,2)</f>
        <v>0</v>
      </c>
      <c r="BL468" s="17" t="s">
        <v>252</v>
      </c>
      <c r="BM468" s="229" t="s">
        <v>571</v>
      </c>
    </row>
    <row r="469" s="2" customFormat="1">
      <c r="A469" s="38"/>
      <c r="B469" s="39"/>
      <c r="C469" s="40"/>
      <c r="D469" s="231" t="s">
        <v>136</v>
      </c>
      <c r="E469" s="40"/>
      <c r="F469" s="232" t="s">
        <v>572</v>
      </c>
      <c r="G469" s="40"/>
      <c r="H469" s="40"/>
      <c r="I469" s="233"/>
      <c r="J469" s="40"/>
      <c r="K469" s="40"/>
      <c r="L469" s="44"/>
      <c r="M469" s="234"/>
      <c r="N469" s="235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136</v>
      </c>
      <c r="AU469" s="17" t="s">
        <v>90</v>
      </c>
    </row>
    <row r="470" s="2" customFormat="1">
      <c r="A470" s="38"/>
      <c r="B470" s="39"/>
      <c r="C470" s="40"/>
      <c r="D470" s="231" t="s">
        <v>138</v>
      </c>
      <c r="E470" s="40"/>
      <c r="F470" s="236" t="s">
        <v>573</v>
      </c>
      <c r="G470" s="40"/>
      <c r="H470" s="40"/>
      <c r="I470" s="233"/>
      <c r="J470" s="40"/>
      <c r="K470" s="40"/>
      <c r="L470" s="44"/>
      <c r="M470" s="234"/>
      <c r="N470" s="235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138</v>
      </c>
      <c r="AU470" s="17" t="s">
        <v>90</v>
      </c>
    </row>
    <row r="471" s="13" customFormat="1">
      <c r="A471" s="13"/>
      <c r="B471" s="237"/>
      <c r="C471" s="238"/>
      <c r="D471" s="231" t="s">
        <v>140</v>
      </c>
      <c r="E471" s="239" t="s">
        <v>1</v>
      </c>
      <c r="F471" s="240" t="s">
        <v>574</v>
      </c>
      <c r="G471" s="238"/>
      <c r="H471" s="239" t="s">
        <v>1</v>
      </c>
      <c r="I471" s="241"/>
      <c r="J471" s="238"/>
      <c r="K471" s="238"/>
      <c r="L471" s="242"/>
      <c r="M471" s="243"/>
      <c r="N471" s="244"/>
      <c r="O471" s="244"/>
      <c r="P471" s="244"/>
      <c r="Q471" s="244"/>
      <c r="R471" s="244"/>
      <c r="S471" s="244"/>
      <c r="T471" s="24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6" t="s">
        <v>140</v>
      </c>
      <c r="AU471" s="246" t="s">
        <v>90</v>
      </c>
      <c r="AV471" s="13" t="s">
        <v>88</v>
      </c>
      <c r="AW471" s="13" t="s">
        <v>36</v>
      </c>
      <c r="AX471" s="13" t="s">
        <v>80</v>
      </c>
      <c r="AY471" s="246" t="s">
        <v>127</v>
      </c>
    </row>
    <row r="472" s="14" customFormat="1">
      <c r="A472" s="14"/>
      <c r="B472" s="247"/>
      <c r="C472" s="248"/>
      <c r="D472" s="231" t="s">
        <v>140</v>
      </c>
      <c r="E472" s="249" t="s">
        <v>1</v>
      </c>
      <c r="F472" s="250" t="s">
        <v>575</v>
      </c>
      <c r="G472" s="248"/>
      <c r="H472" s="251">
        <v>789.60000000000002</v>
      </c>
      <c r="I472" s="252"/>
      <c r="J472" s="248"/>
      <c r="K472" s="248"/>
      <c r="L472" s="253"/>
      <c r="M472" s="254"/>
      <c r="N472" s="255"/>
      <c r="O472" s="255"/>
      <c r="P472" s="255"/>
      <c r="Q472" s="255"/>
      <c r="R472" s="255"/>
      <c r="S472" s="255"/>
      <c r="T472" s="25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7" t="s">
        <v>140</v>
      </c>
      <c r="AU472" s="257" t="s">
        <v>90</v>
      </c>
      <c r="AV472" s="14" t="s">
        <v>90</v>
      </c>
      <c r="AW472" s="14" t="s">
        <v>36</v>
      </c>
      <c r="AX472" s="14" t="s">
        <v>88</v>
      </c>
      <c r="AY472" s="257" t="s">
        <v>127</v>
      </c>
    </row>
    <row r="473" s="2" customFormat="1" ht="16.5" customHeight="1">
      <c r="A473" s="38"/>
      <c r="B473" s="39"/>
      <c r="C473" s="269" t="s">
        <v>576</v>
      </c>
      <c r="D473" s="269" t="s">
        <v>286</v>
      </c>
      <c r="E473" s="270" t="s">
        <v>577</v>
      </c>
      <c r="F473" s="271" t="s">
        <v>578</v>
      </c>
      <c r="G473" s="272" t="s">
        <v>289</v>
      </c>
      <c r="H473" s="273">
        <v>789.60000000000002</v>
      </c>
      <c r="I473" s="274"/>
      <c r="J473" s="275">
        <f>ROUND(I473*H473,2)</f>
        <v>0</v>
      </c>
      <c r="K473" s="271" t="s">
        <v>166</v>
      </c>
      <c r="L473" s="276"/>
      <c r="M473" s="277" t="s">
        <v>1</v>
      </c>
      <c r="N473" s="278" t="s">
        <v>45</v>
      </c>
      <c r="O473" s="91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9" t="s">
        <v>380</v>
      </c>
      <c r="AT473" s="229" t="s">
        <v>286</v>
      </c>
      <c r="AU473" s="229" t="s">
        <v>90</v>
      </c>
      <c r="AY473" s="17" t="s">
        <v>127</v>
      </c>
      <c r="BE473" s="230">
        <f>IF(N473="základní",J473,0)</f>
        <v>0</v>
      </c>
      <c r="BF473" s="230">
        <f>IF(N473="snížená",J473,0)</f>
        <v>0</v>
      </c>
      <c r="BG473" s="230">
        <f>IF(N473="zákl. přenesená",J473,0)</f>
        <v>0</v>
      </c>
      <c r="BH473" s="230">
        <f>IF(N473="sníž. přenesená",J473,0)</f>
        <v>0</v>
      </c>
      <c r="BI473" s="230">
        <f>IF(N473="nulová",J473,0)</f>
        <v>0</v>
      </c>
      <c r="BJ473" s="17" t="s">
        <v>88</v>
      </c>
      <c r="BK473" s="230">
        <f>ROUND(I473*H473,2)</f>
        <v>0</v>
      </c>
      <c r="BL473" s="17" t="s">
        <v>252</v>
      </c>
      <c r="BM473" s="229" t="s">
        <v>579</v>
      </c>
    </row>
    <row r="474" s="2" customFormat="1">
      <c r="A474" s="38"/>
      <c r="B474" s="39"/>
      <c r="C474" s="40"/>
      <c r="D474" s="231" t="s">
        <v>136</v>
      </c>
      <c r="E474" s="40"/>
      <c r="F474" s="232" t="s">
        <v>578</v>
      </c>
      <c r="G474" s="40"/>
      <c r="H474" s="40"/>
      <c r="I474" s="233"/>
      <c r="J474" s="40"/>
      <c r="K474" s="40"/>
      <c r="L474" s="44"/>
      <c r="M474" s="234"/>
      <c r="N474" s="235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136</v>
      </c>
      <c r="AU474" s="17" t="s">
        <v>90</v>
      </c>
    </row>
    <row r="475" s="2" customFormat="1">
      <c r="A475" s="38"/>
      <c r="B475" s="39"/>
      <c r="C475" s="40"/>
      <c r="D475" s="231" t="s">
        <v>138</v>
      </c>
      <c r="E475" s="40"/>
      <c r="F475" s="236" t="s">
        <v>580</v>
      </c>
      <c r="G475" s="40"/>
      <c r="H475" s="40"/>
      <c r="I475" s="233"/>
      <c r="J475" s="40"/>
      <c r="K475" s="40"/>
      <c r="L475" s="44"/>
      <c r="M475" s="279"/>
      <c r="N475" s="280"/>
      <c r="O475" s="281"/>
      <c r="P475" s="281"/>
      <c r="Q475" s="281"/>
      <c r="R475" s="281"/>
      <c r="S475" s="281"/>
      <c r="T475" s="282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138</v>
      </c>
      <c r="AU475" s="17" t="s">
        <v>90</v>
      </c>
    </row>
    <row r="476" s="2" customFormat="1" ht="6.96" customHeight="1">
      <c r="A476" s="38"/>
      <c r="B476" s="66"/>
      <c r="C476" s="67"/>
      <c r="D476" s="67"/>
      <c r="E476" s="67"/>
      <c r="F476" s="67"/>
      <c r="G476" s="67"/>
      <c r="H476" s="67"/>
      <c r="I476" s="67"/>
      <c r="J476" s="67"/>
      <c r="K476" s="67"/>
      <c r="L476" s="44"/>
      <c r="M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</row>
  </sheetData>
  <sheetProtection sheet="1" autoFilter="0" formatColumns="0" formatRows="0" objects="1" scenarios="1" spinCount="100000" saltValue="RD28aQHlSMBL+zQQ3MFyY/qkZLRG3mslvg+Kq7zcqcq0xZPhROC1oLhOlbqvpVbIzPoQ7N3+FfDZwnxiKNzLbQ==" hashValue="6jCdKJATG9YP7N3jogvRq6l7Hb6PRkA1wMkuVM0QwTAUKGiSiYqb4lLez7yceMgGn88KkaPJqznA/pLmJ25VsA==" algorithmName="SHA-512" password="CC35"/>
  <autoFilter ref="C125:K475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94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VT Opava – Jez Městské sady km 39.480, odstranění PŠ 09/2024 (stavba č. 8863)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95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581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28. 11. 2025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ROUND((SUM(BE123:BE175)),  2)</f>
        <v>0</v>
      </c>
      <c r="G33" s="38"/>
      <c r="H33" s="38"/>
      <c r="I33" s="155">
        <v>0.20999999999999999</v>
      </c>
      <c r="J33" s="154">
        <f>ROUND(((SUM(BE123:BE175))*I33),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ROUND((SUM(BF123:BF175)),  2)</f>
        <v>0</v>
      </c>
      <c r="G34" s="38"/>
      <c r="H34" s="38"/>
      <c r="I34" s="155">
        <v>0.12</v>
      </c>
      <c r="J34" s="154">
        <f>ROUND(((SUM(BF123:BF175))*I34),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ROUND((SUM(BG123:BG175)),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ROUND((SUM(BH123:BH175)),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ROUND((SUM(BI123:BI175)),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VT Opava – Jez Městské sady km 39.480, odstranění PŠ 09/2024 (stavba č. 8863)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VON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28. 11. 2025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98</v>
      </c>
      <c r="D94" s="176"/>
      <c r="E94" s="176"/>
      <c r="F94" s="176"/>
      <c r="G94" s="176"/>
      <c r="H94" s="176"/>
      <c r="I94" s="176"/>
      <c r="J94" s="177" t="s">
        <v>99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100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101</v>
      </c>
    </row>
    <row r="97" s="9" customFormat="1" ht="24.96" customHeight="1">
      <c r="A97" s="9"/>
      <c r="B97" s="179"/>
      <c r="C97" s="180"/>
      <c r="D97" s="181" t="s">
        <v>582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583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584</v>
      </c>
      <c r="E99" s="188"/>
      <c r="F99" s="188"/>
      <c r="G99" s="188"/>
      <c r="H99" s="188"/>
      <c r="I99" s="188"/>
      <c r="J99" s="189">
        <f>J138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585</v>
      </c>
      <c r="E100" s="188"/>
      <c r="F100" s="188"/>
      <c r="G100" s="188"/>
      <c r="H100" s="188"/>
      <c r="I100" s="188"/>
      <c r="J100" s="189">
        <f>J142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586</v>
      </c>
      <c r="E101" s="188"/>
      <c r="F101" s="188"/>
      <c r="G101" s="188"/>
      <c r="H101" s="188"/>
      <c r="I101" s="188"/>
      <c r="J101" s="189">
        <f>J162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587</v>
      </c>
      <c r="E102" s="188"/>
      <c r="F102" s="188"/>
      <c r="G102" s="188"/>
      <c r="H102" s="188"/>
      <c r="I102" s="188"/>
      <c r="J102" s="189">
        <f>J168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588</v>
      </c>
      <c r="E103" s="188"/>
      <c r="F103" s="188"/>
      <c r="G103" s="188"/>
      <c r="H103" s="188"/>
      <c r="I103" s="188"/>
      <c r="J103" s="189">
        <f>J172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74" t="str">
        <f>E7</f>
        <v>VT Opava – Jez Městské sady km 39.480, odstranění PŠ 09/2024 (stavba č. 8863)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VON - Vedlejší a ostatní náklady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Opava</v>
      </c>
      <c r="G117" s="40"/>
      <c r="H117" s="40"/>
      <c r="I117" s="32" t="s">
        <v>22</v>
      </c>
      <c r="J117" s="79" t="str">
        <f>IF(J12="","",J12)</f>
        <v>28. 11. 2025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>Povodí Odry, státní podnik</v>
      </c>
      <c r="G119" s="40"/>
      <c r="H119" s="40"/>
      <c r="I119" s="32" t="s">
        <v>32</v>
      </c>
      <c r="J119" s="36" t="str">
        <f>E21</f>
        <v>Lineplan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30</v>
      </c>
      <c r="D120" s="40"/>
      <c r="E120" s="40"/>
      <c r="F120" s="27" t="str">
        <f>IF(E18="","",E18)</f>
        <v>Vyplň údaj</v>
      </c>
      <c r="G120" s="40"/>
      <c r="H120" s="40"/>
      <c r="I120" s="32" t="s">
        <v>37</v>
      </c>
      <c r="J120" s="36" t="str">
        <f>E24</f>
        <v>Ing. Marek Boháč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113</v>
      </c>
      <c r="D122" s="194" t="s">
        <v>65</v>
      </c>
      <c r="E122" s="194" t="s">
        <v>61</v>
      </c>
      <c r="F122" s="194" t="s">
        <v>62</v>
      </c>
      <c r="G122" s="194" t="s">
        <v>114</v>
      </c>
      <c r="H122" s="194" t="s">
        <v>115</v>
      </c>
      <c r="I122" s="194" t="s">
        <v>116</v>
      </c>
      <c r="J122" s="194" t="s">
        <v>99</v>
      </c>
      <c r="K122" s="195" t="s">
        <v>117</v>
      </c>
      <c r="L122" s="196"/>
      <c r="M122" s="100" t="s">
        <v>1</v>
      </c>
      <c r="N122" s="101" t="s">
        <v>44</v>
      </c>
      <c r="O122" s="101" t="s">
        <v>118</v>
      </c>
      <c r="P122" s="101" t="s">
        <v>119</v>
      </c>
      <c r="Q122" s="101" t="s">
        <v>120</v>
      </c>
      <c r="R122" s="101" t="s">
        <v>121</v>
      </c>
      <c r="S122" s="101" t="s">
        <v>122</v>
      </c>
      <c r="T122" s="102" t="s">
        <v>123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124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</f>
        <v>0</v>
      </c>
      <c r="Q123" s="104"/>
      <c r="R123" s="199">
        <f>R124</f>
        <v>0</v>
      </c>
      <c r="S123" s="104"/>
      <c r="T123" s="200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79</v>
      </c>
      <c r="AU123" s="17" t="s">
        <v>101</v>
      </c>
      <c r="BK123" s="201">
        <f>BK124</f>
        <v>0</v>
      </c>
    </row>
    <row r="124" s="12" customFormat="1" ht="25.92" customHeight="1">
      <c r="A124" s="12"/>
      <c r="B124" s="202"/>
      <c r="C124" s="203"/>
      <c r="D124" s="204" t="s">
        <v>79</v>
      </c>
      <c r="E124" s="205" t="s">
        <v>589</v>
      </c>
      <c r="F124" s="205" t="s">
        <v>590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P125+P138+P142+P162+P168+P172</f>
        <v>0</v>
      </c>
      <c r="Q124" s="210"/>
      <c r="R124" s="211">
        <f>R125+R138+R142+R162+R168+R172</f>
        <v>0</v>
      </c>
      <c r="S124" s="210"/>
      <c r="T124" s="212">
        <f>T125+T138+T142+T162+T168+T172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163</v>
      </c>
      <c r="AT124" s="214" t="s">
        <v>79</v>
      </c>
      <c r="AU124" s="214" t="s">
        <v>80</v>
      </c>
      <c r="AY124" s="213" t="s">
        <v>127</v>
      </c>
      <c r="BK124" s="215">
        <f>BK125+BK138+BK142+BK162+BK168+BK172</f>
        <v>0</v>
      </c>
    </row>
    <row r="125" s="12" customFormat="1" ht="22.8" customHeight="1">
      <c r="A125" s="12"/>
      <c r="B125" s="202"/>
      <c r="C125" s="203"/>
      <c r="D125" s="204" t="s">
        <v>79</v>
      </c>
      <c r="E125" s="216" t="s">
        <v>591</v>
      </c>
      <c r="F125" s="216" t="s">
        <v>592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SUM(P126:P137)</f>
        <v>0</v>
      </c>
      <c r="Q125" s="210"/>
      <c r="R125" s="211">
        <f>SUM(R126:R137)</f>
        <v>0</v>
      </c>
      <c r="S125" s="210"/>
      <c r="T125" s="212">
        <f>SUM(T126:T137)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163</v>
      </c>
      <c r="AT125" s="214" t="s">
        <v>79</v>
      </c>
      <c r="AU125" s="214" t="s">
        <v>88</v>
      </c>
      <c r="AY125" s="213" t="s">
        <v>127</v>
      </c>
      <c r="BK125" s="215">
        <f>SUM(BK126:BK137)</f>
        <v>0</v>
      </c>
    </row>
    <row r="126" s="2" customFormat="1" ht="16.5" customHeight="1">
      <c r="A126" s="38"/>
      <c r="B126" s="39"/>
      <c r="C126" s="218" t="s">
        <v>88</v>
      </c>
      <c r="D126" s="218" t="s">
        <v>129</v>
      </c>
      <c r="E126" s="219" t="s">
        <v>593</v>
      </c>
      <c r="F126" s="220" t="s">
        <v>594</v>
      </c>
      <c r="G126" s="221" t="s">
        <v>595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45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596</v>
      </c>
      <c r="AT126" s="229" t="s">
        <v>129</v>
      </c>
      <c r="AU126" s="229" t="s">
        <v>90</v>
      </c>
      <c r="AY126" s="17" t="s">
        <v>127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88</v>
      </c>
      <c r="BK126" s="230">
        <f>ROUND(I126*H126,2)</f>
        <v>0</v>
      </c>
      <c r="BL126" s="17" t="s">
        <v>596</v>
      </c>
      <c r="BM126" s="229" t="s">
        <v>597</v>
      </c>
    </row>
    <row r="127" s="2" customFormat="1">
      <c r="A127" s="38"/>
      <c r="B127" s="39"/>
      <c r="C127" s="40"/>
      <c r="D127" s="231" t="s">
        <v>136</v>
      </c>
      <c r="E127" s="40"/>
      <c r="F127" s="232" t="s">
        <v>594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136</v>
      </c>
      <c r="AU127" s="17" t="s">
        <v>90</v>
      </c>
    </row>
    <row r="128" s="2" customFormat="1">
      <c r="A128" s="38"/>
      <c r="B128" s="39"/>
      <c r="C128" s="40"/>
      <c r="D128" s="231" t="s">
        <v>138</v>
      </c>
      <c r="E128" s="40"/>
      <c r="F128" s="236" t="s">
        <v>598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138</v>
      </c>
      <c r="AU128" s="17" t="s">
        <v>90</v>
      </c>
    </row>
    <row r="129" s="2" customFormat="1" ht="16.5" customHeight="1">
      <c r="A129" s="38"/>
      <c r="B129" s="39"/>
      <c r="C129" s="218" t="s">
        <v>90</v>
      </c>
      <c r="D129" s="218" t="s">
        <v>129</v>
      </c>
      <c r="E129" s="219" t="s">
        <v>599</v>
      </c>
      <c r="F129" s="220" t="s">
        <v>600</v>
      </c>
      <c r="G129" s="221" t="s">
        <v>595</v>
      </c>
      <c r="H129" s="222">
        <v>1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596</v>
      </c>
      <c r="AT129" s="229" t="s">
        <v>129</v>
      </c>
      <c r="AU129" s="229" t="s">
        <v>90</v>
      </c>
      <c r="AY129" s="17" t="s">
        <v>127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596</v>
      </c>
      <c r="BM129" s="229" t="s">
        <v>601</v>
      </c>
    </row>
    <row r="130" s="2" customFormat="1">
      <c r="A130" s="38"/>
      <c r="B130" s="39"/>
      <c r="C130" s="40"/>
      <c r="D130" s="231" t="s">
        <v>136</v>
      </c>
      <c r="E130" s="40"/>
      <c r="F130" s="232" t="s">
        <v>600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136</v>
      </c>
      <c r="AU130" s="17" t="s">
        <v>90</v>
      </c>
    </row>
    <row r="131" s="2" customFormat="1">
      <c r="A131" s="38"/>
      <c r="B131" s="39"/>
      <c r="C131" s="40"/>
      <c r="D131" s="231" t="s">
        <v>138</v>
      </c>
      <c r="E131" s="40"/>
      <c r="F131" s="236" t="s">
        <v>602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138</v>
      </c>
      <c r="AU131" s="17" t="s">
        <v>90</v>
      </c>
    </row>
    <row r="132" s="2" customFormat="1" ht="16.5" customHeight="1">
      <c r="A132" s="38"/>
      <c r="B132" s="39"/>
      <c r="C132" s="218" t="s">
        <v>151</v>
      </c>
      <c r="D132" s="218" t="s">
        <v>129</v>
      </c>
      <c r="E132" s="219" t="s">
        <v>603</v>
      </c>
      <c r="F132" s="220" t="s">
        <v>604</v>
      </c>
      <c r="G132" s="221" t="s">
        <v>595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596</v>
      </c>
      <c r="AT132" s="229" t="s">
        <v>129</v>
      </c>
      <c r="AU132" s="229" t="s">
        <v>90</v>
      </c>
      <c r="AY132" s="17" t="s">
        <v>127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596</v>
      </c>
      <c r="BM132" s="229" t="s">
        <v>605</v>
      </c>
    </row>
    <row r="133" s="2" customFormat="1">
      <c r="A133" s="38"/>
      <c r="B133" s="39"/>
      <c r="C133" s="40"/>
      <c r="D133" s="231" t="s">
        <v>136</v>
      </c>
      <c r="E133" s="40"/>
      <c r="F133" s="232" t="s">
        <v>604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136</v>
      </c>
      <c r="AU133" s="17" t="s">
        <v>90</v>
      </c>
    </row>
    <row r="134" s="2" customFormat="1">
      <c r="A134" s="38"/>
      <c r="B134" s="39"/>
      <c r="C134" s="40"/>
      <c r="D134" s="231" t="s">
        <v>138</v>
      </c>
      <c r="E134" s="40"/>
      <c r="F134" s="236" t="s">
        <v>606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138</v>
      </c>
      <c r="AU134" s="17" t="s">
        <v>90</v>
      </c>
    </row>
    <row r="135" s="2" customFormat="1" ht="16.5" customHeight="1">
      <c r="A135" s="38"/>
      <c r="B135" s="39"/>
      <c r="C135" s="218" t="s">
        <v>134</v>
      </c>
      <c r="D135" s="218" t="s">
        <v>129</v>
      </c>
      <c r="E135" s="219" t="s">
        <v>607</v>
      </c>
      <c r="F135" s="220" t="s">
        <v>608</v>
      </c>
      <c r="G135" s="221" t="s">
        <v>595</v>
      </c>
      <c r="H135" s="222">
        <v>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596</v>
      </c>
      <c r="AT135" s="229" t="s">
        <v>129</v>
      </c>
      <c r="AU135" s="229" t="s">
        <v>90</v>
      </c>
      <c r="AY135" s="17" t="s">
        <v>127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596</v>
      </c>
      <c r="BM135" s="229" t="s">
        <v>609</v>
      </c>
    </row>
    <row r="136" s="2" customFormat="1">
      <c r="A136" s="38"/>
      <c r="B136" s="39"/>
      <c r="C136" s="40"/>
      <c r="D136" s="231" t="s">
        <v>136</v>
      </c>
      <c r="E136" s="40"/>
      <c r="F136" s="232" t="s">
        <v>608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136</v>
      </c>
      <c r="AU136" s="17" t="s">
        <v>90</v>
      </c>
    </row>
    <row r="137" s="2" customFormat="1">
      <c r="A137" s="38"/>
      <c r="B137" s="39"/>
      <c r="C137" s="40"/>
      <c r="D137" s="231" t="s">
        <v>138</v>
      </c>
      <c r="E137" s="40"/>
      <c r="F137" s="236" t="s">
        <v>610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138</v>
      </c>
      <c r="AU137" s="17" t="s">
        <v>90</v>
      </c>
    </row>
    <row r="138" s="12" customFormat="1" ht="22.8" customHeight="1">
      <c r="A138" s="12"/>
      <c r="B138" s="202"/>
      <c r="C138" s="203"/>
      <c r="D138" s="204" t="s">
        <v>79</v>
      </c>
      <c r="E138" s="216" t="s">
        <v>611</v>
      </c>
      <c r="F138" s="216" t="s">
        <v>612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SUM(P139:P141)</f>
        <v>0</v>
      </c>
      <c r="Q138" s="210"/>
      <c r="R138" s="211">
        <f>SUM(R139:R141)</f>
        <v>0</v>
      </c>
      <c r="S138" s="210"/>
      <c r="T138" s="212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163</v>
      </c>
      <c r="AT138" s="214" t="s">
        <v>79</v>
      </c>
      <c r="AU138" s="214" t="s">
        <v>88</v>
      </c>
      <c r="AY138" s="213" t="s">
        <v>127</v>
      </c>
      <c r="BK138" s="215">
        <f>SUM(BK139:BK141)</f>
        <v>0</v>
      </c>
    </row>
    <row r="139" s="2" customFormat="1" ht="16.5" customHeight="1">
      <c r="A139" s="38"/>
      <c r="B139" s="39"/>
      <c r="C139" s="218" t="s">
        <v>163</v>
      </c>
      <c r="D139" s="218" t="s">
        <v>129</v>
      </c>
      <c r="E139" s="219" t="s">
        <v>613</v>
      </c>
      <c r="F139" s="220" t="s">
        <v>614</v>
      </c>
      <c r="G139" s="221" t="s">
        <v>595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45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596</v>
      </c>
      <c r="AT139" s="229" t="s">
        <v>129</v>
      </c>
      <c r="AU139" s="229" t="s">
        <v>90</v>
      </c>
      <c r="AY139" s="17" t="s">
        <v>127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88</v>
      </c>
      <c r="BK139" s="230">
        <f>ROUND(I139*H139,2)</f>
        <v>0</v>
      </c>
      <c r="BL139" s="17" t="s">
        <v>596</v>
      </c>
      <c r="BM139" s="229" t="s">
        <v>615</v>
      </c>
    </row>
    <row r="140" s="2" customFormat="1">
      <c r="A140" s="38"/>
      <c r="B140" s="39"/>
      <c r="C140" s="40"/>
      <c r="D140" s="231" t="s">
        <v>136</v>
      </c>
      <c r="E140" s="40"/>
      <c r="F140" s="232" t="s">
        <v>614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136</v>
      </c>
      <c r="AU140" s="17" t="s">
        <v>90</v>
      </c>
    </row>
    <row r="141" s="2" customFormat="1">
      <c r="A141" s="38"/>
      <c r="B141" s="39"/>
      <c r="C141" s="40"/>
      <c r="D141" s="231" t="s">
        <v>138</v>
      </c>
      <c r="E141" s="40"/>
      <c r="F141" s="236" t="s">
        <v>616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138</v>
      </c>
      <c r="AU141" s="17" t="s">
        <v>90</v>
      </c>
    </row>
    <row r="142" s="12" customFormat="1" ht="22.8" customHeight="1">
      <c r="A142" s="12"/>
      <c r="B142" s="202"/>
      <c r="C142" s="203"/>
      <c r="D142" s="204" t="s">
        <v>79</v>
      </c>
      <c r="E142" s="216" t="s">
        <v>617</v>
      </c>
      <c r="F142" s="216" t="s">
        <v>618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SUM(P143:P161)</f>
        <v>0</v>
      </c>
      <c r="Q142" s="210"/>
      <c r="R142" s="211">
        <f>SUM(R143:R161)</f>
        <v>0</v>
      </c>
      <c r="S142" s="210"/>
      <c r="T142" s="212">
        <f>SUM(T143:T161)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163</v>
      </c>
      <c r="AT142" s="214" t="s">
        <v>79</v>
      </c>
      <c r="AU142" s="214" t="s">
        <v>88</v>
      </c>
      <c r="AY142" s="213" t="s">
        <v>127</v>
      </c>
      <c r="BK142" s="215">
        <f>SUM(BK143:BK161)</f>
        <v>0</v>
      </c>
    </row>
    <row r="143" s="2" customFormat="1" ht="16.5" customHeight="1">
      <c r="A143" s="38"/>
      <c r="B143" s="39"/>
      <c r="C143" s="218" t="s">
        <v>169</v>
      </c>
      <c r="D143" s="218" t="s">
        <v>129</v>
      </c>
      <c r="E143" s="219" t="s">
        <v>619</v>
      </c>
      <c r="F143" s="220" t="s">
        <v>618</v>
      </c>
      <c r="G143" s="221" t="s">
        <v>595</v>
      </c>
      <c r="H143" s="222">
        <v>1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45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596</v>
      </c>
      <c r="AT143" s="229" t="s">
        <v>129</v>
      </c>
      <c r="AU143" s="229" t="s">
        <v>90</v>
      </c>
      <c r="AY143" s="17" t="s">
        <v>127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596</v>
      </c>
      <c r="BM143" s="229" t="s">
        <v>620</v>
      </c>
    </row>
    <row r="144" s="2" customFormat="1">
      <c r="A144" s="38"/>
      <c r="B144" s="39"/>
      <c r="C144" s="40"/>
      <c r="D144" s="231" t="s">
        <v>136</v>
      </c>
      <c r="E144" s="40"/>
      <c r="F144" s="232" t="s">
        <v>618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136</v>
      </c>
      <c r="AU144" s="17" t="s">
        <v>90</v>
      </c>
    </row>
    <row r="145" s="2" customFormat="1">
      <c r="A145" s="38"/>
      <c r="B145" s="39"/>
      <c r="C145" s="40"/>
      <c r="D145" s="231" t="s">
        <v>138</v>
      </c>
      <c r="E145" s="40"/>
      <c r="F145" s="236" t="s">
        <v>621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138</v>
      </c>
      <c r="AU145" s="17" t="s">
        <v>90</v>
      </c>
    </row>
    <row r="146" s="2" customFormat="1" ht="24.15" customHeight="1">
      <c r="A146" s="38"/>
      <c r="B146" s="39"/>
      <c r="C146" s="218" t="s">
        <v>177</v>
      </c>
      <c r="D146" s="218" t="s">
        <v>129</v>
      </c>
      <c r="E146" s="219" t="s">
        <v>622</v>
      </c>
      <c r="F146" s="220" t="s">
        <v>623</v>
      </c>
      <c r="G146" s="221" t="s">
        <v>624</v>
      </c>
      <c r="H146" s="222">
        <v>1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45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596</v>
      </c>
      <c r="AT146" s="229" t="s">
        <v>129</v>
      </c>
      <c r="AU146" s="229" t="s">
        <v>90</v>
      </c>
      <c r="AY146" s="17" t="s">
        <v>127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88</v>
      </c>
      <c r="BK146" s="230">
        <f>ROUND(I146*H146,2)</f>
        <v>0</v>
      </c>
      <c r="BL146" s="17" t="s">
        <v>596</v>
      </c>
      <c r="BM146" s="229" t="s">
        <v>625</v>
      </c>
    </row>
    <row r="147" s="2" customFormat="1">
      <c r="A147" s="38"/>
      <c r="B147" s="39"/>
      <c r="C147" s="40"/>
      <c r="D147" s="231" t="s">
        <v>136</v>
      </c>
      <c r="E147" s="40"/>
      <c r="F147" s="232" t="s">
        <v>626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136</v>
      </c>
      <c r="AU147" s="17" t="s">
        <v>90</v>
      </c>
    </row>
    <row r="148" s="2" customFormat="1" ht="24.15" customHeight="1">
      <c r="A148" s="38"/>
      <c r="B148" s="39"/>
      <c r="C148" s="218" t="s">
        <v>184</v>
      </c>
      <c r="D148" s="218" t="s">
        <v>129</v>
      </c>
      <c r="E148" s="219" t="s">
        <v>627</v>
      </c>
      <c r="F148" s="220" t="s">
        <v>628</v>
      </c>
      <c r="G148" s="221" t="s">
        <v>595</v>
      </c>
      <c r="H148" s="222">
        <v>1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45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596</v>
      </c>
      <c r="AT148" s="229" t="s">
        <v>129</v>
      </c>
      <c r="AU148" s="229" t="s">
        <v>90</v>
      </c>
      <c r="AY148" s="17" t="s">
        <v>127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88</v>
      </c>
      <c r="BK148" s="230">
        <f>ROUND(I148*H148,2)</f>
        <v>0</v>
      </c>
      <c r="BL148" s="17" t="s">
        <v>596</v>
      </c>
      <c r="BM148" s="229" t="s">
        <v>629</v>
      </c>
    </row>
    <row r="149" s="2" customFormat="1">
      <c r="A149" s="38"/>
      <c r="B149" s="39"/>
      <c r="C149" s="40"/>
      <c r="D149" s="231" t="s">
        <v>136</v>
      </c>
      <c r="E149" s="40"/>
      <c r="F149" s="232" t="s">
        <v>628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136</v>
      </c>
      <c r="AU149" s="17" t="s">
        <v>90</v>
      </c>
    </row>
    <row r="150" s="2" customFormat="1" ht="16.5" customHeight="1">
      <c r="A150" s="38"/>
      <c r="B150" s="39"/>
      <c r="C150" s="218" t="s">
        <v>199</v>
      </c>
      <c r="D150" s="218" t="s">
        <v>129</v>
      </c>
      <c r="E150" s="219" t="s">
        <v>630</v>
      </c>
      <c r="F150" s="220" t="s">
        <v>631</v>
      </c>
      <c r="G150" s="221" t="s">
        <v>595</v>
      </c>
      <c r="H150" s="222">
        <v>1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45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596</v>
      </c>
      <c r="AT150" s="229" t="s">
        <v>129</v>
      </c>
      <c r="AU150" s="229" t="s">
        <v>90</v>
      </c>
      <c r="AY150" s="17" t="s">
        <v>127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88</v>
      </c>
      <c r="BK150" s="230">
        <f>ROUND(I150*H150,2)</f>
        <v>0</v>
      </c>
      <c r="BL150" s="17" t="s">
        <v>596</v>
      </c>
      <c r="BM150" s="229" t="s">
        <v>632</v>
      </c>
    </row>
    <row r="151" s="2" customFormat="1">
      <c r="A151" s="38"/>
      <c r="B151" s="39"/>
      <c r="C151" s="40"/>
      <c r="D151" s="231" t="s">
        <v>136</v>
      </c>
      <c r="E151" s="40"/>
      <c r="F151" s="232" t="s">
        <v>633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136</v>
      </c>
      <c r="AU151" s="17" t="s">
        <v>90</v>
      </c>
    </row>
    <row r="152" s="2" customFormat="1">
      <c r="A152" s="38"/>
      <c r="B152" s="39"/>
      <c r="C152" s="40"/>
      <c r="D152" s="231" t="s">
        <v>138</v>
      </c>
      <c r="E152" s="40"/>
      <c r="F152" s="236" t="s">
        <v>634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138</v>
      </c>
      <c r="AU152" s="17" t="s">
        <v>90</v>
      </c>
    </row>
    <row r="153" s="2" customFormat="1" ht="16.5" customHeight="1">
      <c r="A153" s="38"/>
      <c r="B153" s="39"/>
      <c r="C153" s="218" t="s">
        <v>205</v>
      </c>
      <c r="D153" s="218" t="s">
        <v>129</v>
      </c>
      <c r="E153" s="219" t="s">
        <v>635</v>
      </c>
      <c r="F153" s="220" t="s">
        <v>636</v>
      </c>
      <c r="G153" s="221" t="s">
        <v>595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596</v>
      </c>
      <c r="AT153" s="229" t="s">
        <v>129</v>
      </c>
      <c r="AU153" s="229" t="s">
        <v>90</v>
      </c>
      <c r="AY153" s="17" t="s">
        <v>127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596</v>
      </c>
      <c r="BM153" s="229" t="s">
        <v>637</v>
      </c>
    </row>
    <row r="154" s="2" customFormat="1">
      <c r="A154" s="38"/>
      <c r="B154" s="39"/>
      <c r="C154" s="40"/>
      <c r="D154" s="231" t="s">
        <v>136</v>
      </c>
      <c r="E154" s="40"/>
      <c r="F154" s="232" t="s">
        <v>638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136</v>
      </c>
      <c r="AU154" s="17" t="s">
        <v>90</v>
      </c>
    </row>
    <row r="155" s="2" customFormat="1">
      <c r="A155" s="38"/>
      <c r="B155" s="39"/>
      <c r="C155" s="40"/>
      <c r="D155" s="231" t="s">
        <v>138</v>
      </c>
      <c r="E155" s="40"/>
      <c r="F155" s="236" t="s">
        <v>639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138</v>
      </c>
      <c r="AU155" s="17" t="s">
        <v>90</v>
      </c>
    </row>
    <row r="156" s="2" customFormat="1" ht="16.5" customHeight="1">
      <c r="A156" s="38"/>
      <c r="B156" s="39"/>
      <c r="C156" s="218" t="s">
        <v>213</v>
      </c>
      <c r="D156" s="218" t="s">
        <v>129</v>
      </c>
      <c r="E156" s="219" t="s">
        <v>640</v>
      </c>
      <c r="F156" s="220" t="s">
        <v>641</v>
      </c>
      <c r="G156" s="221" t="s">
        <v>595</v>
      </c>
      <c r="H156" s="222">
        <v>1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45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596</v>
      </c>
      <c r="AT156" s="229" t="s">
        <v>129</v>
      </c>
      <c r="AU156" s="229" t="s">
        <v>90</v>
      </c>
      <c r="AY156" s="17" t="s">
        <v>127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88</v>
      </c>
      <c r="BK156" s="230">
        <f>ROUND(I156*H156,2)</f>
        <v>0</v>
      </c>
      <c r="BL156" s="17" t="s">
        <v>596</v>
      </c>
      <c r="BM156" s="229" t="s">
        <v>642</v>
      </c>
    </row>
    <row r="157" s="2" customFormat="1">
      <c r="A157" s="38"/>
      <c r="B157" s="39"/>
      <c r="C157" s="40"/>
      <c r="D157" s="231" t="s">
        <v>136</v>
      </c>
      <c r="E157" s="40"/>
      <c r="F157" s="232" t="s">
        <v>641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136</v>
      </c>
      <c r="AU157" s="17" t="s">
        <v>90</v>
      </c>
    </row>
    <row r="158" s="2" customFormat="1">
      <c r="A158" s="38"/>
      <c r="B158" s="39"/>
      <c r="C158" s="40"/>
      <c r="D158" s="231" t="s">
        <v>138</v>
      </c>
      <c r="E158" s="40"/>
      <c r="F158" s="236" t="s">
        <v>643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138</v>
      </c>
      <c r="AU158" s="17" t="s">
        <v>90</v>
      </c>
    </row>
    <row r="159" s="2" customFormat="1" ht="24.15" customHeight="1">
      <c r="A159" s="38"/>
      <c r="B159" s="39"/>
      <c r="C159" s="218" t="s">
        <v>8</v>
      </c>
      <c r="D159" s="218" t="s">
        <v>129</v>
      </c>
      <c r="E159" s="219" t="s">
        <v>644</v>
      </c>
      <c r="F159" s="220" t="s">
        <v>645</v>
      </c>
      <c r="G159" s="221" t="s">
        <v>624</v>
      </c>
      <c r="H159" s="222">
        <v>1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596</v>
      </c>
      <c r="AT159" s="229" t="s">
        <v>129</v>
      </c>
      <c r="AU159" s="229" t="s">
        <v>90</v>
      </c>
      <c r="AY159" s="17" t="s">
        <v>127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596</v>
      </c>
      <c r="BM159" s="229" t="s">
        <v>646</v>
      </c>
    </row>
    <row r="160" s="2" customFormat="1">
      <c r="A160" s="38"/>
      <c r="B160" s="39"/>
      <c r="C160" s="40"/>
      <c r="D160" s="231" t="s">
        <v>136</v>
      </c>
      <c r="E160" s="40"/>
      <c r="F160" s="232" t="s">
        <v>645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136</v>
      </c>
      <c r="AU160" s="17" t="s">
        <v>90</v>
      </c>
    </row>
    <row r="161" s="2" customFormat="1">
      <c r="A161" s="38"/>
      <c r="B161" s="39"/>
      <c r="C161" s="40"/>
      <c r="D161" s="231" t="s">
        <v>138</v>
      </c>
      <c r="E161" s="40"/>
      <c r="F161" s="236" t="s">
        <v>647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138</v>
      </c>
      <c r="AU161" s="17" t="s">
        <v>90</v>
      </c>
    </row>
    <row r="162" s="12" customFormat="1" ht="22.8" customHeight="1">
      <c r="A162" s="12"/>
      <c r="B162" s="202"/>
      <c r="C162" s="203"/>
      <c r="D162" s="204" t="s">
        <v>79</v>
      </c>
      <c r="E162" s="216" t="s">
        <v>648</v>
      </c>
      <c r="F162" s="216" t="s">
        <v>649</v>
      </c>
      <c r="G162" s="203"/>
      <c r="H162" s="203"/>
      <c r="I162" s="206"/>
      <c r="J162" s="217">
        <f>BK162</f>
        <v>0</v>
      </c>
      <c r="K162" s="203"/>
      <c r="L162" s="208"/>
      <c r="M162" s="209"/>
      <c r="N162" s="210"/>
      <c r="O162" s="210"/>
      <c r="P162" s="211">
        <f>SUM(P163:P167)</f>
        <v>0</v>
      </c>
      <c r="Q162" s="210"/>
      <c r="R162" s="211">
        <f>SUM(R163:R167)</f>
        <v>0</v>
      </c>
      <c r="S162" s="210"/>
      <c r="T162" s="212">
        <f>SUM(T163:T167)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3" t="s">
        <v>163</v>
      </c>
      <c r="AT162" s="214" t="s">
        <v>79</v>
      </c>
      <c r="AU162" s="214" t="s">
        <v>88</v>
      </c>
      <c r="AY162" s="213" t="s">
        <v>127</v>
      </c>
      <c r="BK162" s="215">
        <f>SUM(BK163:BK167)</f>
        <v>0</v>
      </c>
    </row>
    <row r="163" s="2" customFormat="1" ht="16.5" customHeight="1">
      <c r="A163" s="38"/>
      <c r="B163" s="39"/>
      <c r="C163" s="218" t="s">
        <v>225</v>
      </c>
      <c r="D163" s="218" t="s">
        <v>129</v>
      </c>
      <c r="E163" s="219" t="s">
        <v>650</v>
      </c>
      <c r="F163" s="220" t="s">
        <v>651</v>
      </c>
      <c r="G163" s="221" t="s">
        <v>624</v>
      </c>
      <c r="H163" s="222">
        <v>1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45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596</v>
      </c>
      <c r="AT163" s="229" t="s">
        <v>129</v>
      </c>
      <c r="AU163" s="229" t="s">
        <v>90</v>
      </c>
      <c r="AY163" s="17" t="s">
        <v>127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88</v>
      </c>
      <c r="BK163" s="230">
        <f>ROUND(I163*H163,2)</f>
        <v>0</v>
      </c>
      <c r="BL163" s="17" t="s">
        <v>596</v>
      </c>
      <c r="BM163" s="229" t="s">
        <v>652</v>
      </c>
    </row>
    <row r="164" s="2" customFormat="1">
      <c r="A164" s="38"/>
      <c r="B164" s="39"/>
      <c r="C164" s="40"/>
      <c r="D164" s="231" t="s">
        <v>136</v>
      </c>
      <c r="E164" s="40"/>
      <c r="F164" s="232" t="s">
        <v>653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136</v>
      </c>
      <c r="AU164" s="17" t="s">
        <v>90</v>
      </c>
    </row>
    <row r="165" s="2" customFormat="1" ht="37.8" customHeight="1">
      <c r="A165" s="38"/>
      <c r="B165" s="39"/>
      <c r="C165" s="218" t="s">
        <v>235</v>
      </c>
      <c r="D165" s="218" t="s">
        <v>129</v>
      </c>
      <c r="E165" s="219" t="s">
        <v>654</v>
      </c>
      <c r="F165" s="220" t="s">
        <v>655</v>
      </c>
      <c r="G165" s="221" t="s">
        <v>624</v>
      </c>
      <c r="H165" s="222">
        <v>1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45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596</v>
      </c>
      <c r="AT165" s="229" t="s">
        <v>129</v>
      </c>
      <c r="AU165" s="229" t="s">
        <v>90</v>
      </c>
      <c r="AY165" s="17" t="s">
        <v>127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596</v>
      </c>
      <c r="BM165" s="229" t="s">
        <v>656</v>
      </c>
    </row>
    <row r="166" s="2" customFormat="1">
      <c r="A166" s="38"/>
      <c r="B166" s="39"/>
      <c r="C166" s="40"/>
      <c r="D166" s="231" t="s">
        <v>136</v>
      </c>
      <c r="E166" s="40"/>
      <c r="F166" s="232" t="s">
        <v>655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136</v>
      </c>
      <c r="AU166" s="17" t="s">
        <v>90</v>
      </c>
    </row>
    <row r="167" s="2" customFormat="1">
      <c r="A167" s="38"/>
      <c r="B167" s="39"/>
      <c r="C167" s="40"/>
      <c r="D167" s="231" t="s">
        <v>138</v>
      </c>
      <c r="E167" s="40"/>
      <c r="F167" s="236" t="s">
        <v>657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138</v>
      </c>
      <c r="AU167" s="17" t="s">
        <v>90</v>
      </c>
    </row>
    <row r="168" s="12" customFormat="1" ht="22.8" customHeight="1">
      <c r="A168" s="12"/>
      <c r="B168" s="202"/>
      <c r="C168" s="203"/>
      <c r="D168" s="204" t="s">
        <v>79</v>
      </c>
      <c r="E168" s="216" t="s">
        <v>658</v>
      </c>
      <c r="F168" s="216" t="s">
        <v>659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SUM(P169:P171)</f>
        <v>0</v>
      </c>
      <c r="Q168" s="210"/>
      <c r="R168" s="211">
        <f>SUM(R169:R171)</f>
        <v>0</v>
      </c>
      <c r="S168" s="210"/>
      <c r="T168" s="212">
        <f>SUM(T169:T171)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163</v>
      </c>
      <c r="AT168" s="214" t="s">
        <v>79</v>
      </c>
      <c r="AU168" s="214" t="s">
        <v>88</v>
      </c>
      <c r="AY168" s="213" t="s">
        <v>127</v>
      </c>
      <c r="BK168" s="215">
        <f>SUM(BK169:BK171)</f>
        <v>0</v>
      </c>
    </row>
    <row r="169" s="2" customFormat="1" ht="16.5" customHeight="1">
      <c r="A169" s="38"/>
      <c r="B169" s="39"/>
      <c r="C169" s="218" t="s">
        <v>242</v>
      </c>
      <c r="D169" s="218" t="s">
        <v>129</v>
      </c>
      <c r="E169" s="219" t="s">
        <v>660</v>
      </c>
      <c r="F169" s="220" t="s">
        <v>661</v>
      </c>
      <c r="G169" s="221" t="s">
        <v>595</v>
      </c>
      <c r="H169" s="222">
        <v>1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45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596</v>
      </c>
      <c r="AT169" s="229" t="s">
        <v>129</v>
      </c>
      <c r="AU169" s="229" t="s">
        <v>90</v>
      </c>
      <c r="AY169" s="17" t="s">
        <v>127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596</v>
      </c>
      <c r="BM169" s="229" t="s">
        <v>662</v>
      </c>
    </row>
    <row r="170" s="2" customFormat="1">
      <c r="A170" s="38"/>
      <c r="B170" s="39"/>
      <c r="C170" s="40"/>
      <c r="D170" s="231" t="s">
        <v>136</v>
      </c>
      <c r="E170" s="40"/>
      <c r="F170" s="232" t="s">
        <v>661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136</v>
      </c>
      <c r="AU170" s="17" t="s">
        <v>90</v>
      </c>
    </row>
    <row r="171" s="2" customFormat="1">
      <c r="A171" s="38"/>
      <c r="B171" s="39"/>
      <c r="C171" s="40"/>
      <c r="D171" s="231" t="s">
        <v>138</v>
      </c>
      <c r="E171" s="40"/>
      <c r="F171" s="236" t="s">
        <v>663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138</v>
      </c>
      <c r="AU171" s="17" t="s">
        <v>90</v>
      </c>
    </row>
    <row r="172" s="12" customFormat="1" ht="22.8" customHeight="1">
      <c r="A172" s="12"/>
      <c r="B172" s="202"/>
      <c r="C172" s="203"/>
      <c r="D172" s="204" t="s">
        <v>79</v>
      </c>
      <c r="E172" s="216" t="s">
        <v>664</v>
      </c>
      <c r="F172" s="216" t="s">
        <v>665</v>
      </c>
      <c r="G172" s="203"/>
      <c r="H172" s="203"/>
      <c r="I172" s="206"/>
      <c r="J172" s="217">
        <f>BK172</f>
        <v>0</v>
      </c>
      <c r="K172" s="203"/>
      <c r="L172" s="208"/>
      <c r="M172" s="209"/>
      <c r="N172" s="210"/>
      <c r="O172" s="210"/>
      <c r="P172" s="211">
        <f>SUM(P173:P175)</f>
        <v>0</v>
      </c>
      <c r="Q172" s="210"/>
      <c r="R172" s="211">
        <f>SUM(R173:R175)</f>
        <v>0</v>
      </c>
      <c r="S172" s="210"/>
      <c r="T172" s="212">
        <f>SUM(T173:T175)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163</v>
      </c>
      <c r="AT172" s="214" t="s">
        <v>79</v>
      </c>
      <c r="AU172" s="214" t="s">
        <v>88</v>
      </c>
      <c r="AY172" s="213" t="s">
        <v>127</v>
      </c>
      <c r="BK172" s="215">
        <f>SUM(BK173:BK175)</f>
        <v>0</v>
      </c>
    </row>
    <row r="173" s="2" customFormat="1" ht="16.5" customHeight="1">
      <c r="A173" s="38"/>
      <c r="B173" s="39"/>
      <c r="C173" s="218" t="s">
        <v>252</v>
      </c>
      <c r="D173" s="218" t="s">
        <v>129</v>
      </c>
      <c r="E173" s="219" t="s">
        <v>666</v>
      </c>
      <c r="F173" s="220" t="s">
        <v>667</v>
      </c>
      <c r="G173" s="221" t="s">
        <v>595</v>
      </c>
      <c r="H173" s="222">
        <v>1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45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596</v>
      </c>
      <c r="AT173" s="229" t="s">
        <v>129</v>
      </c>
      <c r="AU173" s="229" t="s">
        <v>90</v>
      </c>
      <c r="AY173" s="17" t="s">
        <v>127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88</v>
      </c>
      <c r="BK173" s="230">
        <f>ROUND(I173*H173,2)</f>
        <v>0</v>
      </c>
      <c r="BL173" s="17" t="s">
        <v>596</v>
      </c>
      <c r="BM173" s="229" t="s">
        <v>668</v>
      </c>
    </row>
    <row r="174" s="2" customFormat="1">
      <c r="A174" s="38"/>
      <c r="B174" s="39"/>
      <c r="C174" s="40"/>
      <c r="D174" s="231" t="s">
        <v>136</v>
      </c>
      <c r="E174" s="40"/>
      <c r="F174" s="232" t="s">
        <v>667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136</v>
      </c>
      <c r="AU174" s="17" t="s">
        <v>90</v>
      </c>
    </row>
    <row r="175" s="2" customFormat="1">
      <c r="A175" s="38"/>
      <c r="B175" s="39"/>
      <c r="C175" s="40"/>
      <c r="D175" s="231" t="s">
        <v>138</v>
      </c>
      <c r="E175" s="40"/>
      <c r="F175" s="236" t="s">
        <v>669</v>
      </c>
      <c r="G175" s="40"/>
      <c r="H175" s="40"/>
      <c r="I175" s="233"/>
      <c r="J175" s="40"/>
      <c r="K175" s="40"/>
      <c r="L175" s="44"/>
      <c r="M175" s="279"/>
      <c r="N175" s="280"/>
      <c r="O175" s="281"/>
      <c r="P175" s="281"/>
      <c r="Q175" s="281"/>
      <c r="R175" s="281"/>
      <c r="S175" s="281"/>
      <c r="T175" s="28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138</v>
      </c>
      <c r="AU175" s="17" t="s">
        <v>90</v>
      </c>
    </row>
    <row r="176" s="2" customFormat="1" ht="6.96" customHeight="1">
      <c r="A176" s="38"/>
      <c r="B176" s="66"/>
      <c r="C176" s="67"/>
      <c r="D176" s="67"/>
      <c r="E176" s="67"/>
      <c r="F176" s="67"/>
      <c r="G176" s="67"/>
      <c r="H176" s="67"/>
      <c r="I176" s="67"/>
      <c r="J176" s="67"/>
      <c r="K176" s="67"/>
      <c r="L176" s="44"/>
      <c r="M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</row>
  </sheetData>
  <sheetProtection sheet="1" autoFilter="0" formatColumns="0" formatRows="0" objects="1" scenarios="1" spinCount="100000" saltValue="W6CKScyPBtUaZOOjQHOMIbqnhCduqjCzu4mRfJqrgFurwhnEPUYEG2m4WD8JOZswV0AN9YjSymv7Bu2dT34mkA==" hashValue="yHFu7AUAXntUm44sNI12z1TvjtGNCJtU08CBwFLkRCuYVh0wfs5sseiTUruIqcJ+hRokPl8T0bfcIoakKptABg==" algorithmName="SHA-512" password="CC35"/>
  <autoFilter ref="C122:K17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Boháč</dc:creator>
  <cp:lastModifiedBy>Marek Boháč</cp:lastModifiedBy>
  <dcterms:created xsi:type="dcterms:W3CDTF">2026-01-26T07:30:29Z</dcterms:created>
  <dcterms:modified xsi:type="dcterms:W3CDTF">2026-01-26T07:30:31Z</dcterms:modified>
</cp:coreProperties>
</file>