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1 - SO1 - oprava střechy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'1 - SO1 - oprava střechy'!$C$87:$K$188</definedName>
    <definedName name="_xlnm.Print_Area" localSheetId="1">'1 - SO1 - oprava střechy'!$C$4:$J$39,'1 - SO1 - oprava střechy'!$C$45:$J$69,'1 - SO1 - oprava střechy'!$C$75:$K$188</definedName>
    <definedName name="_xlnm.Print_Titles" localSheetId="1">'1 - SO1 - oprava střechy'!$87:$87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7"/>
  <c r="J36"/>
  <c i="1" r="AY55"/>
  <c i="2" r="J35"/>
  <c i="1" r="AX55"/>
  <c i="2" r="BI187"/>
  <c r="BH187"/>
  <c r="BF187"/>
  <c r="BE187"/>
  <c r="T187"/>
  <c r="R187"/>
  <c r="P187"/>
  <c r="BI184"/>
  <c r="BH184"/>
  <c r="BF184"/>
  <c r="BE184"/>
  <c r="T184"/>
  <c r="R184"/>
  <c r="P184"/>
  <c r="BI182"/>
  <c r="BH182"/>
  <c r="BF182"/>
  <c r="BE182"/>
  <c r="T182"/>
  <c r="R182"/>
  <c r="P182"/>
  <c r="BI178"/>
  <c r="BH178"/>
  <c r="BF178"/>
  <c r="BE178"/>
  <c r="T178"/>
  <c r="R178"/>
  <c r="P178"/>
  <c r="BI174"/>
  <c r="BH174"/>
  <c r="BF174"/>
  <c r="BE174"/>
  <c r="T174"/>
  <c r="R174"/>
  <c r="P174"/>
  <c r="BI172"/>
  <c r="BH172"/>
  <c r="BF172"/>
  <c r="BE172"/>
  <c r="T172"/>
  <c r="R172"/>
  <c r="P172"/>
  <c r="BI168"/>
  <c r="BH168"/>
  <c r="BF168"/>
  <c r="BE168"/>
  <c r="T168"/>
  <c r="R168"/>
  <c r="P168"/>
  <c r="BI166"/>
  <c r="BH166"/>
  <c r="BF166"/>
  <c r="BE166"/>
  <c r="T166"/>
  <c r="R166"/>
  <c r="P166"/>
  <c r="BI162"/>
  <c r="BH162"/>
  <c r="BF162"/>
  <c r="BE162"/>
  <c r="T162"/>
  <c r="R162"/>
  <c r="P162"/>
  <c r="BI159"/>
  <c r="BH159"/>
  <c r="BF159"/>
  <c r="BE159"/>
  <c r="T159"/>
  <c r="R159"/>
  <c r="P159"/>
  <c r="BI157"/>
  <c r="BH157"/>
  <c r="BF157"/>
  <c r="BE157"/>
  <c r="T157"/>
  <c r="R157"/>
  <c r="P157"/>
  <c r="BI153"/>
  <c r="BH153"/>
  <c r="BF153"/>
  <c r="BE153"/>
  <c r="T153"/>
  <c r="R153"/>
  <c r="P153"/>
  <c r="BI150"/>
  <c r="BH150"/>
  <c r="BF150"/>
  <c r="BE150"/>
  <c r="T150"/>
  <c r="R150"/>
  <c r="P150"/>
  <c r="BI148"/>
  <c r="BH148"/>
  <c r="BF148"/>
  <c r="BE148"/>
  <c r="T148"/>
  <c r="R148"/>
  <c r="P148"/>
  <c r="BI146"/>
  <c r="BH146"/>
  <c r="BF146"/>
  <c r="BE146"/>
  <c r="T146"/>
  <c r="R146"/>
  <c r="P146"/>
  <c r="BI143"/>
  <c r="BH143"/>
  <c r="BF143"/>
  <c r="BE143"/>
  <c r="T143"/>
  <c r="R143"/>
  <c r="P143"/>
  <c r="BI140"/>
  <c r="BH140"/>
  <c r="BF140"/>
  <c r="BE140"/>
  <c r="T140"/>
  <c r="R140"/>
  <c r="P140"/>
  <c r="BI136"/>
  <c r="BH136"/>
  <c r="BF136"/>
  <c r="BE136"/>
  <c r="T136"/>
  <c r="R136"/>
  <c r="P136"/>
  <c r="BI134"/>
  <c r="BH134"/>
  <c r="BF134"/>
  <c r="BE134"/>
  <c r="T134"/>
  <c r="R134"/>
  <c r="P134"/>
  <c r="BI133"/>
  <c r="BH133"/>
  <c r="BF133"/>
  <c r="BE133"/>
  <c r="T133"/>
  <c r="R133"/>
  <c r="P133"/>
  <c r="BI129"/>
  <c r="BH129"/>
  <c r="BF129"/>
  <c r="BE129"/>
  <c r="T129"/>
  <c r="R129"/>
  <c r="P129"/>
  <c r="BI127"/>
  <c r="BH127"/>
  <c r="BF127"/>
  <c r="BE127"/>
  <c r="T127"/>
  <c r="R127"/>
  <c r="P127"/>
  <c r="BI123"/>
  <c r="BH123"/>
  <c r="BF123"/>
  <c r="BE123"/>
  <c r="T123"/>
  <c r="R123"/>
  <c r="P123"/>
  <c r="BI121"/>
  <c r="BH121"/>
  <c r="BF121"/>
  <c r="BE121"/>
  <c r="T121"/>
  <c r="R121"/>
  <c r="P121"/>
  <c r="BI118"/>
  <c r="BH118"/>
  <c r="BF118"/>
  <c r="BE118"/>
  <c r="T118"/>
  <c r="R118"/>
  <c r="P118"/>
  <c r="BI116"/>
  <c r="BH116"/>
  <c r="BF116"/>
  <c r="BE116"/>
  <c r="T116"/>
  <c r="R116"/>
  <c r="P116"/>
  <c r="BI115"/>
  <c r="BH115"/>
  <c r="BF115"/>
  <c r="BE115"/>
  <c r="T115"/>
  <c r="R115"/>
  <c r="P115"/>
  <c r="BI112"/>
  <c r="BH112"/>
  <c r="BF112"/>
  <c r="BE112"/>
  <c r="T112"/>
  <c r="T111"/>
  <c r="R112"/>
  <c r="R111"/>
  <c r="P112"/>
  <c r="P111"/>
  <c r="BI108"/>
  <c r="BH108"/>
  <c r="BF108"/>
  <c r="BE108"/>
  <c r="T108"/>
  <c r="T107"/>
  <c r="R108"/>
  <c r="R107"/>
  <c r="P108"/>
  <c r="P107"/>
  <c r="BI106"/>
  <c r="BH106"/>
  <c r="BF106"/>
  <c r="BE106"/>
  <c r="T106"/>
  <c r="R106"/>
  <c r="P106"/>
  <c r="BI105"/>
  <c r="BH105"/>
  <c r="BF105"/>
  <c r="BE105"/>
  <c r="T105"/>
  <c r="R105"/>
  <c r="P105"/>
  <c r="BI103"/>
  <c r="BH103"/>
  <c r="BF103"/>
  <c r="BE103"/>
  <c r="T103"/>
  <c r="R103"/>
  <c r="P103"/>
  <c r="BI101"/>
  <c r="BH101"/>
  <c r="BF101"/>
  <c r="BE101"/>
  <c r="T101"/>
  <c r="R101"/>
  <c r="P101"/>
  <c r="BI99"/>
  <c r="BH99"/>
  <c r="BF99"/>
  <c r="BE99"/>
  <c r="T99"/>
  <c r="R99"/>
  <c r="P99"/>
  <c r="BI95"/>
  <c r="BH95"/>
  <c r="BF95"/>
  <c r="BE95"/>
  <c r="T95"/>
  <c r="R95"/>
  <c r="P95"/>
  <c r="BI93"/>
  <c r="BH93"/>
  <c r="BF93"/>
  <c r="BE93"/>
  <c r="T93"/>
  <c r="R93"/>
  <c r="P93"/>
  <c r="BI91"/>
  <c r="BH91"/>
  <c r="BF91"/>
  <c r="BE91"/>
  <c r="T91"/>
  <c r="R91"/>
  <c r="P91"/>
  <c r="F84"/>
  <c r="F82"/>
  <c r="E80"/>
  <c r="F54"/>
  <c r="F52"/>
  <c r="E50"/>
  <c r="J24"/>
  <c r="E24"/>
  <c r="J85"/>
  <c r="J23"/>
  <c r="J21"/>
  <c r="E21"/>
  <c r="J84"/>
  <c r="J20"/>
  <c r="J18"/>
  <c r="E18"/>
  <c r="F85"/>
  <c r="J17"/>
  <c r="J12"/>
  <c r="J82"/>
  <c r="E7"/>
  <c r="E78"/>
  <c i="1" r="L50"/>
  <c r="AM50"/>
  <c r="AM49"/>
  <c r="L49"/>
  <c r="AM47"/>
  <c r="L47"/>
  <c r="L45"/>
  <c r="L44"/>
  <c r="AS54"/>
  <c i="2" r="J182"/>
  <c r="J133"/>
  <c r="BK168"/>
  <c r="BK146"/>
  <c r="BK99"/>
  <c r="J146"/>
  <c r="BK103"/>
  <c r="BK101"/>
  <c r="BK116"/>
  <c r="J187"/>
  <c r="BK143"/>
  <c r="BK127"/>
  <c r="J166"/>
  <c r="J136"/>
  <c r="J106"/>
  <c r="BK150"/>
  <c r="J112"/>
  <c r="BK153"/>
  <c r="BK118"/>
  <c r="J159"/>
  <c r="J129"/>
  <c r="BK182"/>
  <c r="BK166"/>
  <c r="BK123"/>
  <c r="BK105"/>
  <c r="BK112"/>
  <c r="J99"/>
  <c r="J148"/>
  <c r="BK115"/>
  <c r="BK157"/>
  <c r="BK134"/>
  <c r="J103"/>
  <c r="J127"/>
  <c r="BK178"/>
  <c r="J143"/>
  <c r="J101"/>
  <c r="J168"/>
  <c r="BK121"/>
  <c r="BK95"/>
  <c r="BK184"/>
  <c r="J150"/>
  <c r="BK129"/>
  <c r="J174"/>
  <c r="J123"/>
  <c r="J95"/>
  <c r="BK148"/>
  <c r="J118"/>
  <c r="J91"/>
  <c r="BK159"/>
  <c r="J134"/>
  <c r="BK187"/>
  <c r="J157"/>
  <c r="J121"/>
  <c r="J178"/>
  <c r="J140"/>
  <c r="J105"/>
  <c r="BK93"/>
  <c r="BK174"/>
  <c r="BK136"/>
  <c r="J93"/>
  <c r="J153"/>
  <c r="J116"/>
  <c r="J184"/>
  <c r="BK162"/>
  <c r="BK133"/>
  <c r="J115"/>
  <c r="BK91"/>
  <c r="BK106"/>
  <c r="J172"/>
  <c r="BK140"/>
  <c r="J108"/>
  <c r="J162"/>
  <c r="BK108"/>
  <c r="BK172"/>
  <c l="1" r="P90"/>
  <c r="BK98"/>
  <c r="J98"/>
  <c r="J62"/>
  <c r="T98"/>
  <c r="P114"/>
  <c r="P120"/>
  <c r="P142"/>
  <c r="BK90"/>
  <c r="J90"/>
  <c r="J61"/>
  <c r="T90"/>
  <c r="T89"/>
  <c r="P98"/>
  <c r="BK120"/>
  <c r="J120"/>
  <c r="J67"/>
  <c r="R120"/>
  <c r="R142"/>
  <c r="R90"/>
  <c r="R98"/>
  <c r="BK114"/>
  <c r="J114"/>
  <c r="J66"/>
  <c r="R114"/>
  <c r="R110"/>
  <c r="T114"/>
  <c r="T120"/>
  <c r="BK142"/>
  <c r="J142"/>
  <c r="J68"/>
  <c r="T142"/>
  <c r="BG112"/>
  <c r="BG118"/>
  <c r="E48"/>
  <c r="J52"/>
  <c r="J54"/>
  <c r="F55"/>
  <c r="J55"/>
  <c r="BG91"/>
  <c r="BG101"/>
  <c r="BG106"/>
  <c r="BG105"/>
  <c r="BG116"/>
  <c r="BG184"/>
  <c r="BG99"/>
  <c r="BG93"/>
  <c r="BG103"/>
  <c r="BG108"/>
  <c r="BG121"/>
  <c r="BG136"/>
  <c r="BG143"/>
  <c r="BG166"/>
  <c r="BG182"/>
  <c r="BG95"/>
  <c r="BG127"/>
  <c r="BG134"/>
  <c r="BG140"/>
  <c r="BG146"/>
  <c r="BG150"/>
  <c r="BG159"/>
  <c r="BG162"/>
  <c r="BG174"/>
  <c r="BG187"/>
  <c r="BK107"/>
  <c r="J107"/>
  <c r="J63"/>
  <c r="BG115"/>
  <c r="BG123"/>
  <c r="BG129"/>
  <c r="BG133"/>
  <c r="BG148"/>
  <c r="BG153"/>
  <c r="BG157"/>
  <c r="BG168"/>
  <c r="BG172"/>
  <c r="BG178"/>
  <c r="BK111"/>
  <c r="J111"/>
  <c r="J65"/>
  <c r="F36"/>
  <c i="1" r="BC55"/>
  <c r="BC54"/>
  <c r="W32"/>
  <c i="2" r="J34"/>
  <c i="1" r="AW55"/>
  <c i="2" r="F33"/>
  <c i="1" r="AZ55"/>
  <c r="AZ54"/>
  <c r="AV54"/>
  <c r="AK29"/>
  <c i="2" r="F37"/>
  <c i="1" r="BD55"/>
  <c r="BD54"/>
  <c r="W33"/>
  <c i="2" r="F34"/>
  <c i="1" r="BA55"/>
  <c r="BA54"/>
  <c r="W30"/>
  <c i="2" r="J33"/>
  <c i="1" r="AV55"/>
  <c i="2" l="1" r="P110"/>
  <c r="T110"/>
  <c r="R89"/>
  <c r="R88"/>
  <c r="T88"/>
  <c r="P89"/>
  <c r="P88"/>
  <c i="1" r="AU55"/>
  <c i="2" r="BK110"/>
  <c r="J110"/>
  <c r="J64"/>
  <c r="BK89"/>
  <c r="BK88"/>
  <c r="J88"/>
  <c r="J59"/>
  <c i="1" r="AU54"/>
  <c r="AY54"/>
  <c r="AW54"/>
  <c r="AK30"/>
  <c r="AT55"/>
  <c i="2" r="F35"/>
  <c i="1" r="BB55"/>
  <c r="BB54"/>
  <c r="AX54"/>
  <c r="W29"/>
  <c i="2" l="1" r="J89"/>
  <c r="J60"/>
  <c i="1" r="W31"/>
  <c i="2" r="J30"/>
  <c i="1" r="AG55"/>
  <c r="AN55"/>
  <c r="AT54"/>
  <c i="2" l="1" r="J39"/>
  <c i="1" r="AG54"/>
  <c r="AK26"/>
  <c r="AK35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<sst xmlns="http://schemas.openxmlformats.org/spreadsheetml/2006/main">
  <si>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</si>
  <si>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</si>
  <si>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</si>
  <si>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</si>
  <si>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</si>
  <si>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{7f1ebc89-d15b-45e1-826d-b64b904e5ff5}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</si>
  <si>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</si>
  <si>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</si>
  <si>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</si>
  <si>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</si>
  <si>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</si>
  <si>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</si>
  <si>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</si>
  <si>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</si>
  <si>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22/2025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</si>
  <si>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</si>
  <si>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</si>
  <si>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VD Předměřice, sklad a dílna, oprava střechy</t>
  </si>
  <si>
    <t>KSO:</t>
  </si>
  <si>
    <t/>
  </si>
  <si>
    <t>CC-CZ:</t>
  </si>
  <si>
    <t>Místo:</t>
  </si>
  <si>
    <t>Předměřice nad Labem</t>
  </si>
  <si>
    <t>Datum:</t>
  </si>
  <si>
    <t>5. 8. 2025</t>
  </si>
  <si>
    <t>Zadavatel:</t>
  </si>
  <si>
    <t>IČ:</t>
  </si>
  <si>
    <t>Povodí Labe, státní podnik</t>
  </si>
  <si>
    <t>DIČ:</t>
  </si>
  <si>
    <t>Účastník:</t>
  </si>
  <si>
    <t>Vyplň údaj</t>
  </si>
  <si>
    <t>Projektant:</t>
  </si>
  <si>
    <t xml:space="preserve"> 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</si>
  <si>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</si>
  <si>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</si>
  <si>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</si>
  <si>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</si>
  <si>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</si>
  <si>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</si>
  <si>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</si>
  <si>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</si>
  <si>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</si>
  <si>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</si>
  <si>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</si>
  <si>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</si>
  <si>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</si>
  <si>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</si>
  <si>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</si>
  <si>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</si>
  <si>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</si>
  <si>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</si>
  <si>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</si>
  <si>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</si>
  <si>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</si>
  <si>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</si>
  <si>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</si>
  <si>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</si>
  <si>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</si>
  <si>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</si>
  <si>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</si>
  <si>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</si>
  <si>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</si>
  <si>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</si>
  <si>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</si>
  <si>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</si>
  <si>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</si>
  <si>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</si>
  <si>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</si>
  <si>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</si>
  <si>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</si>
  <si>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</si>
  <si>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</si>
  <si>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</si>
  <si>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</si>
  <si>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</si>
  <si>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</si>
  <si>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1</t>
  </si>
  <si>
    <t>SO1 - oprava střechy</t>
  </si>
  <si>
    <t>STA</t>
  </si>
  <si>
    <t>{b3dc44f6-7c82-4acb-a0d4-133fbed469db}</t>
  </si>
  <si>
    <t>2</t>
  </si>
  <si>
    <t>KRYCÍ LIST SOUPISU PRACÍ</t>
  </si>
  <si>
    <t>Objekt:</t>
  </si>
  <si>
    <t>1 - SO1 - oprava střechy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</si>
  <si>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</si>
  <si>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</si>
  <si>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</si>
  <si>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</si>
  <si>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</si>
  <si>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</si>
  <si>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</si>
  <si>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</si>
  <si>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</si>
  <si>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712 - Povlakové krytiny</t>
  </si>
  <si>
    <t xml:space="preserve">    741 - Elektroinstalace - silnoproud</t>
  </si>
  <si>
    <t xml:space="preserve">    762 - Konstrukce tesařské</t>
  </si>
  <si>
    <t xml:space="preserve">    764 - Konstrukce klempířské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</si>
  <si>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</si>
  <si>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</si>
  <si>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</si>
  <si>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</si>
  <si>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</si>
  <si>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</si>
  <si>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</si>
  <si>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</si>
  <si>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</si>
  <si>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</si>
  <si>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</si>
  <si>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</si>
  <si>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</si>
  <si>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</si>
  <si>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</si>
  <si>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</si>
  <si>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</si>
  <si>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</si>
  <si>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</si>
  <si>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946112115</t>
  </si>
  <si>
    <t>Věže pojízdné trubkové nebo dílcové s maximálním zatížením podlahy do 200 kg/m2 šířky přes 0,9 do 1,6 m, délky do 3,2 m výšky přes 4,5 m do 5,5 m montáž</t>
  </si>
  <si>
    <t>kus</t>
  </si>
  <si>
    <t>CS ÚRS 2026 01</t>
  </si>
  <si>
    <t>4</t>
  </si>
  <si>
    <t>-1736003295</t>
  </si>
  <si>
    <t>Online PSC</t>
  </si>
  <si>
    <t>https://podminky.urs.cz/item/CS_URS_2026_01/946112115</t>
  </si>
  <si>
    <t>946112215</t>
  </si>
  <si>
    <t>Věže pojízdné trubkové nebo dílcové s maximálním zatížením podlahy do 200 kg/m2 šířky přes 0,9 do 1,6 m, délky do 3,2 m výšky přes 4,5 m do 5,5 m příplatek k ceně za každý den použití</t>
  </si>
  <si>
    <t>86053708</t>
  </si>
  <si>
    <t>https://podminky.urs.cz/item/CS_URS_2026_01/946112215</t>
  </si>
  <si>
    <t>3</t>
  </si>
  <si>
    <t>962032631R</t>
  </si>
  <si>
    <t>Oprava a dozdění komínového tělesa včetně oplechování</t>
  </si>
  <si>
    <t>m3</t>
  </si>
  <si>
    <t>339235505</t>
  </si>
  <si>
    <t>VV</t>
  </si>
  <si>
    <t xml:space="preserve">0,45*0,45*1,2 " cihla lícová , včetně spárování a  zákrytové desky </t>
  </si>
  <si>
    <t>Součet</t>
  </si>
  <si>
    <t>997</t>
  </si>
  <si>
    <t>Doprava suti a vybouraných hmot</t>
  </si>
  <si>
    <t>997006012</t>
  </si>
  <si>
    <t>Úprava stavebního odpadu třídění a separace jednotlivých kategorií ruční</t>
  </si>
  <si>
    <t>t</t>
  </si>
  <si>
    <t>-1459819415</t>
  </si>
  <si>
    <t>https://podminky.urs.cz/item/CS_URS_2026_01/997006012</t>
  </si>
  <si>
    <t>5</t>
  </si>
  <si>
    <t>997006512</t>
  </si>
  <si>
    <t>Vodorovná doprava suti na skládku s naložením na dopravní prostředek a složením přes 100 m do 1 km</t>
  </si>
  <si>
    <t>-1546615560</t>
  </si>
  <si>
    <t>https://podminky.urs.cz/item/CS_URS_2026_01/997006512</t>
  </si>
  <si>
    <t>6</t>
  </si>
  <si>
    <t>997013211</t>
  </si>
  <si>
    <t>Vnitrostaveništní doprava suti a vybouraných hmot vodorovně do 50 m s naložením ručně pro budovy a haly výšky do 6 m</t>
  </si>
  <si>
    <t>1344413214</t>
  </si>
  <si>
    <t>https://podminky.urs.cz/item/CS_URS_2026_01/997013211</t>
  </si>
  <si>
    <t>7</t>
  </si>
  <si>
    <t>R001</t>
  </si>
  <si>
    <t>Likvidace dřevního odpadu s naložením, odvozem na skládku a poplatkem za skládkovné</t>
  </si>
  <si>
    <t>-1864025264</t>
  </si>
  <si>
    <t>8</t>
  </si>
  <si>
    <t>R003</t>
  </si>
  <si>
    <t>Likvidace asfaltového pásu s naložením, odvozem na skládku a poplatkem za skládkovné</t>
  </si>
  <si>
    <t>-1866039016</t>
  </si>
  <si>
    <t>998</t>
  </si>
  <si>
    <t>Přesun hmot</t>
  </si>
  <si>
    <t>998011001</t>
  </si>
  <si>
    <t>Přesun hmot pro budovy občanské výstavby, bydlení, výrobu a služby s nosnou svislou konstrukcí zděnou z cihel, tvárnic nebo kamene vodorovná dopravní vzdálenost do 100 m základní pro budovy výšky do 6 m</t>
  </si>
  <si>
    <t>291413937</t>
  </si>
  <si>
    <t>https://podminky.urs.cz/item/CS_URS_2026_01/998011001</t>
  </si>
  <si>
    <t>PSV</t>
  </si>
  <si>
    <t>Práce a dodávky PSV</t>
  </si>
  <si>
    <t>712</t>
  </si>
  <si>
    <t>Povlakové krytiny</t>
  </si>
  <si>
    <t>10</t>
  </si>
  <si>
    <t>712440831</t>
  </si>
  <si>
    <t>Odstranění povlakové krytiny střech šikmých přes 10° do 30° z přitavených pásů NAIP v plné ploše jednovrstvé</t>
  </si>
  <si>
    <t>m2</t>
  </si>
  <si>
    <t>16</t>
  </si>
  <si>
    <t>1029394139</t>
  </si>
  <si>
    <t>https://podminky.urs.cz/item/CS_URS_2026_01/712440831</t>
  </si>
  <si>
    <t>741</t>
  </si>
  <si>
    <t>Elektroinstalace - silnoproud</t>
  </si>
  <si>
    <t>11</t>
  </si>
  <si>
    <t>741420001R</t>
  </si>
  <si>
    <t>Montáž drát nebo lano hromosvodné svodové D do 10 mm s podpěrou</t>
  </si>
  <si>
    <t>m</t>
  </si>
  <si>
    <t>-2002636035</t>
  </si>
  <si>
    <t>741421831</t>
  </si>
  <si>
    <t>Demontáž hromosvodného vedení bez zachování funkčnosti svodových drátů nebo lan na šikmé střeše, průměru do 8 mm</t>
  </si>
  <si>
    <t>-1816203996</t>
  </si>
  <si>
    <t>https://podminky.urs.cz/item/CS_URS_2026_01/741421831</t>
  </si>
  <si>
    <t>13</t>
  </si>
  <si>
    <t>998741201</t>
  </si>
  <si>
    <t>Přesun hmot pro silnoproud stanovený procentní sazbou (%) z ceny vodorovná dopravní vzdálenost do 50 m základní v objektech výšky do 6 m</t>
  </si>
  <si>
    <t>%</t>
  </si>
  <si>
    <t>-299959470</t>
  </si>
  <si>
    <t>https://podminky.urs.cz/item/CS_URS_2026_01/998741201</t>
  </si>
  <si>
    <t>762</t>
  </si>
  <si>
    <t>Konstrukce tesařské</t>
  </si>
  <si>
    <t>14</t>
  </si>
  <si>
    <t>762083111</t>
  </si>
  <si>
    <t>Impregnace řeziva máčením proti dřevokaznému hmyzu a houbám, třída ohrožení 1 a 2 (dřevo v interiéru)</t>
  </si>
  <si>
    <t>-1592389149</t>
  </si>
  <si>
    <t>https://podminky.urs.cz/item/CS_URS_2026_01/762083111</t>
  </si>
  <si>
    <t>15</t>
  </si>
  <si>
    <t>762331921</t>
  </si>
  <si>
    <t>Vyřezání části střešní vazby vázané konstrukce krovů průřezové plochy řeziva přes 120 do 224 cm2, délky vyřezané části krovového prvku do 3 m</t>
  </si>
  <si>
    <t>-1697965710</t>
  </si>
  <si>
    <t>https://podminky.urs.cz/item/CS_URS_2026_01/762331921</t>
  </si>
  <si>
    <t>280*0,1 " výměna 10% krovu</t>
  </si>
  <si>
    <t>762332922</t>
  </si>
  <si>
    <t>Doplnění střešní vazby řezivem (materiál v ceně) průřezové plochy přes 120 do 224 cm2</t>
  </si>
  <si>
    <t>-1675164350</t>
  </si>
  <si>
    <t>https://podminky.urs.cz/item/CS_URS_2026_01/762332922</t>
  </si>
  <si>
    <t>17</t>
  </si>
  <si>
    <t>762341210</t>
  </si>
  <si>
    <t>Montáž bednění střech rovných a šikmých sklonu do 60° s vyřezáním otvorů z prken hrubých na sraz tl. do 32 mm</t>
  </si>
  <si>
    <t>-234810154</t>
  </si>
  <si>
    <t>https://podminky.urs.cz/item/CS_URS_2026_01/762341210</t>
  </si>
  <si>
    <t>44,962 " výměna 30% bednění</t>
  </si>
  <si>
    <t>18</t>
  </si>
  <si>
    <t>M</t>
  </si>
  <si>
    <t>60515111</t>
  </si>
  <si>
    <t>řezivo jehličnaté boční prkno 20-30mm</t>
  </si>
  <si>
    <t>32</t>
  </si>
  <si>
    <t>-228191497</t>
  </si>
  <si>
    <t>19</t>
  </si>
  <si>
    <t>762341811</t>
  </si>
  <si>
    <t>Demontáž bednění a laťování bednění střech rovných, obloukových, sklonu do 60° se všemi nadstřešními konstrukcemi z prken hrubých, hoblovaných tl. do 32 mm</t>
  </si>
  <si>
    <t>1461487743</t>
  </si>
  <si>
    <t>https://podminky.urs.cz/item/CS_URS_2026_01/762341811</t>
  </si>
  <si>
    <t>20</t>
  </si>
  <si>
    <t>762395000</t>
  </si>
  <si>
    <t>Spojovací prostředky krovů, bednění a laťování, nadstřešních konstrukcí svorníky, prkna, hřebíky, pásová ocel, vruty</t>
  </si>
  <si>
    <t>261485053</t>
  </si>
  <si>
    <t>https://podminky.urs.cz/item/CS_URS_2026_01/762395000</t>
  </si>
  <si>
    <t>0,65+5,611+0,315</t>
  </si>
  <si>
    <t>998762201</t>
  </si>
  <si>
    <t>Přesun hmot pro konstrukce tesařské stanovený procentní sazbou (%) z ceny vodorovná dopravní vzdálenost do 50 m základní v objektech výšky do 6 m</t>
  </si>
  <si>
    <t>-1073935660</t>
  </si>
  <si>
    <t>https://podminky.urs.cz/item/CS_URS_2026_01/998762201</t>
  </si>
  <si>
    <t>764</t>
  </si>
  <si>
    <t>Konstrukce klempířské</t>
  </si>
  <si>
    <t>22</t>
  </si>
  <si>
    <t>764 01R</t>
  </si>
  <si>
    <t>Větrací mřížka plech perforovaný</t>
  </si>
  <si>
    <t>-943886740</t>
  </si>
  <si>
    <t>2*(13,41+5,860)</t>
  </si>
  <si>
    <t>23</t>
  </si>
  <si>
    <t>764001821</t>
  </si>
  <si>
    <t>Demontáž klempířských konstrukcí krytiny ze svitků nebo tabulí do suti</t>
  </si>
  <si>
    <t>1439850381</t>
  </si>
  <si>
    <t>https://podminky.urs.cz/item/CS_URS_2026_01/764001821</t>
  </si>
  <si>
    <t>24</t>
  </si>
  <si>
    <t>764002414</t>
  </si>
  <si>
    <t>Montáž strukturované oddělovací rohože jakékoli rš</t>
  </si>
  <si>
    <t>982702652</t>
  </si>
  <si>
    <t>https://podminky.urs.cz/item/CS_URS_2026_01/764002414</t>
  </si>
  <si>
    <t>25</t>
  </si>
  <si>
    <t>28329223</t>
  </si>
  <si>
    <t>fólie difuzně propustné s nakašírovanou strukturovanou rohoží pod hladkou plechovou krytinu</t>
  </si>
  <si>
    <t>785362100</t>
  </si>
  <si>
    <t>161*1,15 "Přepočtené koeficientem množství</t>
  </si>
  <si>
    <t>26</t>
  </si>
  <si>
    <t>764004801</t>
  </si>
  <si>
    <t>Demontáž klempířských konstrukcí žlabu podokapního do suti</t>
  </si>
  <si>
    <t>-631980537</t>
  </si>
  <si>
    <t>https://podminky.urs.cz/item/CS_URS_2026_01/764004801</t>
  </si>
  <si>
    <t>27</t>
  </si>
  <si>
    <t>764004841</t>
  </si>
  <si>
    <t>Demontáž klempířských konstrukcí háku do suti</t>
  </si>
  <si>
    <t>-1177080011</t>
  </si>
  <si>
    <t>https://podminky.urs.cz/item/CS_URS_2026_01/764004841</t>
  </si>
  <si>
    <t>28</t>
  </si>
  <si>
    <t>764004861</t>
  </si>
  <si>
    <t>Demontáž klempířských konstrukcí svodu do suti</t>
  </si>
  <si>
    <t>361325454</t>
  </si>
  <si>
    <t>https://podminky.urs.cz/item/CS_URS_2026_01/764004861</t>
  </si>
  <si>
    <t>4*4,6</t>
  </si>
  <si>
    <t>29</t>
  </si>
  <si>
    <t>764011613</t>
  </si>
  <si>
    <t>Podkladní plech z pozinkovaného plechu s povrchovou úpravou rš 250 mm</t>
  </si>
  <si>
    <t>750913819</t>
  </si>
  <si>
    <t>https://podminky.urs.cz/item/CS_URS_2026_01/764011613</t>
  </si>
  <si>
    <t>30</t>
  </si>
  <si>
    <t>764111641</t>
  </si>
  <si>
    <t>Krytina ze svitků, ze šablon nebo taškových tabulí z pozinkovaného plechu s povrchovou úpravou s úpravou u okapů, prostupů a výčnělků střechy rovné drážkováním ze svitků do rš 670 mm, sklon střechy do 30°</t>
  </si>
  <si>
    <t>2008039687</t>
  </si>
  <si>
    <t>https://podminky.urs.cz/item/CS_URS_2026_01/764111641</t>
  </si>
  <si>
    <t>31</t>
  </si>
  <si>
    <t>764211614</t>
  </si>
  <si>
    <t>Oplechování střešních prvků z pozinkovaného plechu s povrchovou úpravou hřebene větraného s použitím hřebenového plechu s těsněním a perforovaným plechem rš 330 mm</t>
  </si>
  <si>
    <t>-733386564</t>
  </si>
  <si>
    <t>https://podminky.urs.cz/item/CS_URS_2026_01/764211614</t>
  </si>
  <si>
    <t>13,41+5,860</t>
  </si>
  <si>
    <t>764212633</t>
  </si>
  <si>
    <t>Oplechování střešních prvků z pozinkovaného plechu s povrchovou úpravou štítu závětrnou lištou rš 250 mm</t>
  </si>
  <si>
    <t>-1987217650</t>
  </si>
  <si>
    <t>https://podminky.urs.cz/item/CS_URS_2026_01/764212633</t>
  </si>
  <si>
    <t>33</t>
  </si>
  <si>
    <t>764212663</t>
  </si>
  <si>
    <t>Oplechování střešních prvků z pozinkovaného plechu s povrchovou úpravou okapu střechy rovné okapovým plechem rš 250 mm</t>
  </si>
  <si>
    <t>1891424520</t>
  </si>
  <si>
    <t>https://podminky.urs.cz/item/CS_URS_2026_01/764212663</t>
  </si>
  <si>
    <t>34</t>
  </si>
  <si>
    <t>764511602</t>
  </si>
  <si>
    <t>Žlab podokapní z pozinkovaného plechu s povrchovou úpravou včetně háků a čel půlkruhový rš 330 mm</t>
  </si>
  <si>
    <t>-1463282441</t>
  </si>
  <si>
    <t>https://podminky.urs.cz/item/CS_URS_2026_01/764511602</t>
  </si>
  <si>
    <t>35</t>
  </si>
  <si>
    <t>764511642</t>
  </si>
  <si>
    <t>Žlab podokapní z pozinkovaného plechu s povrchovou úpravou kotlík oválný (trychtýřový), rš žlabu/průměr svodu 330/100 mm</t>
  </si>
  <si>
    <t>1618120761</t>
  </si>
  <si>
    <t>https://podminky.urs.cz/item/CS_URS_2026_01/764511642</t>
  </si>
  <si>
    <t>36</t>
  </si>
  <si>
    <t>764518622</t>
  </si>
  <si>
    <t>Svod z pozinkovaného plechu s upraveným povrchem včetně objímek, kolen a odskoků kruhový, průměru 100 mm</t>
  </si>
  <si>
    <t>1536740477</t>
  </si>
  <si>
    <t>https://podminky.urs.cz/item/CS_URS_2026_01/764518622</t>
  </si>
  <si>
    <t>37</t>
  </si>
  <si>
    <t>998764201</t>
  </si>
  <si>
    <t>Přesun hmot pro konstrukce klempířské stanovený procentní sazbou (%) z ceny vodorovná dopravní vzdálenost do 50 m s užitím mechanizace v objektech výšky do 6 m</t>
  </si>
  <si>
    <t>1918108624</t>
  </si>
  <si>
    <t>https://podminky.urs.cz/item/CS_URS_2026_01/998764201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</si>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</sst>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7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8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horizontal="center" vertical="center"/>
    </xf>
    <xf numFmtId="49" fontId="36" fillId="0" borderId="23" xfId="0" applyNumberFormat="1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left" vertical="center" wrapText="1"/>
    </xf>
    <xf numFmtId="0" fontId="36" fillId="0" borderId="23" xfId="0" applyFont="1" applyBorder="1" applyAlignment="1" applyProtection="1">
      <alignment horizontal="center" vertical="center" wrapText="1"/>
    </xf>
    <xf numFmtId="167" fontId="36" fillId="0" borderId="23" xfId="0" applyNumberFormat="1" applyFont="1" applyBorder="1" applyAlignment="1" applyProtection="1">
      <alignment vertical="center"/>
    </xf>
    <xf numFmtId="4" fontId="36" fillId="2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</xf>
    <xf numFmtId="0" fontId="37" fillId="0" borderId="4" xfId="0" applyFont="1" applyBorder="1" applyAlignment="1">
      <alignment vertical="center"/>
    </xf>
    <xf numFmtId="0" fontId="36" fillId="2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40" fillId="0" borderId="29" xfId="0" applyFont="1" applyBorder="1" applyAlignment="1">
      <alignment horizontal="left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horizontal="left" vertical="center" wrapText="1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center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47" fillId="0" borderId="27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vertical="top"/>
    </xf>
    <xf numFmtId="0" fontId="48" fillId="0" borderId="1" xfId="0" applyFont="1" applyBorder="1" applyAlignment="1" applyProtection="1">
      <alignment horizontal="left" vertical="center"/>
    </xf>
    <xf numFmtId="0" fontId="48" fillId="0" borderId="1" xfId="0" applyFont="1" applyBorder="1" applyAlignment="1" applyProtection="1">
      <alignment horizontal="center" vertical="center"/>
    </xf>
    <xf numFmtId="49" fontId="48" fillId="0" borderId="1" xfId="0" applyNumberFormat="1" applyFont="1" applyBorder="1" applyAlignment="1" applyProtection="1">
      <alignment horizontal="left" vertical="center"/>
    </xf>
    <xf numFmtId="0" fontId="47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 applyAlignment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6_01/946112115" TargetMode="External" /><Relationship Id="rId2" Type="http://schemas.openxmlformats.org/officeDocument/2006/relationships/hyperlink" Target="https://podminky.urs.cz/item/CS_URS_2026_01/946112215" TargetMode="External" /><Relationship Id="rId3" Type="http://schemas.openxmlformats.org/officeDocument/2006/relationships/hyperlink" Target="https://podminky.urs.cz/item/CS_URS_2026_01/997006012" TargetMode="External" /><Relationship Id="rId4" Type="http://schemas.openxmlformats.org/officeDocument/2006/relationships/hyperlink" Target="https://podminky.urs.cz/item/CS_URS_2026_01/997006512" TargetMode="External" /><Relationship Id="rId5" Type="http://schemas.openxmlformats.org/officeDocument/2006/relationships/hyperlink" Target="https://podminky.urs.cz/item/CS_URS_2026_01/997013211" TargetMode="External" /><Relationship Id="rId6" Type="http://schemas.openxmlformats.org/officeDocument/2006/relationships/hyperlink" Target="https://podminky.urs.cz/item/CS_URS_2026_01/998011001" TargetMode="External" /><Relationship Id="rId7" Type="http://schemas.openxmlformats.org/officeDocument/2006/relationships/hyperlink" Target="https://podminky.urs.cz/item/CS_URS_2026_01/712440831" TargetMode="External" /><Relationship Id="rId8" Type="http://schemas.openxmlformats.org/officeDocument/2006/relationships/hyperlink" Target="https://podminky.urs.cz/item/CS_URS_2026_01/741421831" TargetMode="External" /><Relationship Id="rId9" Type="http://schemas.openxmlformats.org/officeDocument/2006/relationships/hyperlink" Target="https://podminky.urs.cz/item/CS_URS_2026_01/998741201" TargetMode="External" /><Relationship Id="rId10" Type="http://schemas.openxmlformats.org/officeDocument/2006/relationships/hyperlink" Target="https://podminky.urs.cz/item/CS_URS_2026_01/762083111" TargetMode="External" /><Relationship Id="rId11" Type="http://schemas.openxmlformats.org/officeDocument/2006/relationships/hyperlink" Target="https://podminky.urs.cz/item/CS_URS_2026_01/762331921" TargetMode="External" /><Relationship Id="rId12" Type="http://schemas.openxmlformats.org/officeDocument/2006/relationships/hyperlink" Target="https://podminky.urs.cz/item/CS_URS_2026_01/762332922" TargetMode="External" /><Relationship Id="rId13" Type="http://schemas.openxmlformats.org/officeDocument/2006/relationships/hyperlink" Target="https://podminky.urs.cz/item/CS_URS_2026_01/762341210" TargetMode="External" /><Relationship Id="rId14" Type="http://schemas.openxmlformats.org/officeDocument/2006/relationships/hyperlink" Target="https://podminky.urs.cz/item/CS_URS_2026_01/762341811" TargetMode="External" /><Relationship Id="rId15" Type="http://schemas.openxmlformats.org/officeDocument/2006/relationships/hyperlink" Target="https://podminky.urs.cz/item/CS_URS_2026_01/762395000" TargetMode="External" /><Relationship Id="rId16" Type="http://schemas.openxmlformats.org/officeDocument/2006/relationships/hyperlink" Target="https://podminky.urs.cz/item/CS_URS_2026_01/998762201" TargetMode="External" /><Relationship Id="rId17" Type="http://schemas.openxmlformats.org/officeDocument/2006/relationships/hyperlink" Target="https://podminky.urs.cz/item/CS_URS_2026_01/764001821" TargetMode="External" /><Relationship Id="rId18" Type="http://schemas.openxmlformats.org/officeDocument/2006/relationships/hyperlink" Target="https://podminky.urs.cz/item/CS_URS_2026_01/764002414" TargetMode="External" /><Relationship Id="rId19" Type="http://schemas.openxmlformats.org/officeDocument/2006/relationships/hyperlink" Target="https://podminky.urs.cz/item/CS_URS_2026_01/764004801" TargetMode="External" /><Relationship Id="rId20" Type="http://schemas.openxmlformats.org/officeDocument/2006/relationships/hyperlink" Target="https://podminky.urs.cz/item/CS_URS_2026_01/764004841" TargetMode="External" /><Relationship Id="rId21" Type="http://schemas.openxmlformats.org/officeDocument/2006/relationships/hyperlink" Target="https://podminky.urs.cz/item/CS_URS_2026_01/764004861" TargetMode="External" /><Relationship Id="rId22" Type="http://schemas.openxmlformats.org/officeDocument/2006/relationships/hyperlink" Target="https://podminky.urs.cz/item/CS_URS_2026_01/764011613" TargetMode="External" /><Relationship Id="rId23" Type="http://schemas.openxmlformats.org/officeDocument/2006/relationships/hyperlink" Target="https://podminky.urs.cz/item/CS_URS_2026_01/764111641" TargetMode="External" /><Relationship Id="rId24" Type="http://schemas.openxmlformats.org/officeDocument/2006/relationships/hyperlink" Target="https://podminky.urs.cz/item/CS_URS_2026_01/764211614" TargetMode="External" /><Relationship Id="rId25" Type="http://schemas.openxmlformats.org/officeDocument/2006/relationships/hyperlink" Target="https://podminky.urs.cz/item/CS_URS_2026_01/764212633" TargetMode="External" /><Relationship Id="rId26" Type="http://schemas.openxmlformats.org/officeDocument/2006/relationships/hyperlink" Target="https://podminky.urs.cz/item/CS_URS_2026_01/764212663" TargetMode="External" /><Relationship Id="rId27" Type="http://schemas.openxmlformats.org/officeDocument/2006/relationships/hyperlink" Target="https://podminky.urs.cz/item/CS_URS_2026_01/764511602" TargetMode="External" /><Relationship Id="rId28" Type="http://schemas.openxmlformats.org/officeDocument/2006/relationships/hyperlink" Target="https://podminky.urs.cz/item/CS_URS_2026_01/764511642" TargetMode="External" /><Relationship Id="rId29" Type="http://schemas.openxmlformats.org/officeDocument/2006/relationships/hyperlink" Target="https://podminky.urs.cz/item/CS_URS_2026_01/764518622" TargetMode="External" /><Relationship Id="rId30" Type="http://schemas.openxmlformats.org/officeDocument/2006/relationships/hyperlink" Target="https://podminky.urs.cz/item/CS_URS_2026_01/998764201" TargetMode="External" /><Relationship Id="rId3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12</v>
      </c>
    </row>
    <row r="5" s="1" customFormat="1" ht="12" customHeight="1">
      <c r="B5" s="22"/>
      <c r="C5" s="23"/>
      <c r="D5" s="27" t="s">
        <v>13</v>
      </c>
      <c r="E5" s="23"/>
      <c r="F5" s="23"/>
      <c r="G5" s="23"/>
      <c r="H5" s="23"/>
      <c r="I5" s="23"/>
      <c r="J5" s="23"/>
      <c r="K5" s="28" t="s">
        <v>14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15</v>
      </c>
      <c r="BS5" s="18" t="s">
        <v>6</v>
      </c>
    </row>
    <row r="6" s="1" customFormat="1" ht="36.96" customHeight="1">
      <c r="B6" s="22"/>
      <c r="C6" s="23"/>
      <c r="D6" s="30" t="s">
        <v>16</v>
      </c>
      <c r="E6" s="23"/>
      <c r="F6" s="23"/>
      <c r="G6" s="23"/>
      <c r="H6" s="23"/>
      <c r="I6" s="23"/>
      <c r="J6" s="23"/>
      <c r="K6" s="31" t="s">
        <v>17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18</v>
      </c>
      <c r="E7" s="23"/>
      <c r="F7" s="23"/>
      <c r="G7" s="23"/>
      <c r="H7" s="23"/>
      <c r="I7" s="23"/>
      <c r="J7" s="23"/>
      <c r="K7" s="28" t="s">
        <v>19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20</v>
      </c>
      <c r="AL7" s="23"/>
      <c r="AM7" s="23"/>
      <c r="AN7" s="28" t="s">
        <v>19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21</v>
      </c>
      <c r="E8" s="23"/>
      <c r="F8" s="23"/>
      <c r="G8" s="23"/>
      <c r="H8" s="23"/>
      <c r="I8" s="23"/>
      <c r="J8" s="23"/>
      <c r="K8" s="28" t="s">
        <v>22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23</v>
      </c>
      <c r="AL8" s="23"/>
      <c r="AM8" s="23"/>
      <c r="AN8" s="34" t="s">
        <v>24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25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26</v>
      </c>
      <c r="AL10" s="23"/>
      <c r="AM10" s="23"/>
      <c r="AN10" s="28" t="s">
        <v>19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27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28</v>
      </c>
      <c r="AL11" s="23"/>
      <c r="AM11" s="23"/>
      <c r="AN11" s="28" t="s">
        <v>19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29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26</v>
      </c>
      <c r="AL13" s="23"/>
      <c r="AM13" s="23"/>
      <c r="AN13" s="35" t="s">
        <v>30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30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28</v>
      </c>
      <c r="AL14" s="23"/>
      <c r="AM14" s="23"/>
      <c r="AN14" s="35" t="s">
        <v>30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31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26</v>
      </c>
      <c r="AL16" s="23"/>
      <c r="AM16" s="23"/>
      <c r="AN16" s="28" t="s">
        <v>19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32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28</v>
      </c>
      <c r="AL17" s="23"/>
      <c r="AM17" s="23"/>
      <c r="AN17" s="28" t="s">
        <v>19</v>
      </c>
      <c r="AO17" s="23"/>
      <c r="AP17" s="23"/>
      <c r="AQ17" s="23"/>
      <c r="AR17" s="21"/>
      <c r="BE17" s="32"/>
      <c r="BS17" s="18" t="s">
        <v>33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34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26</v>
      </c>
      <c r="AL19" s="23"/>
      <c r="AM19" s="23"/>
      <c r="AN19" s="28" t="s">
        <v>19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32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28</v>
      </c>
      <c r="AL20" s="23"/>
      <c r="AM20" s="23"/>
      <c r="AN20" s="28" t="s">
        <v>19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35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47.25" customHeight="1">
      <c r="B23" s="22"/>
      <c r="C23" s="23"/>
      <c r="D23" s="23"/>
      <c r="E23" s="37" t="s">
        <v>36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37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ROUND(AG54,2)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38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39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40</v>
      </c>
      <c r="AL28" s="46"/>
      <c r="AM28" s="46"/>
      <c r="AN28" s="46"/>
      <c r="AO28" s="46"/>
      <c r="AP28" s="41"/>
      <c r="AQ28" s="41"/>
      <c r="AR28" s="45"/>
      <c r="BE28" s="32"/>
    </row>
    <row r="29" hidden="1" s="3" customFormat="1" ht="14.4" customHeight="1">
      <c r="A29" s="3"/>
      <c r="B29" s="47"/>
      <c r="C29" s="48"/>
      <c r="D29" s="33" t="s">
        <v>41</v>
      </c>
      <c r="E29" s="48"/>
      <c r="F29" s="33" t="s">
        <v>42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ROUND(AZ54,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ROUND(AV54,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hidden="1" s="3" customFormat="1" ht="14.4" customHeight="1">
      <c r="A30" s="3"/>
      <c r="B30" s="47"/>
      <c r="C30" s="48"/>
      <c r="D30" s="48"/>
      <c r="E30" s="48"/>
      <c r="F30" s="33" t="s">
        <v>43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ROUND(BA54,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ROUND(AW54,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s="3" customFormat="1" ht="14.4" customHeight="1">
      <c r="A31" s="3"/>
      <c r="B31" s="47"/>
      <c r="C31" s="48"/>
      <c r="D31" s="53" t="s">
        <v>41</v>
      </c>
      <c r="E31" s="48"/>
      <c r="F31" s="33" t="s">
        <v>44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ROUND(BB54,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s="3" customFormat="1" ht="14.4" customHeight="1">
      <c r="A32" s="3"/>
      <c r="B32" s="47"/>
      <c r="C32" s="48"/>
      <c r="D32" s="48"/>
      <c r="E32" s="48"/>
      <c r="F32" s="33" t="s">
        <v>45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ROUND(BC54,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46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ROUND(BD54,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3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9"/>
    </row>
    <row r="35" s="2" customFormat="1" ht="25.92" customHeight="1">
      <c r="A35" s="39"/>
      <c r="B35" s="40"/>
      <c r="C35" s="54"/>
      <c r="D35" s="55" t="s">
        <v>47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48</v>
      </c>
      <c r="U35" s="56"/>
      <c r="V35" s="56"/>
      <c r="W35" s="56"/>
      <c r="X35" s="58" t="s">
        <v>49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6.96" customHeight="1">
      <c r="A37" s="39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5"/>
      <c r="BE37" s="39"/>
    </row>
    <row r="41" s="2" customFormat="1" ht="6.96" customHeight="1">
      <c r="A41" s="39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5"/>
      <c r="BE41" s="39"/>
    </row>
    <row r="42" s="2" customFormat="1" ht="24.96" customHeight="1">
      <c r="A42" s="39"/>
      <c r="B42" s="40"/>
      <c r="C42" s="24" t="s">
        <v>50</v>
      </c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5"/>
      <c r="BE42" s="39"/>
    </row>
    <row r="43" s="2" customFormat="1" ht="6.96" customHeight="1">
      <c r="A43" s="39"/>
      <c r="B43" s="40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5"/>
      <c r="BE43" s="39"/>
    </row>
    <row r="44" s="4" customFormat="1" ht="12" customHeight="1">
      <c r="A44" s="4"/>
      <c r="B44" s="65"/>
      <c r="C44" s="33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22/2025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VD Předměřice, sklad a dílna, oprava střechy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5"/>
      <c r="BE46" s="39"/>
    </row>
    <row r="47" s="2" customFormat="1" ht="12" customHeight="1">
      <c r="A47" s="39"/>
      <c r="B47" s="40"/>
      <c r="C47" s="33" t="s">
        <v>21</v>
      </c>
      <c r="D47" s="41"/>
      <c r="E47" s="41"/>
      <c r="F47" s="41"/>
      <c r="G47" s="41"/>
      <c r="H47" s="41"/>
      <c r="I47" s="41"/>
      <c r="J47" s="41"/>
      <c r="K47" s="41"/>
      <c r="L47" s="73" t="str">
        <f>IF(K8="","",K8)</f>
        <v>Předměřice nad Labem</v>
      </c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33" t="s">
        <v>23</v>
      </c>
      <c r="AJ47" s="41"/>
      <c r="AK47" s="41"/>
      <c r="AL47" s="41"/>
      <c r="AM47" s="74" t="str">
        <f>IF(AN8= "","",AN8)</f>
        <v>5. 8. 2025</v>
      </c>
      <c r="AN47" s="74"/>
      <c r="AO47" s="41"/>
      <c r="AP47" s="41"/>
      <c r="AQ47" s="41"/>
      <c r="AR47" s="45"/>
      <c r="BE47" s="39"/>
    </row>
    <row r="48" s="2" customFormat="1" ht="6.96" customHeight="1">
      <c r="A48" s="39"/>
      <c r="B48" s="40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5"/>
      <c r="BE48" s="39"/>
    </row>
    <row r="49" s="2" customFormat="1" ht="15.15" customHeight="1">
      <c r="A49" s="39"/>
      <c r="B49" s="40"/>
      <c r="C49" s="33" t="s">
        <v>25</v>
      </c>
      <c r="D49" s="41"/>
      <c r="E49" s="41"/>
      <c r="F49" s="41"/>
      <c r="G49" s="41"/>
      <c r="H49" s="41"/>
      <c r="I49" s="41"/>
      <c r="J49" s="41"/>
      <c r="K49" s="41"/>
      <c r="L49" s="66" t="str">
        <f>IF(E11= "","",E11)</f>
        <v>Povodí Labe, státní podnik</v>
      </c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33" t="s">
        <v>31</v>
      </c>
      <c r="AJ49" s="41"/>
      <c r="AK49" s="41"/>
      <c r="AL49" s="41"/>
      <c r="AM49" s="75" t="str">
        <f>IF(E17="","",E17)</f>
        <v xml:space="preserve"> </v>
      </c>
      <c r="AN49" s="66"/>
      <c r="AO49" s="66"/>
      <c r="AP49" s="66"/>
      <c r="AQ49" s="41"/>
      <c r="AR49" s="45"/>
      <c r="AS49" s="76" t="s">
        <v>51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39"/>
    </row>
    <row r="50" s="2" customFormat="1" ht="15.15" customHeight="1">
      <c r="A50" s="39"/>
      <c r="B50" s="40"/>
      <c r="C50" s="33" t="s">
        <v>29</v>
      </c>
      <c r="D50" s="41"/>
      <c r="E50" s="41"/>
      <c r="F50" s="41"/>
      <c r="G50" s="41"/>
      <c r="H50" s="41"/>
      <c r="I50" s="41"/>
      <c r="J50" s="41"/>
      <c r="K50" s="41"/>
      <c r="L50" s="66" t="str">
        <f>IF(E14= "Vyplň údaj","",E14)</f>
        <v/>
      </c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33" t="s">
        <v>34</v>
      </c>
      <c r="AJ50" s="41"/>
      <c r="AK50" s="41"/>
      <c r="AL50" s="41"/>
      <c r="AM50" s="75" t="str">
        <f>IF(E20="","",E20)</f>
        <v xml:space="preserve"> </v>
      </c>
      <c r="AN50" s="66"/>
      <c r="AO50" s="66"/>
      <c r="AP50" s="66"/>
      <c r="AQ50" s="41"/>
      <c r="AR50" s="45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39"/>
    </row>
    <row r="51" s="2" customFormat="1" ht="10.8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5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39"/>
    </row>
    <row r="52" s="2" customFormat="1" ht="29.28" customHeight="1">
      <c r="A52" s="39"/>
      <c r="B52" s="40"/>
      <c r="C52" s="88" t="s">
        <v>52</v>
      </c>
      <c r="D52" s="89"/>
      <c r="E52" s="89"/>
      <c r="F52" s="89"/>
      <c r="G52" s="89"/>
      <c r="H52" s="90"/>
      <c r="I52" s="91" t="s">
        <v>53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54</v>
      </c>
      <c r="AH52" s="89"/>
      <c r="AI52" s="89"/>
      <c r="AJ52" s="89"/>
      <c r="AK52" s="89"/>
      <c r="AL52" s="89"/>
      <c r="AM52" s="89"/>
      <c r="AN52" s="91" t="s">
        <v>55</v>
      </c>
      <c r="AO52" s="89"/>
      <c r="AP52" s="89"/>
      <c r="AQ52" s="93" t="s">
        <v>56</v>
      </c>
      <c r="AR52" s="45"/>
      <c r="AS52" s="94" t="s">
        <v>57</v>
      </c>
      <c r="AT52" s="95" t="s">
        <v>58</v>
      </c>
      <c r="AU52" s="95" t="s">
        <v>59</v>
      </c>
      <c r="AV52" s="95" t="s">
        <v>60</v>
      </c>
      <c r="AW52" s="95" t="s">
        <v>61</v>
      </c>
      <c r="AX52" s="95" t="s">
        <v>62</v>
      </c>
      <c r="AY52" s="95" t="s">
        <v>63</v>
      </c>
      <c r="AZ52" s="95" t="s">
        <v>64</v>
      </c>
      <c r="BA52" s="95" t="s">
        <v>65</v>
      </c>
      <c r="BB52" s="95" t="s">
        <v>66</v>
      </c>
      <c r="BC52" s="95" t="s">
        <v>67</v>
      </c>
      <c r="BD52" s="96" t="s">
        <v>68</v>
      </c>
      <c r="BE52" s="39"/>
    </row>
    <row r="53" s="2" customFormat="1" ht="10.8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5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39"/>
    </row>
    <row r="54" s="6" customFormat="1" ht="32.4" customHeight="1">
      <c r="A54" s="6"/>
      <c r="B54" s="100"/>
      <c r="C54" s="101" t="s">
        <v>69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70</v>
      </c>
      <c r="BT54" s="111" t="s">
        <v>71</v>
      </c>
      <c r="BU54" s="112" t="s">
        <v>72</v>
      </c>
      <c r="BV54" s="111" t="s">
        <v>73</v>
      </c>
      <c r="BW54" s="111" t="s">
        <v>5</v>
      </c>
      <c r="BX54" s="111" t="s">
        <v>74</v>
      </c>
      <c r="CL54" s="111" t="s">
        <v>19</v>
      </c>
    </row>
    <row r="55" s="7" customFormat="1" ht="16.5" customHeight="1">
      <c r="A55" s="113" t="s">
        <v>75</v>
      </c>
      <c r="B55" s="114"/>
      <c r="C55" s="115"/>
      <c r="D55" s="116" t="s">
        <v>76</v>
      </c>
      <c r="E55" s="116"/>
      <c r="F55" s="116"/>
      <c r="G55" s="116"/>
      <c r="H55" s="116"/>
      <c r="I55" s="117"/>
      <c r="J55" s="116" t="s">
        <v>77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'1 - SO1 - oprava střechy'!J30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78</v>
      </c>
      <c r="AR55" s="120"/>
      <c r="AS55" s="121">
        <v>0</v>
      </c>
      <c r="AT55" s="122">
        <f>ROUND(SUM(AV55:AW55),2)</f>
        <v>0</v>
      </c>
      <c r="AU55" s="123">
        <f>'1 - SO1 - oprava střechy'!P88</f>
        <v>0</v>
      </c>
      <c r="AV55" s="122">
        <f>'1 - SO1 - oprava střechy'!J33</f>
        <v>0</v>
      </c>
      <c r="AW55" s="122">
        <f>'1 - SO1 - oprava střechy'!J34</f>
        <v>0</v>
      </c>
      <c r="AX55" s="122">
        <f>'1 - SO1 - oprava střechy'!J35</f>
        <v>0</v>
      </c>
      <c r="AY55" s="122">
        <f>'1 - SO1 - oprava střechy'!J36</f>
        <v>0</v>
      </c>
      <c r="AZ55" s="122">
        <f>'1 - SO1 - oprava střechy'!F33</f>
        <v>0</v>
      </c>
      <c r="BA55" s="122">
        <f>'1 - SO1 - oprava střechy'!F34</f>
        <v>0</v>
      </c>
      <c r="BB55" s="122">
        <f>'1 - SO1 - oprava střechy'!F35</f>
        <v>0</v>
      </c>
      <c r="BC55" s="122">
        <f>'1 - SO1 - oprava střechy'!F36</f>
        <v>0</v>
      </c>
      <c r="BD55" s="124">
        <f>'1 - SO1 - oprava střechy'!F37</f>
        <v>0</v>
      </c>
      <c r="BE55" s="7"/>
      <c r="BT55" s="125" t="s">
        <v>76</v>
      </c>
      <c r="BV55" s="125" t="s">
        <v>73</v>
      </c>
      <c r="BW55" s="125" t="s">
        <v>79</v>
      </c>
      <c r="BX55" s="125" t="s">
        <v>5</v>
      </c>
      <c r="CL55" s="125" t="s">
        <v>19</v>
      </c>
      <c r="CM55" s="125" t="s">
        <v>80</v>
      </c>
    </row>
    <row r="56" s="2" customFormat="1" ht="30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5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="2" customFormat="1" ht="6.96" customHeight="1">
      <c r="A57" s="39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5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</sheetData>
  <sheetProtection sheet="1" formatColumns="0" formatRows="0" objects="1" scenarios="1" spinCount="100000" saltValue="A9quXjHBavfTbxBRfFmO/0MRMIPBGSIkqaueZ76bDgZN4r06bMJuGushHrX2FSoKVqMMVSAd4NLuSVBKZstJLA==" hashValue="a/wcyX5rOTOtTpTphgBy3p4MfpZCVA2xLj57b21XWIQXBgx3YeG+/BDfsntaW6k/f9YuQ40kCiy4p9TrZ6k8L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1 - SO1 - oprava střechy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79</v>
      </c>
    </row>
    <row r="3" s="1" customFormat="1" ht="6.96" customHeight="1">
      <c r="B3" s="126"/>
      <c r="C3" s="127"/>
      <c r="D3" s="127"/>
      <c r="E3" s="127"/>
      <c r="F3" s="127"/>
      <c r="G3" s="127"/>
      <c r="H3" s="127"/>
      <c r="I3" s="127"/>
      <c r="J3" s="127"/>
      <c r="K3" s="127"/>
      <c r="L3" s="21"/>
      <c r="AT3" s="18" t="s">
        <v>80</v>
      </c>
    </row>
    <row r="4" s="1" customFormat="1" ht="24.96" customHeight="1">
      <c r="B4" s="21"/>
      <c r="D4" s="128" t="s">
        <v>81</v>
      </c>
      <c r="L4" s="21"/>
      <c r="M4" s="129" t="s">
        <v>10</v>
      </c>
      <c r="AT4" s="18" t="s">
        <v>33</v>
      </c>
    </row>
    <row r="5" s="1" customFormat="1" ht="6.96" customHeight="1">
      <c r="B5" s="21"/>
      <c r="L5" s="21"/>
    </row>
    <row r="6" s="1" customFormat="1" ht="12" customHeight="1">
      <c r="B6" s="21"/>
      <c r="D6" s="130" t="s">
        <v>16</v>
      </c>
      <c r="L6" s="21"/>
    </row>
    <row r="7" s="1" customFormat="1" ht="16.5" customHeight="1">
      <c r="B7" s="21"/>
      <c r="E7" s="131" t="str">
        <f>'Rekapitulace stavby'!K6</f>
        <v>VD Předměřice, sklad a dílna, oprava střechy</v>
      </c>
      <c r="F7" s="130"/>
      <c r="G7" s="130"/>
      <c r="H7" s="130"/>
      <c r="L7" s="21"/>
    </row>
    <row r="8" s="2" customFormat="1" ht="12" customHeight="1">
      <c r="A8" s="39"/>
      <c r="B8" s="45"/>
      <c r="C8" s="39"/>
      <c r="D8" s="130" t="s">
        <v>82</v>
      </c>
      <c r="E8" s="39"/>
      <c r="F8" s="39"/>
      <c r="G8" s="39"/>
      <c r="H8" s="39"/>
      <c r="I8" s="39"/>
      <c r="J8" s="39"/>
      <c r="K8" s="39"/>
      <c r="L8" s="132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33" t="s">
        <v>83</v>
      </c>
      <c r="F9" s="39"/>
      <c r="G9" s="39"/>
      <c r="H9" s="39"/>
      <c r="I9" s="39"/>
      <c r="J9" s="39"/>
      <c r="K9" s="39"/>
      <c r="L9" s="132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132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30" t="s">
        <v>18</v>
      </c>
      <c r="E11" s="39"/>
      <c r="F11" s="134" t="s">
        <v>19</v>
      </c>
      <c r="G11" s="39"/>
      <c r="H11" s="39"/>
      <c r="I11" s="130" t="s">
        <v>20</v>
      </c>
      <c r="J11" s="134" t="s">
        <v>19</v>
      </c>
      <c r="K11" s="39"/>
      <c r="L11" s="132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30" t="s">
        <v>21</v>
      </c>
      <c r="E12" s="39"/>
      <c r="F12" s="134" t="s">
        <v>22</v>
      </c>
      <c r="G12" s="39"/>
      <c r="H12" s="39"/>
      <c r="I12" s="130" t="s">
        <v>23</v>
      </c>
      <c r="J12" s="135" t="str">
        <f>'Rekapitulace stavby'!AN8</f>
        <v>5. 8. 2025</v>
      </c>
      <c r="K12" s="39"/>
      <c r="L12" s="132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132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30" t="s">
        <v>25</v>
      </c>
      <c r="E14" s="39"/>
      <c r="F14" s="39"/>
      <c r="G14" s="39"/>
      <c r="H14" s="39"/>
      <c r="I14" s="130" t="s">
        <v>26</v>
      </c>
      <c r="J14" s="134" t="s">
        <v>19</v>
      </c>
      <c r="K14" s="39"/>
      <c r="L14" s="132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34" t="s">
        <v>27</v>
      </c>
      <c r="F15" s="39"/>
      <c r="G15" s="39"/>
      <c r="H15" s="39"/>
      <c r="I15" s="130" t="s">
        <v>28</v>
      </c>
      <c r="J15" s="134" t="s">
        <v>19</v>
      </c>
      <c r="K15" s="39"/>
      <c r="L15" s="132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132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30" t="s">
        <v>29</v>
      </c>
      <c r="E17" s="39"/>
      <c r="F17" s="39"/>
      <c r="G17" s="39"/>
      <c r="H17" s="39"/>
      <c r="I17" s="130" t="s">
        <v>26</v>
      </c>
      <c r="J17" s="34" t="str">
        <f>'Rekapitulace stavby'!AN13</f>
        <v>Vyplň údaj</v>
      </c>
      <c r="K17" s="39"/>
      <c r="L17" s="132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34"/>
      <c r="G18" s="134"/>
      <c r="H18" s="134"/>
      <c r="I18" s="130" t="s">
        <v>28</v>
      </c>
      <c r="J18" s="34" t="str">
        <f>'Rekapitulace stavby'!AN14</f>
        <v>Vyplň údaj</v>
      </c>
      <c r="K18" s="39"/>
      <c r="L18" s="132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132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30" t="s">
        <v>31</v>
      </c>
      <c r="E20" s="39"/>
      <c r="F20" s="39"/>
      <c r="G20" s="39"/>
      <c r="H20" s="39"/>
      <c r="I20" s="130" t="s">
        <v>26</v>
      </c>
      <c r="J20" s="134" t="str">
        <f>IF('Rekapitulace stavby'!AN16="","",'Rekapitulace stavby'!AN16)</f>
        <v/>
      </c>
      <c r="K20" s="39"/>
      <c r="L20" s="132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34" t="str">
        <f>IF('Rekapitulace stavby'!E17="","",'Rekapitulace stavby'!E17)</f>
        <v xml:space="preserve"> </v>
      </c>
      <c r="F21" s="39"/>
      <c r="G21" s="39"/>
      <c r="H21" s="39"/>
      <c r="I21" s="130" t="s">
        <v>28</v>
      </c>
      <c r="J21" s="134" t="str">
        <f>IF('Rekapitulace stavby'!AN17="","",'Rekapitulace stavby'!AN17)</f>
        <v/>
      </c>
      <c r="K21" s="39"/>
      <c r="L21" s="132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132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30" t="s">
        <v>34</v>
      </c>
      <c r="E23" s="39"/>
      <c r="F23" s="39"/>
      <c r="G23" s="39"/>
      <c r="H23" s="39"/>
      <c r="I23" s="130" t="s">
        <v>26</v>
      </c>
      <c r="J23" s="134" t="str">
        <f>IF('Rekapitulace stavby'!AN19="","",'Rekapitulace stavby'!AN19)</f>
        <v/>
      </c>
      <c r="K23" s="39"/>
      <c r="L23" s="132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34" t="str">
        <f>IF('Rekapitulace stavby'!E20="","",'Rekapitulace stavby'!E20)</f>
        <v xml:space="preserve"> </v>
      </c>
      <c r="F24" s="39"/>
      <c r="G24" s="39"/>
      <c r="H24" s="39"/>
      <c r="I24" s="130" t="s">
        <v>28</v>
      </c>
      <c r="J24" s="134" t="str">
        <f>IF('Rekapitulace stavby'!AN20="","",'Rekapitulace stavby'!AN20)</f>
        <v/>
      </c>
      <c r="K24" s="39"/>
      <c r="L24" s="132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132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30" t="s">
        <v>35</v>
      </c>
      <c r="E26" s="39"/>
      <c r="F26" s="39"/>
      <c r="G26" s="39"/>
      <c r="H26" s="39"/>
      <c r="I26" s="39"/>
      <c r="J26" s="39"/>
      <c r="K26" s="39"/>
      <c r="L26" s="132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47.25" customHeight="1">
      <c r="A27" s="136"/>
      <c r="B27" s="137"/>
      <c r="C27" s="136"/>
      <c r="D27" s="136"/>
      <c r="E27" s="138" t="s">
        <v>36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132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40"/>
      <c r="E29" s="140"/>
      <c r="F29" s="140"/>
      <c r="G29" s="140"/>
      <c r="H29" s="140"/>
      <c r="I29" s="140"/>
      <c r="J29" s="140"/>
      <c r="K29" s="140"/>
      <c r="L29" s="132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41" t="s">
        <v>37</v>
      </c>
      <c r="E30" s="39"/>
      <c r="F30" s="39"/>
      <c r="G30" s="39"/>
      <c r="H30" s="39"/>
      <c r="I30" s="39"/>
      <c r="J30" s="142">
        <f>ROUND(J88, 2)</f>
        <v>0</v>
      </c>
      <c r="K30" s="39"/>
      <c r="L30" s="132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40"/>
      <c r="E31" s="140"/>
      <c r="F31" s="140"/>
      <c r="G31" s="140"/>
      <c r="H31" s="140"/>
      <c r="I31" s="140"/>
      <c r="J31" s="140"/>
      <c r="K31" s="140"/>
      <c r="L31" s="132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43" t="s">
        <v>39</v>
      </c>
      <c r="G32" s="39"/>
      <c r="H32" s="39"/>
      <c r="I32" s="143" t="s">
        <v>38</v>
      </c>
      <c r="J32" s="143" t="s">
        <v>40</v>
      </c>
      <c r="K32" s="39"/>
      <c r="L32" s="132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hidden="1" s="2" customFormat="1" ht="14.4" customHeight="1">
      <c r="A33" s="39"/>
      <c r="B33" s="45"/>
      <c r="C33" s="39"/>
      <c r="D33" s="144" t="s">
        <v>41</v>
      </c>
      <c r="E33" s="130" t="s">
        <v>42</v>
      </c>
      <c r="F33" s="145">
        <f>ROUND((SUM(BE88:BE188)),  2)</f>
        <v>0</v>
      </c>
      <c r="G33" s="39"/>
      <c r="H33" s="39"/>
      <c r="I33" s="146">
        <v>0.20999999999999999</v>
      </c>
      <c r="J33" s="145">
        <f>ROUND(((SUM(BE88:BE188))*I33),  2)</f>
        <v>0</v>
      </c>
      <c r="K33" s="39"/>
      <c r="L33" s="132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hidden="1" s="2" customFormat="1" ht="14.4" customHeight="1">
      <c r="A34" s="39"/>
      <c r="B34" s="45"/>
      <c r="C34" s="39"/>
      <c r="D34" s="39"/>
      <c r="E34" s="130" t="s">
        <v>43</v>
      </c>
      <c r="F34" s="145">
        <f>ROUND((SUM(BF88:BF188)),  2)</f>
        <v>0</v>
      </c>
      <c r="G34" s="39"/>
      <c r="H34" s="39"/>
      <c r="I34" s="146">
        <v>0.12</v>
      </c>
      <c r="J34" s="145">
        <f>ROUND(((SUM(BF88:BF188))*I34),  2)</f>
        <v>0</v>
      </c>
      <c r="K34" s="39"/>
      <c r="L34" s="132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s="2" customFormat="1" ht="14.4" customHeight="1">
      <c r="A35" s="39"/>
      <c r="B35" s="45"/>
      <c r="C35" s="39"/>
      <c r="D35" s="130" t="s">
        <v>41</v>
      </c>
      <c r="E35" s="130" t="s">
        <v>44</v>
      </c>
      <c r="F35" s="145">
        <f>ROUND((SUM(BG88:BG188)),  2)</f>
        <v>0</v>
      </c>
      <c r="G35" s="39"/>
      <c r="H35" s="39"/>
      <c r="I35" s="146">
        <v>0.20999999999999999</v>
      </c>
      <c r="J35" s="145">
        <f>0</f>
        <v>0</v>
      </c>
      <c r="K35" s="39"/>
      <c r="L35" s="132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s="2" customFormat="1" ht="14.4" customHeight="1">
      <c r="A36" s="39"/>
      <c r="B36" s="45"/>
      <c r="C36" s="39"/>
      <c r="D36" s="39"/>
      <c r="E36" s="130" t="s">
        <v>45</v>
      </c>
      <c r="F36" s="145">
        <f>ROUND((SUM(BH88:BH188)),  2)</f>
        <v>0</v>
      </c>
      <c r="G36" s="39"/>
      <c r="H36" s="39"/>
      <c r="I36" s="146">
        <v>0.12</v>
      </c>
      <c r="J36" s="145">
        <f>0</f>
        <v>0</v>
      </c>
      <c r="K36" s="39"/>
      <c r="L36" s="132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30" t="s">
        <v>46</v>
      </c>
      <c r="F37" s="145">
        <f>ROUND((SUM(BI88:BI188)),  2)</f>
        <v>0</v>
      </c>
      <c r="G37" s="39"/>
      <c r="H37" s="39"/>
      <c r="I37" s="146">
        <v>0</v>
      </c>
      <c r="J37" s="145">
        <f>0</f>
        <v>0</v>
      </c>
      <c r="K37" s="39"/>
      <c r="L37" s="132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132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47"/>
      <c r="D39" s="148" t="s">
        <v>47</v>
      </c>
      <c r="E39" s="149"/>
      <c r="F39" s="149"/>
      <c r="G39" s="150" t="s">
        <v>48</v>
      </c>
      <c r="H39" s="151" t="s">
        <v>49</v>
      </c>
      <c r="I39" s="149"/>
      <c r="J39" s="152">
        <f>SUM(J30:J37)</f>
        <v>0</v>
      </c>
      <c r="K39" s="153"/>
      <c r="L39" s="132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4" s="2" customFormat="1" ht="6.96" customHeight="1">
      <c r="A44" s="39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</row>
    <row r="45" s="2" customFormat="1" ht="24.96" customHeight="1">
      <c r="A45" s="39"/>
      <c r="B45" s="40"/>
      <c r="C45" s="24" t="s">
        <v>84</v>
      </c>
      <c r="D45" s="41"/>
      <c r="E45" s="41"/>
      <c r="F45" s="41"/>
      <c r="G45" s="41"/>
      <c r="H45" s="41"/>
      <c r="I45" s="41"/>
      <c r="J45" s="41"/>
      <c r="K45" s="41"/>
      <c r="L45" s="132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</row>
    <row r="46" s="2" customFormat="1" ht="6.96" customHeight="1">
      <c r="A46" s="39"/>
      <c r="B46" s="40"/>
      <c r="C46" s="41"/>
      <c r="D46" s="41"/>
      <c r="E46" s="41"/>
      <c r="F46" s="41"/>
      <c r="G46" s="41"/>
      <c r="H46" s="41"/>
      <c r="I46" s="41"/>
      <c r="J46" s="41"/>
      <c r="K46" s="41"/>
      <c r="L46" s="132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</row>
    <row r="47" s="2" customFormat="1" ht="12" customHeight="1">
      <c r="A47" s="39"/>
      <c r="B47" s="40"/>
      <c r="C47" s="33" t="s">
        <v>16</v>
      </c>
      <c r="D47" s="41"/>
      <c r="E47" s="41"/>
      <c r="F47" s="41"/>
      <c r="G47" s="41"/>
      <c r="H47" s="41"/>
      <c r="I47" s="41"/>
      <c r="J47" s="41"/>
      <c r="K47" s="41"/>
      <c r="L47" s="132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</row>
    <row r="48" s="2" customFormat="1" ht="16.5" customHeight="1">
      <c r="A48" s="39"/>
      <c r="B48" s="40"/>
      <c r="C48" s="41"/>
      <c r="D48" s="41"/>
      <c r="E48" s="158" t="str">
        <f>E7</f>
        <v>VD Předměřice, sklad a dílna, oprava střechy</v>
      </c>
      <c r="F48" s="33"/>
      <c r="G48" s="33"/>
      <c r="H48" s="33"/>
      <c r="I48" s="41"/>
      <c r="J48" s="41"/>
      <c r="K48" s="41"/>
      <c r="L48" s="132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</row>
    <row r="49" s="2" customFormat="1" ht="12" customHeight="1">
      <c r="A49" s="39"/>
      <c r="B49" s="40"/>
      <c r="C49" s="33" t="s">
        <v>82</v>
      </c>
      <c r="D49" s="41"/>
      <c r="E49" s="41"/>
      <c r="F49" s="41"/>
      <c r="G49" s="41"/>
      <c r="H49" s="41"/>
      <c r="I49" s="41"/>
      <c r="J49" s="41"/>
      <c r="K49" s="41"/>
      <c r="L49" s="132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</row>
    <row r="50" s="2" customFormat="1" ht="16.5" customHeight="1">
      <c r="A50" s="39"/>
      <c r="B50" s="40"/>
      <c r="C50" s="41"/>
      <c r="D50" s="41"/>
      <c r="E50" s="71" t="str">
        <f>E9</f>
        <v>1 - SO1 - oprava střechy</v>
      </c>
      <c r="F50" s="41"/>
      <c r="G50" s="41"/>
      <c r="H50" s="41"/>
      <c r="I50" s="41"/>
      <c r="J50" s="41"/>
      <c r="K50" s="41"/>
      <c r="L50" s="132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</row>
    <row r="51" s="2" customFormat="1" ht="6.96" customHeight="1">
      <c r="A51" s="39"/>
      <c r="B51" s="40"/>
      <c r="C51" s="41"/>
      <c r="D51" s="41"/>
      <c r="E51" s="41"/>
      <c r="F51" s="41"/>
      <c r="G51" s="41"/>
      <c r="H51" s="41"/>
      <c r="I51" s="41"/>
      <c r="J51" s="41"/>
      <c r="K51" s="41"/>
      <c r="L51" s="132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</row>
    <row r="52" s="2" customFormat="1" ht="12" customHeight="1">
      <c r="A52" s="39"/>
      <c r="B52" s="40"/>
      <c r="C52" s="33" t="s">
        <v>21</v>
      </c>
      <c r="D52" s="41"/>
      <c r="E52" s="41"/>
      <c r="F52" s="28" t="str">
        <f>F12</f>
        <v>Předměřice nad Labem</v>
      </c>
      <c r="G52" s="41"/>
      <c r="H52" s="41"/>
      <c r="I52" s="33" t="s">
        <v>23</v>
      </c>
      <c r="J52" s="74" t="str">
        <f>IF(J12="","",J12)</f>
        <v>5. 8. 2025</v>
      </c>
      <c r="K52" s="41"/>
      <c r="L52" s="132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</row>
    <row r="53" s="2" customFormat="1" ht="6.96" customHeight="1">
      <c r="A53" s="39"/>
      <c r="B53" s="40"/>
      <c r="C53" s="41"/>
      <c r="D53" s="41"/>
      <c r="E53" s="41"/>
      <c r="F53" s="41"/>
      <c r="G53" s="41"/>
      <c r="H53" s="41"/>
      <c r="I53" s="41"/>
      <c r="J53" s="41"/>
      <c r="K53" s="41"/>
      <c r="L53" s="132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</row>
    <row r="54" s="2" customFormat="1" ht="15.15" customHeight="1">
      <c r="A54" s="39"/>
      <c r="B54" s="40"/>
      <c r="C54" s="33" t="s">
        <v>25</v>
      </c>
      <c r="D54" s="41"/>
      <c r="E54" s="41"/>
      <c r="F54" s="28" t="str">
        <f>E15</f>
        <v>Povodí Labe, státní podnik</v>
      </c>
      <c r="G54" s="41"/>
      <c r="H54" s="41"/>
      <c r="I54" s="33" t="s">
        <v>31</v>
      </c>
      <c r="J54" s="37" t="str">
        <f>E21</f>
        <v xml:space="preserve"> </v>
      </c>
      <c r="K54" s="41"/>
      <c r="L54" s="132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</row>
    <row r="55" s="2" customFormat="1" ht="15.15" customHeight="1">
      <c r="A55" s="39"/>
      <c r="B55" s="40"/>
      <c r="C55" s="33" t="s">
        <v>29</v>
      </c>
      <c r="D55" s="41"/>
      <c r="E55" s="41"/>
      <c r="F55" s="28" t="str">
        <f>IF(E18="","",E18)</f>
        <v>Vyplň údaj</v>
      </c>
      <c r="G55" s="41"/>
      <c r="H55" s="41"/>
      <c r="I55" s="33" t="s">
        <v>34</v>
      </c>
      <c r="J55" s="37" t="str">
        <f>E24</f>
        <v xml:space="preserve"> </v>
      </c>
      <c r="K55" s="41"/>
      <c r="L55" s="132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</row>
    <row r="56" s="2" customFormat="1" ht="10.32" customHeight="1">
      <c r="A56" s="39"/>
      <c r="B56" s="40"/>
      <c r="C56" s="41"/>
      <c r="D56" s="41"/>
      <c r="E56" s="41"/>
      <c r="F56" s="41"/>
      <c r="G56" s="41"/>
      <c r="H56" s="41"/>
      <c r="I56" s="41"/>
      <c r="J56" s="41"/>
      <c r="K56" s="41"/>
      <c r="L56" s="132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</row>
    <row r="57" s="2" customFormat="1" ht="29.28" customHeight="1">
      <c r="A57" s="39"/>
      <c r="B57" s="40"/>
      <c r="C57" s="159" t="s">
        <v>85</v>
      </c>
      <c r="D57" s="160"/>
      <c r="E57" s="160"/>
      <c r="F57" s="160"/>
      <c r="G57" s="160"/>
      <c r="H57" s="160"/>
      <c r="I57" s="160"/>
      <c r="J57" s="161" t="s">
        <v>86</v>
      </c>
      <c r="K57" s="160"/>
      <c r="L57" s="132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</row>
    <row r="58" s="2" customFormat="1" ht="10.32" customHeight="1">
      <c r="A58" s="39"/>
      <c r="B58" s="40"/>
      <c r="C58" s="41"/>
      <c r="D58" s="41"/>
      <c r="E58" s="41"/>
      <c r="F58" s="41"/>
      <c r="G58" s="41"/>
      <c r="H58" s="41"/>
      <c r="I58" s="41"/>
      <c r="J58" s="41"/>
      <c r="K58" s="41"/>
      <c r="L58" s="132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</row>
    <row r="59" s="2" customFormat="1" ht="22.8" customHeight="1">
      <c r="A59" s="39"/>
      <c r="B59" s="40"/>
      <c r="C59" s="162" t="s">
        <v>69</v>
      </c>
      <c r="D59" s="41"/>
      <c r="E59" s="41"/>
      <c r="F59" s="41"/>
      <c r="G59" s="41"/>
      <c r="H59" s="41"/>
      <c r="I59" s="41"/>
      <c r="J59" s="104">
        <f>J88</f>
        <v>0</v>
      </c>
      <c r="K59" s="41"/>
      <c r="L59" s="132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U59" s="18" t="s">
        <v>87</v>
      </c>
    </row>
    <row r="60" s="9" customFormat="1" ht="24.96" customHeight="1">
      <c r="A60" s="9"/>
      <c r="B60" s="163"/>
      <c r="C60" s="164"/>
      <c r="D60" s="165" t="s">
        <v>88</v>
      </c>
      <c r="E60" s="166"/>
      <c r="F60" s="166"/>
      <c r="G60" s="166"/>
      <c r="H60" s="166"/>
      <c r="I60" s="166"/>
      <c r="J60" s="167">
        <f>J89</f>
        <v>0</v>
      </c>
      <c r="K60" s="164"/>
      <c r="L60" s="168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9"/>
      <c r="C61" s="170"/>
      <c r="D61" s="171" t="s">
        <v>89</v>
      </c>
      <c r="E61" s="172"/>
      <c r="F61" s="172"/>
      <c r="G61" s="172"/>
      <c r="H61" s="172"/>
      <c r="I61" s="172"/>
      <c r="J61" s="173">
        <f>J90</f>
        <v>0</v>
      </c>
      <c r="K61" s="170"/>
      <c r="L61" s="174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9"/>
      <c r="C62" s="170"/>
      <c r="D62" s="171" t="s">
        <v>90</v>
      </c>
      <c r="E62" s="172"/>
      <c r="F62" s="172"/>
      <c r="G62" s="172"/>
      <c r="H62" s="172"/>
      <c r="I62" s="172"/>
      <c r="J62" s="173">
        <f>J98</f>
        <v>0</v>
      </c>
      <c r="K62" s="170"/>
      <c r="L62" s="174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9"/>
      <c r="C63" s="170"/>
      <c r="D63" s="171" t="s">
        <v>91</v>
      </c>
      <c r="E63" s="172"/>
      <c r="F63" s="172"/>
      <c r="G63" s="172"/>
      <c r="H63" s="172"/>
      <c r="I63" s="172"/>
      <c r="J63" s="173">
        <f>J107</f>
        <v>0</v>
      </c>
      <c r="K63" s="170"/>
      <c r="L63" s="174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9" customFormat="1" ht="24.96" customHeight="1">
      <c r="A64" s="9"/>
      <c r="B64" s="163"/>
      <c r="C64" s="164"/>
      <c r="D64" s="165" t="s">
        <v>92</v>
      </c>
      <c r="E64" s="166"/>
      <c r="F64" s="166"/>
      <c r="G64" s="166"/>
      <c r="H64" s="166"/>
      <c r="I64" s="166"/>
      <c r="J64" s="167">
        <f>J110</f>
        <v>0</v>
      </c>
      <c r="K64" s="164"/>
      <c r="L64" s="168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10" customFormat="1" ht="19.92" customHeight="1">
      <c r="A65" s="10"/>
      <c r="B65" s="169"/>
      <c r="C65" s="170"/>
      <c r="D65" s="171" t="s">
        <v>93</v>
      </c>
      <c r="E65" s="172"/>
      <c r="F65" s="172"/>
      <c r="G65" s="172"/>
      <c r="H65" s="172"/>
      <c r="I65" s="172"/>
      <c r="J65" s="173">
        <f>J111</f>
        <v>0</v>
      </c>
      <c r="K65" s="170"/>
      <c r="L65" s="174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9"/>
      <c r="C66" s="170"/>
      <c r="D66" s="171" t="s">
        <v>94</v>
      </c>
      <c r="E66" s="172"/>
      <c r="F66" s="172"/>
      <c r="G66" s="172"/>
      <c r="H66" s="172"/>
      <c r="I66" s="172"/>
      <c r="J66" s="173">
        <f>J114</f>
        <v>0</v>
      </c>
      <c r="K66" s="170"/>
      <c r="L66" s="174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9"/>
      <c r="C67" s="170"/>
      <c r="D67" s="171" t="s">
        <v>95</v>
      </c>
      <c r="E67" s="172"/>
      <c r="F67" s="172"/>
      <c r="G67" s="172"/>
      <c r="H67" s="172"/>
      <c r="I67" s="172"/>
      <c r="J67" s="173">
        <f>J120</f>
        <v>0</v>
      </c>
      <c r="K67" s="170"/>
      <c r="L67" s="174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9"/>
      <c r="C68" s="170"/>
      <c r="D68" s="171" t="s">
        <v>96</v>
      </c>
      <c r="E68" s="172"/>
      <c r="F68" s="172"/>
      <c r="G68" s="172"/>
      <c r="H68" s="172"/>
      <c r="I68" s="172"/>
      <c r="J68" s="173">
        <f>J142</f>
        <v>0</v>
      </c>
      <c r="K68" s="170"/>
      <c r="L68" s="174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2" customFormat="1" ht="21.84" customHeight="1">
      <c r="A69" s="39"/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132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</row>
    <row r="70" s="2" customFormat="1" ht="6.96" customHeight="1">
      <c r="A70" s="39"/>
      <c r="B70" s="61"/>
      <c r="C70" s="62"/>
      <c r="D70" s="62"/>
      <c r="E70" s="62"/>
      <c r="F70" s="62"/>
      <c r="G70" s="62"/>
      <c r="H70" s="62"/>
      <c r="I70" s="62"/>
      <c r="J70" s="62"/>
      <c r="K70" s="62"/>
      <c r="L70" s="132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</row>
    <row r="74" s="2" customFormat="1" ht="6.96" customHeight="1">
      <c r="A74" s="39"/>
      <c r="B74" s="63"/>
      <c r="C74" s="64"/>
      <c r="D74" s="64"/>
      <c r="E74" s="64"/>
      <c r="F74" s="64"/>
      <c r="G74" s="64"/>
      <c r="H74" s="64"/>
      <c r="I74" s="64"/>
      <c r="J74" s="64"/>
      <c r="K74" s="64"/>
      <c r="L74" s="132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</row>
    <row r="75" s="2" customFormat="1" ht="24.96" customHeight="1">
      <c r="A75" s="39"/>
      <c r="B75" s="40"/>
      <c r="C75" s="24" t="s">
        <v>97</v>
      </c>
      <c r="D75" s="41"/>
      <c r="E75" s="41"/>
      <c r="F75" s="41"/>
      <c r="G75" s="41"/>
      <c r="H75" s="41"/>
      <c r="I75" s="41"/>
      <c r="J75" s="41"/>
      <c r="K75" s="41"/>
      <c r="L75" s="132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</row>
    <row r="76" s="2" customFormat="1" ht="6.96" customHeigh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132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2" customHeight="1">
      <c r="A77" s="39"/>
      <c r="B77" s="40"/>
      <c r="C77" s="33" t="s">
        <v>16</v>
      </c>
      <c r="D77" s="41"/>
      <c r="E77" s="41"/>
      <c r="F77" s="41"/>
      <c r="G77" s="41"/>
      <c r="H77" s="41"/>
      <c r="I77" s="41"/>
      <c r="J77" s="41"/>
      <c r="K77" s="41"/>
      <c r="L77" s="132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78" s="2" customFormat="1" ht="16.5" customHeight="1">
      <c r="A78" s="39"/>
      <c r="B78" s="40"/>
      <c r="C78" s="41"/>
      <c r="D78" s="41"/>
      <c r="E78" s="158" t="str">
        <f>E7</f>
        <v>VD Předměřice, sklad a dílna, oprava střechy</v>
      </c>
      <c r="F78" s="33"/>
      <c r="G78" s="33"/>
      <c r="H78" s="33"/>
      <c r="I78" s="41"/>
      <c r="J78" s="41"/>
      <c r="K78" s="41"/>
      <c r="L78" s="132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</row>
    <row r="79" s="2" customFormat="1" ht="12" customHeight="1">
      <c r="A79" s="39"/>
      <c r="B79" s="40"/>
      <c r="C79" s="33" t="s">
        <v>82</v>
      </c>
      <c r="D79" s="41"/>
      <c r="E79" s="41"/>
      <c r="F79" s="41"/>
      <c r="G79" s="41"/>
      <c r="H79" s="41"/>
      <c r="I79" s="41"/>
      <c r="J79" s="41"/>
      <c r="K79" s="41"/>
      <c r="L79" s="132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</row>
    <row r="80" s="2" customFormat="1" ht="16.5" customHeight="1">
      <c r="A80" s="39"/>
      <c r="B80" s="40"/>
      <c r="C80" s="41"/>
      <c r="D80" s="41"/>
      <c r="E80" s="71" t="str">
        <f>E9</f>
        <v>1 - SO1 - oprava střechy</v>
      </c>
      <c r="F80" s="41"/>
      <c r="G80" s="41"/>
      <c r="H80" s="41"/>
      <c r="I80" s="41"/>
      <c r="J80" s="41"/>
      <c r="K80" s="41"/>
      <c r="L80" s="132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</row>
    <row r="81" s="2" customFormat="1" ht="6.96" customHeight="1">
      <c r="A81" s="39"/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132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12" customHeight="1">
      <c r="A82" s="39"/>
      <c r="B82" s="40"/>
      <c r="C82" s="33" t="s">
        <v>21</v>
      </c>
      <c r="D82" s="41"/>
      <c r="E82" s="41"/>
      <c r="F82" s="28" t="str">
        <f>F12</f>
        <v>Předměřice nad Labem</v>
      </c>
      <c r="G82" s="41"/>
      <c r="H82" s="41"/>
      <c r="I82" s="33" t="s">
        <v>23</v>
      </c>
      <c r="J82" s="74" t="str">
        <f>IF(J12="","",J12)</f>
        <v>5. 8. 2025</v>
      </c>
      <c r="K82" s="41"/>
      <c r="L82" s="132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132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5.15" customHeight="1">
      <c r="A84" s="39"/>
      <c r="B84" s="40"/>
      <c r="C84" s="33" t="s">
        <v>25</v>
      </c>
      <c r="D84" s="41"/>
      <c r="E84" s="41"/>
      <c r="F84" s="28" t="str">
        <f>E15</f>
        <v>Povodí Labe, státní podnik</v>
      </c>
      <c r="G84" s="41"/>
      <c r="H84" s="41"/>
      <c r="I84" s="33" t="s">
        <v>31</v>
      </c>
      <c r="J84" s="37" t="str">
        <f>E21</f>
        <v xml:space="preserve"> </v>
      </c>
      <c r="K84" s="41"/>
      <c r="L84" s="132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5.15" customHeight="1">
      <c r="A85" s="39"/>
      <c r="B85" s="40"/>
      <c r="C85" s="33" t="s">
        <v>29</v>
      </c>
      <c r="D85" s="41"/>
      <c r="E85" s="41"/>
      <c r="F85" s="28" t="str">
        <f>IF(E18="","",E18)</f>
        <v>Vyplň údaj</v>
      </c>
      <c r="G85" s="41"/>
      <c r="H85" s="41"/>
      <c r="I85" s="33" t="s">
        <v>34</v>
      </c>
      <c r="J85" s="37" t="str">
        <f>E24</f>
        <v xml:space="preserve"> </v>
      </c>
      <c r="K85" s="41"/>
      <c r="L85" s="132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0.32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132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11" customFormat="1" ht="29.28" customHeight="1">
      <c r="A87" s="175"/>
      <c r="B87" s="176"/>
      <c r="C87" s="177" t="s">
        <v>98</v>
      </c>
      <c r="D87" s="178" t="s">
        <v>56</v>
      </c>
      <c r="E87" s="178" t="s">
        <v>52</v>
      </c>
      <c r="F87" s="178" t="s">
        <v>53</v>
      </c>
      <c r="G87" s="178" t="s">
        <v>99</v>
      </c>
      <c r="H87" s="178" t="s">
        <v>100</v>
      </c>
      <c r="I87" s="178" t="s">
        <v>101</v>
      </c>
      <c r="J87" s="178" t="s">
        <v>86</v>
      </c>
      <c r="K87" s="179" t="s">
        <v>102</v>
      </c>
      <c r="L87" s="180"/>
      <c r="M87" s="94" t="s">
        <v>19</v>
      </c>
      <c r="N87" s="95" t="s">
        <v>41</v>
      </c>
      <c r="O87" s="95" t="s">
        <v>103</v>
      </c>
      <c r="P87" s="95" t="s">
        <v>104</v>
      </c>
      <c r="Q87" s="95" t="s">
        <v>105</v>
      </c>
      <c r="R87" s="95" t="s">
        <v>106</v>
      </c>
      <c r="S87" s="95" t="s">
        <v>107</v>
      </c>
      <c r="T87" s="96" t="s">
        <v>108</v>
      </c>
      <c r="U87" s="175"/>
      <c r="V87" s="175"/>
      <c r="W87" s="175"/>
      <c r="X87" s="175"/>
      <c r="Y87" s="175"/>
      <c r="Z87" s="175"/>
      <c r="AA87" s="175"/>
      <c r="AB87" s="175"/>
      <c r="AC87" s="175"/>
      <c r="AD87" s="175"/>
      <c r="AE87" s="175"/>
    </row>
    <row r="88" s="2" customFormat="1" ht="22.8" customHeight="1">
      <c r="A88" s="39"/>
      <c r="B88" s="40"/>
      <c r="C88" s="101" t="s">
        <v>109</v>
      </c>
      <c r="D88" s="41"/>
      <c r="E88" s="41"/>
      <c r="F88" s="41"/>
      <c r="G88" s="41"/>
      <c r="H88" s="41"/>
      <c r="I88" s="41"/>
      <c r="J88" s="181">
        <f>BK88</f>
        <v>0</v>
      </c>
      <c r="K88" s="41"/>
      <c r="L88" s="45"/>
      <c r="M88" s="97"/>
      <c r="N88" s="182"/>
      <c r="O88" s="98"/>
      <c r="P88" s="183">
        <f>P89+P110</f>
        <v>0</v>
      </c>
      <c r="Q88" s="98"/>
      <c r="R88" s="183">
        <f>R89+R110</f>
        <v>2.9041870400000001</v>
      </c>
      <c r="S88" s="98"/>
      <c r="T88" s="184">
        <f>T89+T110</f>
        <v>3.2338499999999994</v>
      </c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T88" s="18" t="s">
        <v>70</v>
      </c>
      <c r="AU88" s="18" t="s">
        <v>87</v>
      </c>
      <c r="BK88" s="185">
        <f>BK89+BK110</f>
        <v>0</v>
      </c>
    </row>
    <row r="89" s="12" customFormat="1" ht="25.92" customHeight="1">
      <c r="A89" s="12"/>
      <c r="B89" s="186"/>
      <c r="C89" s="187"/>
      <c r="D89" s="188" t="s">
        <v>70</v>
      </c>
      <c r="E89" s="189" t="s">
        <v>110</v>
      </c>
      <c r="F89" s="189" t="s">
        <v>111</v>
      </c>
      <c r="G89" s="187"/>
      <c r="H89" s="187"/>
      <c r="I89" s="190"/>
      <c r="J89" s="191">
        <f>BK89</f>
        <v>0</v>
      </c>
      <c r="K89" s="187"/>
      <c r="L89" s="192"/>
      <c r="M89" s="193"/>
      <c r="N89" s="194"/>
      <c r="O89" s="194"/>
      <c r="P89" s="195">
        <f>P90+P98+P107</f>
        <v>0</v>
      </c>
      <c r="Q89" s="194"/>
      <c r="R89" s="195">
        <f>R90+R98+R107</f>
        <v>0</v>
      </c>
      <c r="S89" s="194"/>
      <c r="T89" s="196">
        <f>T90+T98+T107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197" t="s">
        <v>76</v>
      </c>
      <c r="AT89" s="198" t="s">
        <v>70</v>
      </c>
      <c r="AU89" s="198" t="s">
        <v>71</v>
      </c>
      <c r="AY89" s="197" t="s">
        <v>112</v>
      </c>
      <c r="BK89" s="199">
        <f>BK90+BK98+BK107</f>
        <v>0</v>
      </c>
    </row>
    <row r="90" s="12" customFormat="1" ht="22.8" customHeight="1">
      <c r="A90" s="12"/>
      <c r="B90" s="186"/>
      <c r="C90" s="187"/>
      <c r="D90" s="188" t="s">
        <v>70</v>
      </c>
      <c r="E90" s="200" t="s">
        <v>113</v>
      </c>
      <c r="F90" s="200" t="s">
        <v>114</v>
      </c>
      <c r="G90" s="187"/>
      <c r="H90" s="187"/>
      <c r="I90" s="190"/>
      <c r="J90" s="201">
        <f>BK90</f>
        <v>0</v>
      </c>
      <c r="K90" s="187"/>
      <c r="L90" s="192"/>
      <c r="M90" s="193"/>
      <c r="N90" s="194"/>
      <c r="O90" s="194"/>
      <c r="P90" s="195">
        <f>SUM(P91:P97)</f>
        <v>0</v>
      </c>
      <c r="Q90" s="194"/>
      <c r="R90" s="195">
        <f>SUM(R91:R97)</f>
        <v>0</v>
      </c>
      <c r="S90" s="194"/>
      <c r="T90" s="196">
        <f>SUM(T91:T97)</f>
        <v>0</v>
      </c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R90" s="197" t="s">
        <v>76</v>
      </c>
      <c r="AT90" s="198" t="s">
        <v>70</v>
      </c>
      <c r="AU90" s="198" t="s">
        <v>76</v>
      </c>
      <c r="AY90" s="197" t="s">
        <v>112</v>
      </c>
      <c r="BK90" s="199">
        <f>SUM(BK91:BK97)</f>
        <v>0</v>
      </c>
    </row>
    <row r="91" s="2" customFormat="1" ht="24.15" customHeight="1">
      <c r="A91" s="39"/>
      <c r="B91" s="40"/>
      <c r="C91" s="202" t="s">
        <v>76</v>
      </c>
      <c r="D91" s="202" t="s">
        <v>115</v>
      </c>
      <c r="E91" s="203" t="s">
        <v>116</v>
      </c>
      <c r="F91" s="204" t="s">
        <v>117</v>
      </c>
      <c r="G91" s="205" t="s">
        <v>118</v>
      </c>
      <c r="H91" s="206">
        <v>2</v>
      </c>
      <c r="I91" s="207"/>
      <c r="J91" s="208">
        <f>ROUND(I91*H91,2)</f>
        <v>0</v>
      </c>
      <c r="K91" s="204" t="s">
        <v>119</v>
      </c>
      <c r="L91" s="45"/>
      <c r="M91" s="209" t="s">
        <v>19</v>
      </c>
      <c r="N91" s="210" t="s">
        <v>44</v>
      </c>
      <c r="O91" s="86"/>
      <c r="P91" s="211">
        <f>O91*H91</f>
        <v>0</v>
      </c>
      <c r="Q91" s="211">
        <v>0</v>
      </c>
      <c r="R91" s="211">
        <f>Q91*H91</f>
        <v>0</v>
      </c>
      <c r="S91" s="211">
        <v>0</v>
      </c>
      <c r="T91" s="212">
        <f>S91*H91</f>
        <v>0</v>
      </c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R91" s="213" t="s">
        <v>120</v>
      </c>
      <c r="AT91" s="213" t="s">
        <v>115</v>
      </c>
      <c r="AU91" s="213" t="s">
        <v>80</v>
      </c>
      <c r="AY91" s="18" t="s">
        <v>112</v>
      </c>
      <c r="BE91" s="214">
        <f>IF(N91="základní",J91,0)</f>
        <v>0</v>
      </c>
      <c r="BF91" s="214">
        <f>IF(N91="snížená",J91,0)</f>
        <v>0</v>
      </c>
      <c r="BG91" s="214">
        <f>IF(N91="zákl. přenesená",J91,0)</f>
        <v>0</v>
      </c>
      <c r="BH91" s="214">
        <f>IF(N91="sníž. přenesená",J91,0)</f>
        <v>0</v>
      </c>
      <c r="BI91" s="214">
        <f>IF(N91="nulová",J91,0)</f>
        <v>0</v>
      </c>
      <c r="BJ91" s="18" t="s">
        <v>120</v>
      </c>
      <c r="BK91" s="214">
        <f>ROUND(I91*H91,2)</f>
        <v>0</v>
      </c>
      <c r="BL91" s="18" t="s">
        <v>120</v>
      </c>
      <c r="BM91" s="213" t="s">
        <v>121</v>
      </c>
    </row>
    <row r="92" s="2" customFormat="1">
      <c r="A92" s="39"/>
      <c r="B92" s="40"/>
      <c r="C92" s="41"/>
      <c r="D92" s="215" t="s">
        <v>122</v>
      </c>
      <c r="E92" s="41"/>
      <c r="F92" s="216" t="s">
        <v>123</v>
      </c>
      <c r="G92" s="41"/>
      <c r="H92" s="41"/>
      <c r="I92" s="217"/>
      <c r="J92" s="41"/>
      <c r="K92" s="41"/>
      <c r="L92" s="45"/>
      <c r="M92" s="218"/>
      <c r="N92" s="219"/>
      <c r="O92" s="86"/>
      <c r="P92" s="86"/>
      <c r="Q92" s="86"/>
      <c r="R92" s="86"/>
      <c r="S92" s="86"/>
      <c r="T92" s="87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T92" s="18" t="s">
        <v>122</v>
      </c>
      <c r="AU92" s="18" t="s">
        <v>80</v>
      </c>
    </row>
    <row r="93" s="2" customFormat="1" ht="33" customHeight="1">
      <c r="A93" s="39"/>
      <c r="B93" s="40"/>
      <c r="C93" s="202" t="s">
        <v>80</v>
      </c>
      <c r="D93" s="202" t="s">
        <v>115</v>
      </c>
      <c r="E93" s="203" t="s">
        <v>124</v>
      </c>
      <c r="F93" s="204" t="s">
        <v>125</v>
      </c>
      <c r="G93" s="205" t="s">
        <v>118</v>
      </c>
      <c r="H93" s="206">
        <v>20</v>
      </c>
      <c r="I93" s="207"/>
      <c r="J93" s="208">
        <f>ROUND(I93*H93,2)</f>
        <v>0</v>
      </c>
      <c r="K93" s="204" t="s">
        <v>119</v>
      </c>
      <c r="L93" s="45"/>
      <c r="M93" s="209" t="s">
        <v>19</v>
      </c>
      <c r="N93" s="210" t="s">
        <v>44</v>
      </c>
      <c r="O93" s="86"/>
      <c r="P93" s="211">
        <f>O93*H93</f>
        <v>0</v>
      </c>
      <c r="Q93" s="211">
        <v>0</v>
      </c>
      <c r="R93" s="211">
        <f>Q93*H93</f>
        <v>0</v>
      </c>
      <c r="S93" s="211">
        <v>0</v>
      </c>
      <c r="T93" s="212">
        <f>S93*H93</f>
        <v>0</v>
      </c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R93" s="213" t="s">
        <v>120</v>
      </c>
      <c r="AT93" s="213" t="s">
        <v>115</v>
      </c>
      <c r="AU93" s="213" t="s">
        <v>80</v>
      </c>
      <c r="AY93" s="18" t="s">
        <v>112</v>
      </c>
      <c r="BE93" s="214">
        <f>IF(N93="základní",J93,0)</f>
        <v>0</v>
      </c>
      <c r="BF93" s="214">
        <f>IF(N93="snížená",J93,0)</f>
        <v>0</v>
      </c>
      <c r="BG93" s="214">
        <f>IF(N93="zákl. přenesená",J93,0)</f>
        <v>0</v>
      </c>
      <c r="BH93" s="214">
        <f>IF(N93="sníž. přenesená",J93,0)</f>
        <v>0</v>
      </c>
      <c r="BI93" s="214">
        <f>IF(N93="nulová",J93,0)</f>
        <v>0</v>
      </c>
      <c r="BJ93" s="18" t="s">
        <v>120</v>
      </c>
      <c r="BK93" s="214">
        <f>ROUND(I93*H93,2)</f>
        <v>0</v>
      </c>
      <c r="BL93" s="18" t="s">
        <v>120</v>
      </c>
      <c r="BM93" s="213" t="s">
        <v>126</v>
      </c>
    </row>
    <row r="94" s="2" customFormat="1">
      <c r="A94" s="39"/>
      <c r="B94" s="40"/>
      <c r="C94" s="41"/>
      <c r="D94" s="215" t="s">
        <v>122</v>
      </c>
      <c r="E94" s="41"/>
      <c r="F94" s="216" t="s">
        <v>127</v>
      </c>
      <c r="G94" s="41"/>
      <c r="H94" s="41"/>
      <c r="I94" s="217"/>
      <c r="J94" s="41"/>
      <c r="K94" s="41"/>
      <c r="L94" s="45"/>
      <c r="M94" s="218"/>
      <c r="N94" s="219"/>
      <c r="O94" s="86"/>
      <c r="P94" s="86"/>
      <c r="Q94" s="86"/>
      <c r="R94" s="86"/>
      <c r="S94" s="86"/>
      <c r="T94" s="87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T94" s="18" t="s">
        <v>122</v>
      </c>
      <c r="AU94" s="18" t="s">
        <v>80</v>
      </c>
    </row>
    <row r="95" s="2" customFormat="1" ht="16.5" customHeight="1">
      <c r="A95" s="39"/>
      <c r="B95" s="40"/>
      <c r="C95" s="202" t="s">
        <v>128</v>
      </c>
      <c r="D95" s="202" t="s">
        <v>115</v>
      </c>
      <c r="E95" s="203" t="s">
        <v>129</v>
      </c>
      <c r="F95" s="204" t="s">
        <v>130</v>
      </c>
      <c r="G95" s="205" t="s">
        <v>131</v>
      </c>
      <c r="H95" s="206">
        <v>0.24299999999999999</v>
      </c>
      <c r="I95" s="207"/>
      <c r="J95" s="208">
        <f>ROUND(I95*H95,2)</f>
        <v>0</v>
      </c>
      <c r="K95" s="204" t="s">
        <v>19</v>
      </c>
      <c r="L95" s="45"/>
      <c r="M95" s="209" t="s">
        <v>19</v>
      </c>
      <c r="N95" s="210" t="s">
        <v>44</v>
      </c>
      <c r="O95" s="86"/>
      <c r="P95" s="211">
        <f>O95*H95</f>
        <v>0</v>
      </c>
      <c r="Q95" s="211">
        <v>0</v>
      </c>
      <c r="R95" s="211">
        <f>Q95*H95</f>
        <v>0</v>
      </c>
      <c r="S95" s="211">
        <v>0</v>
      </c>
      <c r="T95" s="212">
        <f>S95*H95</f>
        <v>0</v>
      </c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R95" s="213" t="s">
        <v>120</v>
      </c>
      <c r="AT95" s="213" t="s">
        <v>115</v>
      </c>
      <c r="AU95" s="213" t="s">
        <v>80</v>
      </c>
      <c r="AY95" s="18" t="s">
        <v>112</v>
      </c>
      <c r="BE95" s="214">
        <f>IF(N95="základní",J95,0)</f>
        <v>0</v>
      </c>
      <c r="BF95" s="214">
        <f>IF(N95="snížená",J95,0)</f>
        <v>0</v>
      </c>
      <c r="BG95" s="214">
        <f>IF(N95="zákl. přenesená",J95,0)</f>
        <v>0</v>
      </c>
      <c r="BH95" s="214">
        <f>IF(N95="sníž. přenesená",J95,0)</f>
        <v>0</v>
      </c>
      <c r="BI95" s="214">
        <f>IF(N95="nulová",J95,0)</f>
        <v>0</v>
      </c>
      <c r="BJ95" s="18" t="s">
        <v>120</v>
      </c>
      <c r="BK95" s="214">
        <f>ROUND(I95*H95,2)</f>
        <v>0</v>
      </c>
      <c r="BL95" s="18" t="s">
        <v>120</v>
      </c>
      <c r="BM95" s="213" t="s">
        <v>132</v>
      </c>
    </row>
    <row r="96" s="13" customFormat="1">
      <c r="A96" s="13"/>
      <c r="B96" s="220"/>
      <c r="C96" s="221"/>
      <c r="D96" s="222" t="s">
        <v>133</v>
      </c>
      <c r="E96" s="223" t="s">
        <v>19</v>
      </c>
      <c r="F96" s="224" t="s">
        <v>134</v>
      </c>
      <c r="G96" s="221"/>
      <c r="H96" s="225">
        <v>0.24299999999999999</v>
      </c>
      <c r="I96" s="226"/>
      <c r="J96" s="221"/>
      <c r="K96" s="221"/>
      <c r="L96" s="227"/>
      <c r="M96" s="228"/>
      <c r="N96" s="229"/>
      <c r="O96" s="229"/>
      <c r="P96" s="229"/>
      <c r="Q96" s="229"/>
      <c r="R96" s="229"/>
      <c r="S96" s="229"/>
      <c r="T96" s="230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1" t="s">
        <v>133</v>
      </c>
      <c r="AU96" s="231" t="s">
        <v>80</v>
      </c>
      <c r="AV96" s="13" t="s">
        <v>80</v>
      </c>
      <c r="AW96" s="13" t="s">
        <v>33</v>
      </c>
      <c r="AX96" s="13" t="s">
        <v>71</v>
      </c>
      <c r="AY96" s="231" t="s">
        <v>112</v>
      </c>
    </row>
    <row r="97" s="14" customFormat="1">
      <c r="A97" s="14"/>
      <c r="B97" s="232"/>
      <c r="C97" s="233"/>
      <c r="D97" s="222" t="s">
        <v>133</v>
      </c>
      <c r="E97" s="234" t="s">
        <v>19</v>
      </c>
      <c r="F97" s="235" t="s">
        <v>135</v>
      </c>
      <c r="G97" s="233"/>
      <c r="H97" s="236">
        <v>0.24299999999999999</v>
      </c>
      <c r="I97" s="237"/>
      <c r="J97" s="233"/>
      <c r="K97" s="233"/>
      <c r="L97" s="238"/>
      <c r="M97" s="239"/>
      <c r="N97" s="240"/>
      <c r="O97" s="240"/>
      <c r="P97" s="240"/>
      <c r="Q97" s="240"/>
      <c r="R97" s="240"/>
      <c r="S97" s="240"/>
      <c r="T97" s="241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2" t="s">
        <v>133</v>
      </c>
      <c r="AU97" s="242" t="s">
        <v>80</v>
      </c>
      <c r="AV97" s="14" t="s">
        <v>120</v>
      </c>
      <c r="AW97" s="14" t="s">
        <v>33</v>
      </c>
      <c r="AX97" s="14" t="s">
        <v>76</v>
      </c>
      <c r="AY97" s="242" t="s">
        <v>112</v>
      </c>
    </row>
    <row r="98" s="12" customFormat="1" ht="22.8" customHeight="1">
      <c r="A98" s="12"/>
      <c r="B98" s="186"/>
      <c r="C98" s="187"/>
      <c r="D98" s="188" t="s">
        <v>70</v>
      </c>
      <c r="E98" s="200" t="s">
        <v>136</v>
      </c>
      <c r="F98" s="200" t="s">
        <v>137</v>
      </c>
      <c r="G98" s="187"/>
      <c r="H98" s="187"/>
      <c r="I98" s="190"/>
      <c r="J98" s="201">
        <f>BK98</f>
        <v>0</v>
      </c>
      <c r="K98" s="187"/>
      <c r="L98" s="192"/>
      <c r="M98" s="193"/>
      <c r="N98" s="194"/>
      <c r="O98" s="194"/>
      <c r="P98" s="195">
        <f>SUM(P99:P106)</f>
        <v>0</v>
      </c>
      <c r="Q98" s="194"/>
      <c r="R98" s="195">
        <f>SUM(R99:R106)</f>
        <v>0</v>
      </c>
      <c r="S98" s="194"/>
      <c r="T98" s="196">
        <f>SUM(T99:T106)</f>
        <v>0</v>
      </c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R98" s="197" t="s">
        <v>76</v>
      </c>
      <c r="AT98" s="198" t="s">
        <v>70</v>
      </c>
      <c r="AU98" s="198" t="s">
        <v>76</v>
      </c>
      <c r="AY98" s="197" t="s">
        <v>112</v>
      </c>
      <c r="BK98" s="199">
        <f>SUM(BK99:BK106)</f>
        <v>0</v>
      </c>
    </row>
    <row r="99" s="2" customFormat="1" ht="16.5" customHeight="1">
      <c r="A99" s="39"/>
      <c r="B99" s="40"/>
      <c r="C99" s="202" t="s">
        <v>120</v>
      </c>
      <c r="D99" s="202" t="s">
        <v>115</v>
      </c>
      <c r="E99" s="203" t="s">
        <v>138</v>
      </c>
      <c r="F99" s="204" t="s">
        <v>139</v>
      </c>
      <c r="G99" s="205" t="s">
        <v>140</v>
      </c>
      <c r="H99" s="206">
        <v>3.234</v>
      </c>
      <c r="I99" s="207"/>
      <c r="J99" s="208">
        <f>ROUND(I99*H99,2)</f>
        <v>0</v>
      </c>
      <c r="K99" s="204" t="s">
        <v>119</v>
      </c>
      <c r="L99" s="45"/>
      <c r="M99" s="209" t="s">
        <v>19</v>
      </c>
      <c r="N99" s="210" t="s">
        <v>44</v>
      </c>
      <c r="O99" s="86"/>
      <c r="P99" s="211">
        <f>O99*H99</f>
        <v>0</v>
      </c>
      <c r="Q99" s="211">
        <v>0</v>
      </c>
      <c r="R99" s="211">
        <f>Q99*H99</f>
        <v>0</v>
      </c>
      <c r="S99" s="211">
        <v>0</v>
      </c>
      <c r="T99" s="212">
        <f>S99*H99</f>
        <v>0</v>
      </c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R99" s="213" t="s">
        <v>120</v>
      </c>
      <c r="AT99" s="213" t="s">
        <v>115</v>
      </c>
      <c r="AU99" s="213" t="s">
        <v>80</v>
      </c>
      <c r="AY99" s="18" t="s">
        <v>112</v>
      </c>
      <c r="BE99" s="214">
        <f>IF(N99="základní",J99,0)</f>
        <v>0</v>
      </c>
      <c r="BF99" s="214">
        <f>IF(N99="snížená",J99,0)</f>
        <v>0</v>
      </c>
      <c r="BG99" s="214">
        <f>IF(N99="zákl. přenesená",J99,0)</f>
        <v>0</v>
      </c>
      <c r="BH99" s="214">
        <f>IF(N99="sníž. přenesená",J99,0)</f>
        <v>0</v>
      </c>
      <c r="BI99" s="214">
        <f>IF(N99="nulová",J99,0)</f>
        <v>0</v>
      </c>
      <c r="BJ99" s="18" t="s">
        <v>120</v>
      </c>
      <c r="BK99" s="214">
        <f>ROUND(I99*H99,2)</f>
        <v>0</v>
      </c>
      <c r="BL99" s="18" t="s">
        <v>120</v>
      </c>
      <c r="BM99" s="213" t="s">
        <v>141</v>
      </c>
    </row>
    <row r="100" s="2" customFormat="1">
      <c r="A100" s="39"/>
      <c r="B100" s="40"/>
      <c r="C100" s="41"/>
      <c r="D100" s="215" t="s">
        <v>122</v>
      </c>
      <c r="E100" s="41"/>
      <c r="F100" s="216" t="s">
        <v>142</v>
      </c>
      <c r="G100" s="41"/>
      <c r="H100" s="41"/>
      <c r="I100" s="217"/>
      <c r="J100" s="41"/>
      <c r="K100" s="41"/>
      <c r="L100" s="45"/>
      <c r="M100" s="218"/>
      <c r="N100" s="219"/>
      <c r="O100" s="86"/>
      <c r="P100" s="86"/>
      <c r="Q100" s="86"/>
      <c r="R100" s="86"/>
      <c r="S100" s="86"/>
      <c r="T100" s="87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T100" s="18" t="s">
        <v>122</v>
      </c>
      <c r="AU100" s="18" t="s">
        <v>80</v>
      </c>
    </row>
    <row r="101" s="2" customFormat="1" ht="21.75" customHeight="1">
      <c r="A101" s="39"/>
      <c r="B101" s="40"/>
      <c r="C101" s="202" t="s">
        <v>143</v>
      </c>
      <c r="D101" s="202" t="s">
        <v>115</v>
      </c>
      <c r="E101" s="203" t="s">
        <v>144</v>
      </c>
      <c r="F101" s="204" t="s">
        <v>145</v>
      </c>
      <c r="G101" s="205" t="s">
        <v>140</v>
      </c>
      <c r="H101" s="206">
        <v>3.234</v>
      </c>
      <c r="I101" s="207"/>
      <c r="J101" s="208">
        <f>ROUND(I101*H101,2)</f>
        <v>0</v>
      </c>
      <c r="K101" s="204" t="s">
        <v>119</v>
      </c>
      <c r="L101" s="45"/>
      <c r="M101" s="209" t="s">
        <v>19</v>
      </c>
      <c r="N101" s="210" t="s">
        <v>44</v>
      </c>
      <c r="O101" s="86"/>
      <c r="P101" s="211">
        <f>O101*H101</f>
        <v>0</v>
      </c>
      <c r="Q101" s="211">
        <v>0</v>
      </c>
      <c r="R101" s="211">
        <f>Q101*H101</f>
        <v>0</v>
      </c>
      <c r="S101" s="211">
        <v>0</v>
      </c>
      <c r="T101" s="212">
        <f>S101*H101</f>
        <v>0</v>
      </c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R101" s="213" t="s">
        <v>120</v>
      </c>
      <c r="AT101" s="213" t="s">
        <v>115</v>
      </c>
      <c r="AU101" s="213" t="s">
        <v>80</v>
      </c>
      <c r="AY101" s="18" t="s">
        <v>112</v>
      </c>
      <c r="BE101" s="214">
        <f>IF(N101="základní",J101,0)</f>
        <v>0</v>
      </c>
      <c r="BF101" s="214">
        <f>IF(N101="snížená",J101,0)</f>
        <v>0</v>
      </c>
      <c r="BG101" s="214">
        <f>IF(N101="zákl. přenesená",J101,0)</f>
        <v>0</v>
      </c>
      <c r="BH101" s="214">
        <f>IF(N101="sníž. přenesená",J101,0)</f>
        <v>0</v>
      </c>
      <c r="BI101" s="214">
        <f>IF(N101="nulová",J101,0)</f>
        <v>0</v>
      </c>
      <c r="BJ101" s="18" t="s">
        <v>120</v>
      </c>
      <c r="BK101" s="214">
        <f>ROUND(I101*H101,2)</f>
        <v>0</v>
      </c>
      <c r="BL101" s="18" t="s">
        <v>120</v>
      </c>
      <c r="BM101" s="213" t="s">
        <v>146</v>
      </c>
    </row>
    <row r="102" s="2" customFormat="1">
      <c r="A102" s="39"/>
      <c r="B102" s="40"/>
      <c r="C102" s="41"/>
      <c r="D102" s="215" t="s">
        <v>122</v>
      </c>
      <c r="E102" s="41"/>
      <c r="F102" s="216" t="s">
        <v>147</v>
      </c>
      <c r="G102" s="41"/>
      <c r="H102" s="41"/>
      <c r="I102" s="217"/>
      <c r="J102" s="41"/>
      <c r="K102" s="41"/>
      <c r="L102" s="45"/>
      <c r="M102" s="218"/>
      <c r="N102" s="219"/>
      <c r="O102" s="86"/>
      <c r="P102" s="86"/>
      <c r="Q102" s="86"/>
      <c r="R102" s="86"/>
      <c r="S102" s="86"/>
      <c r="T102" s="87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T102" s="18" t="s">
        <v>122</v>
      </c>
      <c r="AU102" s="18" t="s">
        <v>80</v>
      </c>
    </row>
    <row r="103" s="2" customFormat="1" ht="24.15" customHeight="1">
      <c r="A103" s="39"/>
      <c r="B103" s="40"/>
      <c r="C103" s="202" t="s">
        <v>148</v>
      </c>
      <c r="D103" s="202" t="s">
        <v>115</v>
      </c>
      <c r="E103" s="203" t="s">
        <v>149</v>
      </c>
      <c r="F103" s="204" t="s">
        <v>150</v>
      </c>
      <c r="G103" s="205" t="s">
        <v>140</v>
      </c>
      <c r="H103" s="206">
        <v>3.234</v>
      </c>
      <c r="I103" s="207"/>
      <c r="J103" s="208">
        <f>ROUND(I103*H103,2)</f>
        <v>0</v>
      </c>
      <c r="K103" s="204" t="s">
        <v>119</v>
      </c>
      <c r="L103" s="45"/>
      <c r="M103" s="209" t="s">
        <v>19</v>
      </c>
      <c r="N103" s="210" t="s">
        <v>44</v>
      </c>
      <c r="O103" s="86"/>
      <c r="P103" s="211">
        <f>O103*H103</f>
        <v>0</v>
      </c>
      <c r="Q103" s="211">
        <v>0</v>
      </c>
      <c r="R103" s="211">
        <f>Q103*H103</f>
        <v>0</v>
      </c>
      <c r="S103" s="211">
        <v>0</v>
      </c>
      <c r="T103" s="212">
        <f>S103*H103</f>
        <v>0</v>
      </c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R103" s="213" t="s">
        <v>120</v>
      </c>
      <c r="AT103" s="213" t="s">
        <v>115</v>
      </c>
      <c r="AU103" s="213" t="s">
        <v>80</v>
      </c>
      <c r="AY103" s="18" t="s">
        <v>112</v>
      </c>
      <c r="BE103" s="214">
        <f>IF(N103="základní",J103,0)</f>
        <v>0</v>
      </c>
      <c r="BF103" s="214">
        <f>IF(N103="snížená",J103,0)</f>
        <v>0</v>
      </c>
      <c r="BG103" s="214">
        <f>IF(N103="zákl. přenesená",J103,0)</f>
        <v>0</v>
      </c>
      <c r="BH103" s="214">
        <f>IF(N103="sníž. přenesená",J103,0)</f>
        <v>0</v>
      </c>
      <c r="BI103" s="214">
        <f>IF(N103="nulová",J103,0)</f>
        <v>0</v>
      </c>
      <c r="BJ103" s="18" t="s">
        <v>120</v>
      </c>
      <c r="BK103" s="214">
        <f>ROUND(I103*H103,2)</f>
        <v>0</v>
      </c>
      <c r="BL103" s="18" t="s">
        <v>120</v>
      </c>
      <c r="BM103" s="213" t="s">
        <v>151</v>
      </c>
    </row>
    <row r="104" s="2" customFormat="1">
      <c r="A104" s="39"/>
      <c r="B104" s="40"/>
      <c r="C104" s="41"/>
      <c r="D104" s="215" t="s">
        <v>122</v>
      </c>
      <c r="E104" s="41"/>
      <c r="F104" s="216" t="s">
        <v>152</v>
      </c>
      <c r="G104" s="41"/>
      <c r="H104" s="41"/>
      <c r="I104" s="217"/>
      <c r="J104" s="41"/>
      <c r="K104" s="41"/>
      <c r="L104" s="45"/>
      <c r="M104" s="218"/>
      <c r="N104" s="219"/>
      <c r="O104" s="86"/>
      <c r="P104" s="86"/>
      <c r="Q104" s="86"/>
      <c r="R104" s="86"/>
      <c r="S104" s="86"/>
      <c r="T104" s="87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T104" s="18" t="s">
        <v>122</v>
      </c>
      <c r="AU104" s="18" t="s">
        <v>80</v>
      </c>
    </row>
    <row r="105" s="2" customFormat="1" ht="16.5" customHeight="1">
      <c r="A105" s="39"/>
      <c r="B105" s="40"/>
      <c r="C105" s="202" t="s">
        <v>153</v>
      </c>
      <c r="D105" s="202" t="s">
        <v>115</v>
      </c>
      <c r="E105" s="203" t="s">
        <v>154</v>
      </c>
      <c r="F105" s="204" t="s">
        <v>155</v>
      </c>
      <c r="G105" s="205" t="s">
        <v>140</v>
      </c>
      <c r="H105" s="206">
        <v>1.0189999999999999</v>
      </c>
      <c r="I105" s="207"/>
      <c r="J105" s="208">
        <f>ROUND(I105*H105,2)</f>
        <v>0</v>
      </c>
      <c r="K105" s="204" t="s">
        <v>19</v>
      </c>
      <c r="L105" s="45"/>
      <c r="M105" s="209" t="s">
        <v>19</v>
      </c>
      <c r="N105" s="210" t="s">
        <v>44</v>
      </c>
      <c r="O105" s="86"/>
      <c r="P105" s="211">
        <f>O105*H105</f>
        <v>0</v>
      </c>
      <c r="Q105" s="211">
        <v>0</v>
      </c>
      <c r="R105" s="211">
        <f>Q105*H105</f>
        <v>0</v>
      </c>
      <c r="S105" s="211">
        <v>0</v>
      </c>
      <c r="T105" s="212">
        <f>S105*H105</f>
        <v>0</v>
      </c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R105" s="213" t="s">
        <v>120</v>
      </c>
      <c r="AT105" s="213" t="s">
        <v>115</v>
      </c>
      <c r="AU105" s="213" t="s">
        <v>80</v>
      </c>
      <c r="AY105" s="18" t="s">
        <v>112</v>
      </c>
      <c r="BE105" s="214">
        <f>IF(N105="základní",J105,0)</f>
        <v>0</v>
      </c>
      <c r="BF105" s="214">
        <f>IF(N105="snížená",J105,0)</f>
        <v>0</v>
      </c>
      <c r="BG105" s="214">
        <f>IF(N105="zákl. přenesená",J105,0)</f>
        <v>0</v>
      </c>
      <c r="BH105" s="214">
        <f>IF(N105="sníž. přenesená",J105,0)</f>
        <v>0</v>
      </c>
      <c r="BI105" s="214">
        <f>IF(N105="nulová",J105,0)</f>
        <v>0</v>
      </c>
      <c r="BJ105" s="18" t="s">
        <v>120</v>
      </c>
      <c r="BK105" s="214">
        <f>ROUND(I105*H105,2)</f>
        <v>0</v>
      </c>
      <c r="BL105" s="18" t="s">
        <v>120</v>
      </c>
      <c r="BM105" s="213" t="s">
        <v>156</v>
      </c>
    </row>
    <row r="106" s="2" customFormat="1" ht="16.5" customHeight="1">
      <c r="A106" s="39"/>
      <c r="B106" s="40"/>
      <c r="C106" s="202" t="s">
        <v>157</v>
      </c>
      <c r="D106" s="202" t="s">
        <v>115</v>
      </c>
      <c r="E106" s="203" t="s">
        <v>158</v>
      </c>
      <c r="F106" s="204" t="s">
        <v>159</v>
      </c>
      <c r="G106" s="205" t="s">
        <v>140</v>
      </c>
      <c r="H106" s="206">
        <v>0.82399999999999995</v>
      </c>
      <c r="I106" s="207"/>
      <c r="J106" s="208">
        <f>ROUND(I106*H106,2)</f>
        <v>0</v>
      </c>
      <c r="K106" s="204" t="s">
        <v>19</v>
      </c>
      <c r="L106" s="45"/>
      <c r="M106" s="209" t="s">
        <v>19</v>
      </c>
      <c r="N106" s="210" t="s">
        <v>44</v>
      </c>
      <c r="O106" s="86"/>
      <c r="P106" s="211">
        <f>O106*H106</f>
        <v>0</v>
      </c>
      <c r="Q106" s="211">
        <v>0</v>
      </c>
      <c r="R106" s="211">
        <f>Q106*H106</f>
        <v>0</v>
      </c>
      <c r="S106" s="211">
        <v>0</v>
      </c>
      <c r="T106" s="212">
        <f>S106*H106</f>
        <v>0</v>
      </c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R106" s="213" t="s">
        <v>120</v>
      </c>
      <c r="AT106" s="213" t="s">
        <v>115</v>
      </c>
      <c r="AU106" s="213" t="s">
        <v>80</v>
      </c>
      <c r="AY106" s="18" t="s">
        <v>112</v>
      </c>
      <c r="BE106" s="214">
        <f>IF(N106="základní",J106,0)</f>
        <v>0</v>
      </c>
      <c r="BF106" s="214">
        <f>IF(N106="snížená",J106,0)</f>
        <v>0</v>
      </c>
      <c r="BG106" s="214">
        <f>IF(N106="zákl. přenesená",J106,0)</f>
        <v>0</v>
      </c>
      <c r="BH106" s="214">
        <f>IF(N106="sníž. přenesená",J106,0)</f>
        <v>0</v>
      </c>
      <c r="BI106" s="214">
        <f>IF(N106="nulová",J106,0)</f>
        <v>0</v>
      </c>
      <c r="BJ106" s="18" t="s">
        <v>120</v>
      </c>
      <c r="BK106" s="214">
        <f>ROUND(I106*H106,2)</f>
        <v>0</v>
      </c>
      <c r="BL106" s="18" t="s">
        <v>120</v>
      </c>
      <c r="BM106" s="213" t="s">
        <v>160</v>
      </c>
    </row>
    <row r="107" s="12" customFormat="1" ht="22.8" customHeight="1">
      <c r="A107" s="12"/>
      <c r="B107" s="186"/>
      <c r="C107" s="187"/>
      <c r="D107" s="188" t="s">
        <v>70</v>
      </c>
      <c r="E107" s="200" t="s">
        <v>161</v>
      </c>
      <c r="F107" s="200" t="s">
        <v>162</v>
      </c>
      <c r="G107" s="187"/>
      <c r="H107" s="187"/>
      <c r="I107" s="190"/>
      <c r="J107" s="201">
        <f>BK107</f>
        <v>0</v>
      </c>
      <c r="K107" s="187"/>
      <c r="L107" s="192"/>
      <c r="M107" s="193"/>
      <c r="N107" s="194"/>
      <c r="O107" s="194"/>
      <c r="P107" s="195">
        <f>SUM(P108:P109)</f>
        <v>0</v>
      </c>
      <c r="Q107" s="194"/>
      <c r="R107" s="195">
        <f>SUM(R108:R109)</f>
        <v>0</v>
      </c>
      <c r="S107" s="194"/>
      <c r="T107" s="196">
        <f>SUM(T108:T109)</f>
        <v>0</v>
      </c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R107" s="197" t="s">
        <v>76</v>
      </c>
      <c r="AT107" s="198" t="s">
        <v>70</v>
      </c>
      <c r="AU107" s="198" t="s">
        <v>76</v>
      </c>
      <c r="AY107" s="197" t="s">
        <v>112</v>
      </c>
      <c r="BK107" s="199">
        <f>SUM(BK108:BK109)</f>
        <v>0</v>
      </c>
    </row>
    <row r="108" s="2" customFormat="1" ht="33" customHeight="1">
      <c r="A108" s="39"/>
      <c r="B108" s="40"/>
      <c r="C108" s="202" t="s">
        <v>113</v>
      </c>
      <c r="D108" s="202" t="s">
        <v>115</v>
      </c>
      <c r="E108" s="203" t="s">
        <v>163</v>
      </c>
      <c r="F108" s="204" t="s">
        <v>164</v>
      </c>
      <c r="G108" s="205" t="s">
        <v>140</v>
      </c>
      <c r="H108" s="206">
        <v>3.9279999999999999</v>
      </c>
      <c r="I108" s="207"/>
      <c r="J108" s="208">
        <f>ROUND(I108*H108,2)</f>
        <v>0</v>
      </c>
      <c r="K108" s="204" t="s">
        <v>119</v>
      </c>
      <c r="L108" s="45"/>
      <c r="M108" s="209" t="s">
        <v>19</v>
      </c>
      <c r="N108" s="210" t="s">
        <v>44</v>
      </c>
      <c r="O108" s="86"/>
      <c r="P108" s="211">
        <f>O108*H108</f>
        <v>0</v>
      </c>
      <c r="Q108" s="211">
        <v>0</v>
      </c>
      <c r="R108" s="211">
        <f>Q108*H108</f>
        <v>0</v>
      </c>
      <c r="S108" s="211">
        <v>0</v>
      </c>
      <c r="T108" s="212">
        <f>S108*H108</f>
        <v>0</v>
      </c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R108" s="213" t="s">
        <v>120</v>
      </c>
      <c r="AT108" s="213" t="s">
        <v>115</v>
      </c>
      <c r="AU108" s="213" t="s">
        <v>80</v>
      </c>
      <c r="AY108" s="18" t="s">
        <v>112</v>
      </c>
      <c r="BE108" s="214">
        <f>IF(N108="základní",J108,0)</f>
        <v>0</v>
      </c>
      <c r="BF108" s="214">
        <f>IF(N108="snížená",J108,0)</f>
        <v>0</v>
      </c>
      <c r="BG108" s="214">
        <f>IF(N108="zákl. přenesená",J108,0)</f>
        <v>0</v>
      </c>
      <c r="BH108" s="214">
        <f>IF(N108="sníž. přenesená",J108,0)</f>
        <v>0</v>
      </c>
      <c r="BI108" s="214">
        <f>IF(N108="nulová",J108,0)</f>
        <v>0</v>
      </c>
      <c r="BJ108" s="18" t="s">
        <v>120</v>
      </c>
      <c r="BK108" s="214">
        <f>ROUND(I108*H108,2)</f>
        <v>0</v>
      </c>
      <c r="BL108" s="18" t="s">
        <v>120</v>
      </c>
      <c r="BM108" s="213" t="s">
        <v>165</v>
      </c>
    </row>
    <row r="109" s="2" customFormat="1">
      <c r="A109" s="39"/>
      <c r="B109" s="40"/>
      <c r="C109" s="41"/>
      <c r="D109" s="215" t="s">
        <v>122</v>
      </c>
      <c r="E109" s="41"/>
      <c r="F109" s="216" t="s">
        <v>166</v>
      </c>
      <c r="G109" s="41"/>
      <c r="H109" s="41"/>
      <c r="I109" s="217"/>
      <c r="J109" s="41"/>
      <c r="K109" s="41"/>
      <c r="L109" s="45"/>
      <c r="M109" s="218"/>
      <c r="N109" s="219"/>
      <c r="O109" s="86"/>
      <c r="P109" s="86"/>
      <c r="Q109" s="86"/>
      <c r="R109" s="86"/>
      <c r="S109" s="86"/>
      <c r="T109" s="87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T109" s="18" t="s">
        <v>122</v>
      </c>
      <c r="AU109" s="18" t="s">
        <v>80</v>
      </c>
    </row>
    <row r="110" s="12" customFormat="1" ht="25.92" customHeight="1">
      <c r="A110" s="12"/>
      <c r="B110" s="186"/>
      <c r="C110" s="187"/>
      <c r="D110" s="188" t="s">
        <v>70</v>
      </c>
      <c r="E110" s="189" t="s">
        <v>167</v>
      </c>
      <c r="F110" s="189" t="s">
        <v>168</v>
      </c>
      <c r="G110" s="187"/>
      <c r="H110" s="187"/>
      <c r="I110" s="190"/>
      <c r="J110" s="191">
        <f>BK110</f>
        <v>0</v>
      </c>
      <c r="K110" s="187"/>
      <c r="L110" s="192"/>
      <c r="M110" s="193"/>
      <c r="N110" s="194"/>
      <c r="O110" s="194"/>
      <c r="P110" s="195">
        <f>P111+P114+P120+P142</f>
        <v>0</v>
      </c>
      <c r="Q110" s="194"/>
      <c r="R110" s="195">
        <f>R111+R114+R120+R142</f>
        <v>2.9041870400000001</v>
      </c>
      <c r="S110" s="194"/>
      <c r="T110" s="196">
        <f>T111+T114+T120+T142</f>
        <v>3.2338499999999994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97" t="s">
        <v>80</v>
      </c>
      <c r="AT110" s="198" t="s">
        <v>70</v>
      </c>
      <c r="AU110" s="198" t="s">
        <v>71</v>
      </c>
      <c r="AY110" s="197" t="s">
        <v>112</v>
      </c>
      <c r="BK110" s="199">
        <f>BK111+BK114+BK120+BK142</f>
        <v>0</v>
      </c>
    </row>
    <row r="111" s="12" customFormat="1" ht="22.8" customHeight="1">
      <c r="A111" s="12"/>
      <c r="B111" s="186"/>
      <c r="C111" s="187"/>
      <c r="D111" s="188" t="s">
        <v>70</v>
      </c>
      <c r="E111" s="200" t="s">
        <v>169</v>
      </c>
      <c r="F111" s="200" t="s">
        <v>170</v>
      </c>
      <c r="G111" s="187"/>
      <c r="H111" s="187"/>
      <c r="I111" s="190"/>
      <c r="J111" s="201">
        <f>BK111</f>
        <v>0</v>
      </c>
      <c r="K111" s="187"/>
      <c r="L111" s="192"/>
      <c r="M111" s="193"/>
      <c r="N111" s="194"/>
      <c r="O111" s="194"/>
      <c r="P111" s="195">
        <f>SUM(P112:P113)</f>
        <v>0</v>
      </c>
      <c r="Q111" s="194"/>
      <c r="R111" s="195">
        <f>SUM(R112:R113)</f>
        <v>0</v>
      </c>
      <c r="S111" s="194"/>
      <c r="T111" s="196">
        <f>SUM(T112:T113)</f>
        <v>0.88549999999999995</v>
      </c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R111" s="197" t="s">
        <v>80</v>
      </c>
      <c r="AT111" s="198" t="s">
        <v>70</v>
      </c>
      <c r="AU111" s="198" t="s">
        <v>76</v>
      </c>
      <c r="AY111" s="197" t="s">
        <v>112</v>
      </c>
      <c r="BK111" s="199">
        <f>SUM(BK112:BK113)</f>
        <v>0</v>
      </c>
    </row>
    <row r="112" s="2" customFormat="1" ht="21.75" customHeight="1">
      <c r="A112" s="39"/>
      <c r="B112" s="40"/>
      <c r="C112" s="202" t="s">
        <v>171</v>
      </c>
      <c r="D112" s="202" t="s">
        <v>115</v>
      </c>
      <c r="E112" s="203" t="s">
        <v>172</v>
      </c>
      <c r="F112" s="204" t="s">
        <v>173</v>
      </c>
      <c r="G112" s="205" t="s">
        <v>174</v>
      </c>
      <c r="H112" s="206">
        <v>161</v>
      </c>
      <c r="I112" s="207"/>
      <c r="J112" s="208">
        <f>ROUND(I112*H112,2)</f>
        <v>0</v>
      </c>
      <c r="K112" s="204" t="s">
        <v>119</v>
      </c>
      <c r="L112" s="45"/>
      <c r="M112" s="209" t="s">
        <v>19</v>
      </c>
      <c r="N112" s="210" t="s">
        <v>44</v>
      </c>
      <c r="O112" s="86"/>
      <c r="P112" s="211">
        <f>O112*H112</f>
        <v>0</v>
      </c>
      <c r="Q112" s="211">
        <v>0</v>
      </c>
      <c r="R112" s="211">
        <f>Q112*H112</f>
        <v>0</v>
      </c>
      <c r="S112" s="211">
        <v>0.0054999999999999997</v>
      </c>
      <c r="T112" s="212">
        <f>S112*H112</f>
        <v>0.88549999999999995</v>
      </c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R112" s="213" t="s">
        <v>175</v>
      </c>
      <c r="AT112" s="213" t="s">
        <v>115</v>
      </c>
      <c r="AU112" s="213" t="s">
        <v>80</v>
      </c>
      <c r="AY112" s="18" t="s">
        <v>112</v>
      </c>
      <c r="BE112" s="214">
        <f>IF(N112="základní",J112,0)</f>
        <v>0</v>
      </c>
      <c r="BF112" s="214">
        <f>IF(N112="snížená",J112,0)</f>
        <v>0</v>
      </c>
      <c r="BG112" s="214">
        <f>IF(N112="zákl. přenesená",J112,0)</f>
        <v>0</v>
      </c>
      <c r="BH112" s="214">
        <f>IF(N112="sníž. přenesená",J112,0)</f>
        <v>0</v>
      </c>
      <c r="BI112" s="214">
        <f>IF(N112="nulová",J112,0)</f>
        <v>0</v>
      </c>
      <c r="BJ112" s="18" t="s">
        <v>120</v>
      </c>
      <c r="BK112" s="214">
        <f>ROUND(I112*H112,2)</f>
        <v>0</v>
      </c>
      <c r="BL112" s="18" t="s">
        <v>175</v>
      </c>
      <c r="BM112" s="213" t="s">
        <v>176</v>
      </c>
    </row>
    <row r="113" s="2" customFormat="1">
      <c r="A113" s="39"/>
      <c r="B113" s="40"/>
      <c r="C113" s="41"/>
      <c r="D113" s="215" t="s">
        <v>122</v>
      </c>
      <c r="E113" s="41"/>
      <c r="F113" s="216" t="s">
        <v>177</v>
      </c>
      <c r="G113" s="41"/>
      <c r="H113" s="41"/>
      <c r="I113" s="217"/>
      <c r="J113" s="41"/>
      <c r="K113" s="41"/>
      <c r="L113" s="45"/>
      <c r="M113" s="218"/>
      <c r="N113" s="219"/>
      <c r="O113" s="86"/>
      <c r="P113" s="86"/>
      <c r="Q113" s="86"/>
      <c r="R113" s="86"/>
      <c r="S113" s="86"/>
      <c r="T113" s="87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T113" s="18" t="s">
        <v>122</v>
      </c>
      <c r="AU113" s="18" t="s">
        <v>80</v>
      </c>
    </row>
    <row r="114" s="12" customFormat="1" ht="22.8" customHeight="1">
      <c r="A114" s="12"/>
      <c r="B114" s="186"/>
      <c r="C114" s="187"/>
      <c r="D114" s="188" t="s">
        <v>70</v>
      </c>
      <c r="E114" s="200" t="s">
        <v>178</v>
      </c>
      <c r="F114" s="200" t="s">
        <v>179</v>
      </c>
      <c r="G114" s="187"/>
      <c r="H114" s="187"/>
      <c r="I114" s="190"/>
      <c r="J114" s="201">
        <f>BK114</f>
        <v>0</v>
      </c>
      <c r="K114" s="187"/>
      <c r="L114" s="192"/>
      <c r="M114" s="193"/>
      <c r="N114" s="194"/>
      <c r="O114" s="194"/>
      <c r="P114" s="195">
        <f>SUM(P115:P119)</f>
        <v>0</v>
      </c>
      <c r="Q114" s="194"/>
      <c r="R114" s="195">
        <f>SUM(R115:R119)</f>
        <v>0</v>
      </c>
      <c r="S114" s="194"/>
      <c r="T114" s="196">
        <f>SUM(T115:T119)</f>
        <v>0.029400000000000003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197" t="s">
        <v>80</v>
      </c>
      <c r="AT114" s="198" t="s">
        <v>70</v>
      </c>
      <c r="AU114" s="198" t="s">
        <v>76</v>
      </c>
      <c r="AY114" s="197" t="s">
        <v>112</v>
      </c>
      <c r="BK114" s="199">
        <f>SUM(BK115:BK119)</f>
        <v>0</v>
      </c>
    </row>
    <row r="115" s="2" customFormat="1" ht="16.5" customHeight="1">
      <c r="A115" s="39"/>
      <c r="B115" s="40"/>
      <c r="C115" s="202" t="s">
        <v>180</v>
      </c>
      <c r="D115" s="202" t="s">
        <v>115</v>
      </c>
      <c r="E115" s="203" t="s">
        <v>181</v>
      </c>
      <c r="F115" s="204" t="s">
        <v>182</v>
      </c>
      <c r="G115" s="205" t="s">
        <v>183</v>
      </c>
      <c r="H115" s="206">
        <v>73.5</v>
      </c>
      <c r="I115" s="207"/>
      <c r="J115" s="208">
        <f>ROUND(I115*H115,2)</f>
        <v>0</v>
      </c>
      <c r="K115" s="204" t="s">
        <v>19</v>
      </c>
      <c r="L115" s="45"/>
      <c r="M115" s="209" t="s">
        <v>19</v>
      </c>
      <c r="N115" s="210" t="s">
        <v>44</v>
      </c>
      <c r="O115" s="86"/>
      <c r="P115" s="211">
        <f>O115*H115</f>
        <v>0</v>
      </c>
      <c r="Q115" s="211">
        <v>0</v>
      </c>
      <c r="R115" s="211">
        <f>Q115*H115</f>
        <v>0</v>
      </c>
      <c r="S115" s="211">
        <v>0</v>
      </c>
      <c r="T115" s="212">
        <f>S115*H115</f>
        <v>0</v>
      </c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R115" s="213" t="s">
        <v>175</v>
      </c>
      <c r="AT115" s="213" t="s">
        <v>115</v>
      </c>
      <c r="AU115" s="213" t="s">
        <v>80</v>
      </c>
      <c r="AY115" s="18" t="s">
        <v>112</v>
      </c>
      <c r="BE115" s="214">
        <f>IF(N115="základní",J115,0)</f>
        <v>0</v>
      </c>
      <c r="BF115" s="214">
        <f>IF(N115="snížená",J115,0)</f>
        <v>0</v>
      </c>
      <c r="BG115" s="214">
        <f>IF(N115="zákl. přenesená",J115,0)</f>
        <v>0</v>
      </c>
      <c r="BH115" s="214">
        <f>IF(N115="sníž. přenesená",J115,0)</f>
        <v>0</v>
      </c>
      <c r="BI115" s="214">
        <f>IF(N115="nulová",J115,0)</f>
        <v>0</v>
      </c>
      <c r="BJ115" s="18" t="s">
        <v>120</v>
      </c>
      <c r="BK115" s="214">
        <f>ROUND(I115*H115,2)</f>
        <v>0</v>
      </c>
      <c r="BL115" s="18" t="s">
        <v>175</v>
      </c>
      <c r="BM115" s="213" t="s">
        <v>184</v>
      </c>
    </row>
    <row r="116" s="2" customFormat="1" ht="24.15" customHeight="1">
      <c r="A116" s="39"/>
      <c r="B116" s="40"/>
      <c r="C116" s="202" t="s">
        <v>8</v>
      </c>
      <c r="D116" s="202" t="s">
        <v>115</v>
      </c>
      <c r="E116" s="203" t="s">
        <v>185</v>
      </c>
      <c r="F116" s="204" t="s">
        <v>186</v>
      </c>
      <c r="G116" s="205" t="s">
        <v>183</v>
      </c>
      <c r="H116" s="206">
        <v>73.5</v>
      </c>
      <c r="I116" s="207"/>
      <c r="J116" s="208">
        <f>ROUND(I116*H116,2)</f>
        <v>0</v>
      </c>
      <c r="K116" s="204" t="s">
        <v>119</v>
      </c>
      <c r="L116" s="45"/>
      <c r="M116" s="209" t="s">
        <v>19</v>
      </c>
      <c r="N116" s="210" t="s">
        <v>44</v>
      </c>
      <c r="O116" s="86"/>
      <c r="P116" s="211">
        <f>O116*H116</f>
        <v>0</v>
      </c>
      <c r="Q116" s="211">
        <v>0</v>
      </c>
      <c r="R116" s="211">
        <f>Q116*H116</f>
        <v>0</v>
      </c>
      <c r="S116" s="211">
        <v>0.00040000000000000002</v>
      </c>
      <c r="T116" s="212">
        <f>S116*H116</f>
        <v>0.029400000000000003</v>
      </c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R116" s="213" t="s">
        <v>175</v>
      </c>
      <c r="AT116" s="213" t="s">
        <v>115</v>
      </c>
      <c r="AU116" s="213" t="s">
        <v>80</v>
      </c>
      <c r="AY116" s="18" t="s">
        <v>112</v>
      </c>
      <c r="BE116" s="214">
        <f>IF(N116="základní",J116,0)</f>
        <v>0</v>
      </c>
      <c r="BF116" s="214">
        <f>IF(N116="snížená",J116,0)</f>
        <v>0</v>
      </c>
      <c r="BG116" s="214">
        <f>IF(N116="zákl. přenesená",J116,0)</f>
        <v>0</v>
      </c>
      <c r="BH116" s="214">
        <f>IF(N116="sníž. přenesená",J116,0)</f>
        <v>0</v>
      </c>
      <c r="BI116" s="214">
        <f>IF(N116="nulová",J116,0)</f>
        <v>0</v>
      </c>
      <c r="BJ116" s="18" t="s">
        <v>120</v>
      </c>
      <c r="BK116" s="214">
        <f>ROUND(I116*H116,2)</f>
        <v>0</v>
      </c>
      <c r="BL116" s="18" t="s">
        <v>175</v>
      </c>
      <c r="BM116" s="213" t="s">
        <v>187</v>
      </c>
    </row>
    <row r="117" s="2" customFormat="1">
      <c r="A117" s="39"/>
      <c r="B117" s="40"/>
      <c r="C117" s="41"/>
      <c r="D117" s="215" t="s">
        <v>122</v>
      </c>
      <c r="E117" s="41"/>
      <c r="F117" s="216" t="s">
        <v>188</v>
      </c>
      <c r="G117" s="41"/>
      <c r="H117" s="41"/>
      <c r="I117" s="217"/>
      <c r="J117" s="41"/>
      <c r="K117" s="41"/>
      <c r="L117" s="45"/>
      <c r="M117" s="218"/>
      <c r="N117" s="219"/>
      <c r="O117" s="86"/>
      <c r="P117" s="86"/>
      <c r="Q117" s="86"/>
      <c r="R117" s="86"/>
      <c r="S117" s="86"/>
      <c r="T117" s="87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122</v>
      </c>
      <c r="AU117" s="18" t="s">
        <v>80</v>
      </c>
    </row>
    <row r="118" s="2" customFormat="1" ht="24.15" customHeight="1">
      <c r="A118" s="39"/>
      <c r="B118" s="40"/>
      <c r="C118" s="202" t="s">
        <v>189</v>
      </c>
      <c r="D118" s="202" t="s">
        <v>115</v>
      </c>
      <c r="E118" s="203" t="s">
        <v>190</v>
      </c>
      <c r="F118" s="204" t="s">
        <v>191</v>
      </c>
      <c r="G118" s="205" t="s">
        <v>192</v>
      </c>
      <c r="H118" s="243"/>
      <c r="I118" s="207"/>
      <c r="J118" s="208">
        <f>ROUND(I118*H118,2)</f>
        <v>0</v>
      </c>
      <c r="K118" s="204" t="s">
        <v>119</v>
      </c>
      <c r="L118" s="45"/>
      <c r="M118" s="209" t="s">
        <v>19</v>
      </c>
      <c r="N118" s="210" t="s">
        <v>44</v>
      </c>
      <c r="O118" s="86"/>
      <c r="P118" s="211">
        <f>O118*H118</f>
        <v>0</v>
      </c>
      <c r="Q118" s="211">
        <v>0</v>
      </c>
      <c r="R118" s="211">
        <f>Q118*H118</f>
        <v>0</v>
      </c>
      <c r="S118" s="211">
        <v>0</v>
      </c>
      <c r="T118" s="212">
        <f>S118*H118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R118" s="213" t="s">
        <v>175</v>
      </c>
      <c r="AT118" s="213" t="s">
        <v>115</v>
      </c>
      <c r="AU118" s="213" t="s">
        <v>80</v>
      </c>
      <c r="AY118" s="18" t="s">
        <v>112</v>
      </c>
      <c r="BE118" s="214">
        <f>IF(N118="základní",J118,0)</f>
        <v>0</v>
      </c>
      <c r="BF118" s="214">
        <f>IF(N118="snížená",J118,0)</f>
        <v>0</v>
      </c>
      <c r="BG118" s="214">
        <f>IF(N118="zákl. přenesená",J118,0)</f>
        <v>0</v>
      </c>
      <c r="BH118" s="214">
        <f>IF(N118="sníž. přenesená",J118,0)</f>
        <v>0</v>
      </c>
      <c r="BI118" s="214">
        <f>IF(N118="nulová",J118,0)</f>
        <v>0</v>
      </c>
      <c r="BJ118" s="18" t="s">
        <v>120</v>
      </c>
      <c r="BK118" s="214">
        <f>ROUND(I118*H118,2)</f>
        <v>0</v>
      </c>
      <c r="BL118" s="18" t="s">
        <v>175</v>
      </c>
      <c r="BM118" s="213" t="s">
        <v>193</v>
      </c>
    </row>
    <row r="119" s="2" customFormat="1">
      <c r="A119" s="39"/>
      <c r="B119" s="40"/>
      <c r="C119" s="41"/>
      <c r="D119" s="215" t="s">
        <v>122</v>
      </c>
      <c r="E119" s="41"/>
      <c r="F119" s="216" t="s">
        <v>194</v>
      </c>
      <c r="G119" s="41"/>
      <c r="H119" s="41"/>
      <c r="I119" s="217"/>
      <c r="J119" s="41"/>
      <c r="K119" s="41"/>
      <c r="L119" s="45"/>
      <c r="M119" s="218"/>
      <c r="N119" s="219"/>
      <c r="O119" s="86"/>
      <c r="P119" s="86"/>
      <c r="Q119" s="86"/>
      <c r="R119" s="86"/>
      <c r="S119" s="86"/>
      <c r="T119" s="87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122</v>
      </c>
      <c r="AU119" s="18" t="s">
        <v>80</v>
      </c>
    </row>
    <row r="120" s="12" customFormat="1" ht="22.8" customHeight="1">
      <c r="A120" s="12"/>
      <c r="B120" s="186"/>
      <c r="C120" s="187"/>
      <c r="D120" s="188" t="s">
        <v>70</v>
      </c>
      <c r="E120" s="200" t="s">
        <v>195</v>
      </c>
      <c r="F120" s="200" t="s">
        <v>196</v>
      </c>
      <c r="G120" s="187"/>
      <c r="H120" s="187"/>
      <c r="I120" s="190"/>
      <c r="J120" s="201">
        <f>BK120</f>
        <v>0</v>
      </c>
      <c r="K120" s="187"/>
      <c r="L120" s="192"/>
      <c r="M120" s="193"/>
      <c r="N120" s="194"/>
      <c r="O120" s="194"/>
      <c r="P120" s="195">
        <f>SUM(P121:P141)</f>
        <v>0</v>
      </c>
      <c r="Q120" s="194"/>
      <c r="R120" s="195">
        <f>SUM(R121:R141)</f>
        <v>1.2509178400000001</v>
      </c>
      <c r="S120" s="194"/>
      <c r="T120" s="196">
        <f>SUM(T121:T141)</f>
        <v>1.15631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97" t="s">
        <v>80</v>
      </c>
      <c r="AT120" s="198" t="s">
        <v>70</v>
      </c>
      <c r="AU120" s="198" t="s">
        <v>76</v>
      </c>
      <c r="AY120" s="197" t="s">
        <v>112</v>
      </c>
      <c r="BK120" s="199">
        <f>SUM(BK121:BK141)</f>
        <v>0</v>
      </c>
    </row>
    <row r="121" s="2" customFormat="1" ht="21.75" customHeight="1">
      <c r="A121" s="39"/>
      <c r="B121" s="40"/>
      <c r="C121" s="202" t="s">
        <v>197</v>
      </c>
      <c r="D121" s="202" t="s">
        <v>115</v>
      </c>
      <c r="E121" s="203" t="s">
        <v>198</v>
      </c>
      <c r="F121" s="204" t="s">
        <v>199</v>
      </c>
      <c r="G121" s="205" t="s">
        <v>131</v>
      </c>
      <c r="H121" s="206">
        <v>5.5999999999999996</v>
      </c>
      <c r="I121" s="207"/>
      <c r="J121" s="208">
        <f>ROUND(I121*H121,2)</f>
        <v>0</v>
      </c>
      <c r="K121" s="204" t="s">
        <v>119</v>
      </c>
      <c r="L121" s="45"/>
      <c r="M121" s="209" t="s">
        <v>19</v>
      </c>
      <c r="N121" s="210" t="s">
        <v>44</v>
      </c>
      <c r="O121" s="86"/>
      <c r="P121" s="211">
        <f>O121*H121</f>
        <v>0</v>
      </c>
      <c r="Q121" s="211">
        <v>0.00122</v>
      </c>
      <c r="R121" s="211">
        <f>Q121*H121</f>
        <v>0.0068319999999999995</v>
      </c>
      <c r="S121" s="211">
        <v>0</v>
      </c>
      <c r="T121" s="212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13" t="s">
        <v>175</v>
      </c>
      <c r="AT121" s="213" t="s">
        <v>115</v>
      </c>
      <c r="AU121" s="213" t="s">
        <v>80</v>
      </c>
      <c r="AY121" s="18" t="s">
        <v>112</v>
      </c>
      <c r="BE121" s="214">
        <f>IF(N121="základní",J121,0)</f>
        <v>0</v>
      </c>
      <c r="BF121" s="214">
        <f>IF(N121="snížená",J121,0)</f>
        <v>0</v>
      </c>
      <c r="BG121" s="214">
        <f>IF(N121="zákl. přenesená",J121,0)</f>
        <v>0</v>
      </c>
      <c r="BH121" s="214">
        <f>IF(N121="sníž. přenesená",J121,0)</f>
        <v>0</v>
      </c>
      <c r="BI121" s="214">
        <f>IF(N121="nulová",J121,0)</f>
        <v>0</v>
      </c>
      <c r="BJ121" s="18" t="s">
        <v>120</v>
      </c>
      <c r="BK121" s="214">
        <f>ROUND(I121*H121,2)</f>
        <v>0</v>
      </c>
      <c r="BL121" s="18" t="s">
        <v>175</v>
      </c>
      <c r="BM121" s="213" t="s">
        <v>200</v>
      </c>
    </row>
    <row r="122" s="2" customFormat="1">
      <c r="A122" s="39"/>
      <c r="B122" s="40"/>
      <c r="C122" s="41"/>
      <c r="D122" s="215" t="s">
        <v>122</v>
      </c>
      <c r="E122" s="41"/>
      <c r="F122" s="216" t="s">
        <v>201</v>
      </c>
      <c r="G122" s="41"/>
      <c r="H122" s="41"/>
      <c r="I122" s="217"/>
      <c r="J122" s="41"/>
      <c r="K122" s="41"/>
      <c r="L122" s="45"/>
      <c r="M122" s="218"/>
      <c r="N122" s="219"/>
      <c r="O122" s="86"/>
      <c r="P122" s="86"/>
      <c r="Q122" s="86"/>
      <c r="R122" s="86"/>
      <c r="S122" s="86"/>
      <c r="T122" s="87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122</v>
      </c>
      <c r="AU122" s="18" t="s">
        <v>80</v>
      </c>
    </row>
    <row r="123" s="2" customFormat="1" ht="24.15" customHeight="1">
      <c r="A123" s="39"/>
      <c r="B123" s="40"/>
      <c r="C123" s="202" t="s">
        <v>202</v>
      </c>
      <c r="D123" s="202" t="s">
        <v>115</v>
      </c>
      <c r="E123" s="203" t="s">
        <v>203</v>
      </c>
      <c r="F123" s="204" t="s">
        <v>204</v>
      </c>
      <c r="G123" s="205" t="s">
        <v>183</v>
      </c>
      <c r="H123" s="206">
        <v>28</v>
      </c>
      <c r="I123" s="207"/>
      <c r="J123" s="208">
        <f>ROUND(I123*H123,2)</f>
        <v>0</v>
      </c>
      <c r="K123" s="204" t="s">
        <v>119</v>
      </c>
      <c r="L123" s="45"/>
      <c r="M123" s="209" t="s">
        <v>19</v>
      </c>
      <c r="N123" s="210" t="s">
        <v>44</v>
      </c>
      <c r="O123" s="86"/>
      <c r="P123" s="211">
        <f>O123*H123</f>
        <v>0</v>
      </c>
      <c r="Q123" s="211">
        <v>0</v>
      </c>
      <c r="R123" s="211">
        <f>Q123*H123</f>
        <v>0</v>
      </c>
      <c r="S123" s="211">
        <v>0.012319999999999999</v>
      </c>
      <c r="T123" s="212">
        <f>S123*H123</f>
        <v>0.34495999999999999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13" t="s">
        <v>175</v>
      </c>
      <c r="AT123" s="213" t="s">
        <v>115</v>
      </c>
      <c r="AU123" s="213" t="s">
        <v>80</v>
      </c>
      <c r="AY123" s="18" t="s">
        <v>112</v>
      </c>
      <c r="BE123" s="214">
        <f>IF(N123="základní",J123,0)</f>
        <v>0</v>
      </c>
      <c r="BF123" s="214">
        <f>IF(N123="snížená",J123,0)</f>
        <v>0</v>
      </c>
      <c r="BG123" s="214">
        <f>IF(N123="zákl. přenesená",J123,0)</f>
        <v>0</v>
      </c>
      <c r="BH123" s="214">
        <f>IF(N123="sníž. přenesená",J123,0)</f>
        <v>0</v>
      </c>
      <c r="BI123" s="214">
        <f>IF(N123="nulová",J123,0)</f>
        <v>0</v>
      </c>
      <c r="BJ123" s="18" t="s">
        <v>120</v>
      </c>
      <c r="BK123" s="214">
        <f>ROUND(I123*H123,2)</f>
        <v>0</v>
      </c>
      <c r="BL123" s="18" t="s">
        <v>175</v>
      </c>
      <c r="BM123" s="213" t="s">
        <v>205</v>
      </c>
    </row>
    <row r="124" s="2" customFormat="1">
      <c r="A124" s="39"/>
      <c r="B124" s="40"/>
      <c r="C124" s="41"/>
      <c r="D124" s="215" t="s">
        <v>122</v>
      </c>
      <c r="E124" s="41"/>
      <c r="F124" s="216" t="s">
        <v>206</v>
      </c>
      <c r="G124" s="41"/>
      <c r="H124" s="41"/>
      <c r="I124" s="217"/>
      <c r="J124" s="41"/>
      <c r="K124" s="41"/>
      <c r="L124" s="45"/>
      <c r="M124" s="218"/>
      <c r="N124" s="219"/>
      <c r="O124" s="86"/>
      <c r="P124" s="86"/>
      <c r="Q124" s="86"/>
      <c r="R124" s="86"/>
      <c r="S124" s="86"/>
      <c r="T124" s="87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T124" s="18" t="s">
        <v>122</v>
      </c>
      <c r="AU124" s="18" t="s">
        <v>80</v>
      </c>
    </row>
    <row r="125" s="13" customFormat="1">
      <c r="A125" s="13"/>
      <c r="B125" s="220"/>
      <c r="C125" s="221"/>
      <c r="D125" s="222" t="s">
        <v>133</v>
      </c>
      <c r="E125" s="223" t="s">
        <v>19</v>
      </c>
      <c r="F125" s="224" t="s">
        <v>207</v>
      </c>
      <c r="G125" s="221"/>
      <c r="H125" s="225">
        <v>28</v>
      </c>
      <c r="I125" s="226"/>
      <c r="J125" s="221"/>
      <c r="K125" s="221"/>
      <c r="L125" s="227"/>
      <c r="M125" s="228"/>
      <c r="N125" s="229"/>
      <c r="O125" s="229"/>
      <c r="P125" s="229"/>
      <c r="Q125" s="229"/>
      <c r="R125" s="229"/>
      <c r="S125" s="229"/>
      <c r="T125" s="230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1" t="s">
        <v>133</v>
      </c>
      <c r="AU125" s="231" t="s">
        <v>80</v>
      </c>
      <c r="AV125" s="13" t="s">
        <v>80</v>
      </c>
      <c r="AW125" s="13" t="s">
        <v>33</v>
      </c>
      <c r="AX125" s="13" t="s">
        <v>71</v>
      </c>
      <c r="AY125" s="231" t="s">
        <v>112</v>
      </c>
    </row>
    <row r="126" s="14" customFormat="1">
      <c r="A126" s="14"/>
      <c r="B126" s="232"/>
      <c r="C126" s="233"/>
      <c r="D126" s="222" t="s">
        <v>133</v>
      </c>
      <c r="E126" s="234" t="s">
        <v>19</v>
      </c>
      <c r="F126" s="235" t="s">
        <v>135</v>
      </c>
      <c r="G126" s="233"/>
      <c r="H126" s="236">
        <v>28</v>
      </c>
      <c r="I126" s="237"/>
      <c r="J126" s="233"/>
      <c r="K126" s="233"/>
      <c r="L126" s="238"/>
      <c r="M126" s="239"/>
      <c r="N126" s="240"/>
      <c r="O126" s="240"/>
      <c r="P126" s="240"/>
      <c r="Q126" s="240"/>
      <c r="R126" s="240"/>
      <c r="S126" s="240"/>
      <c r="T126" s="241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2" t="s">
        <v>133</v>
      </c>
      <c r="AU126" s="242" t="s">
        <v>80</v>
      </c>
      <c r="AV126" s="14" t="s">
        <v>120</v>
      </c>
      <c r="AW126" s="14" t="s">
        <v>33</v>
      </c>
      <c r="AX126" s="14" t="s">
        <v>76</v>
      </c>
      <c r="AY126" s="242" t="s">
        <v>112</v>
      </c>
    </row>
    <row r="127" s="2" customFormat="1" ht="16.5" customHeight="1">
      <c r="A127" s="39"/>
      <c r="B127" s="40"/>
      <c r="C127" s="202" t="s">
        <v>175</v>
      </c>
      <c r="D127" s="202" t="s">
        <v>115</v>
      </c>
      <c r="E127" s="203" t="s">
        <v>208</v>
      </c>
      <c r="F127" s="204" t="s">
        <v>209</v>
      </c>
      <c r="G127" s="205" t="s">
        <v>183</v>
      </c>
      <c r="H127" s="206">
        <v>28</v>
      </c>
      <c r="I127" s="207"/>
      <c r="J127" s="208">
        <f>ROUND(I127*H127,2)</f>
        <v>0</v>
      </c>
      <c r="K127" s="204" t="s">
        <v>119</v>
      </c>
      <c r="L127" s="45"/>
      <c r="M127" s="209" t="s">
        <v>19</v>
      </c>
      <c r="N127" s="210" t="s">
        <v>44</v>
      </c>
      <c r="O127" s="86"/>
      <c r="P127" s="211">
        <f>O127*H127</f>
        <v>0</v>
      </c>
      <c r="Q127" s="211">
        <v>0.01363</v>
      </c>
      <c r="R127" s="211">
        <f>Q127*H127</f>
        <v>0.38163999999999998</v>
      </c>
      <c r="S127" s="211">
        <v>0</v>
      </c>
      <c r="T127" s="212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13" t="s">
        <v>175</v>
      </c>
      <c r="AT127" s="213" t="s">
        <v>115</v>
      </c>
      <c r="AU127" s="213" t="s">
        <v>80</v>
      </c>
      <c r="AY127" s="18" t="s">
        <v>112</v>
      </c>
      <c r="BE127" s="214">
        <f>IF(N127="základní",J127,0)</f>
        <v>0</v>
      </c>
      <c r="BF127" s="214">
        <f>IF(N127="snížená",J127,0)</f>
        <v>0</v>
      </c>
      <c r="BG127" s="214">
        <f>IF(N127="zákl. přenesená",J127,0)</f>
        <v>0</v>
      </c>
      <c r="BH127" s="214">
        <f>IF(N127="sníž. přenesená",J127,0)</f>
        <v>0</v>
      </c>
      <c r="BI127" s="214">
        <f>IF(N127="nulová",J127,0)</f>
        <v>0</v>
      </c>
      <c r="BJ127" s="18" t="s">
        <v>120</v>
      </c>
      <c r="BK127" s="214">
        <f>ROUND(I127*H127,2)</f>
        <v>0</v>
      </c>
      <c r="BL127" s="18" t="s">
        <v>175</v>
      </c>
      <c r="BM127" s="213" t="s">
        <v>210</v>
      </c>
    </row>
    <row r="128" s="2" customFormat="1">
      <c r="A128" s="39"/>
      <c r="B128" s="40"/>
      <c r="C128" s="41"/>
      <c r="D128" s="215" t="s">
        <v>122</v>
      </c>
      <c r="E128" s="41"/>
      <c r="F128" s="216" t="s">
        <v>211</v>
      </c>
      <c r="G128" s="41"/>
      <c r="H128" s="41"/>
      <c r="I128" s="217"/>
      <c r="J128" s="41"/>
      <c r="K128" s="41"/>
      <c r="L128" s="45"/>
      <c r="M128" s="218"/>
      <c r="N128" s="219"/>
      <c r="O128" s="86"/>
      <c r="P128" s="86"/>
      <c r="Q128" s="86"/>
      <c r="R128" s="86"/>
      <c r="S128" s="86"/>
      <c r="T128" s="87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122</v>
      </c>
      <c r="AU128" s="18" t="s">
        <v>80</v>
      </c>
    </row>
    <row r="129" s="2" customFormat="1" ht="24.15" customHeight="1">
      <c r="A129" s="39"/>
      <c r="B129" s="40"/>
      <c r="C129" s="202" t="s">
        <v>212</v>
      </c>
      <c r="D129" s="202" t="s">
        <v>115</v>
      </c>
      <c r="E129" s="203" t="s">
        <v>213</v>
      </c>
      <c r="F129" s="204" t="s">
        <v>214</v>
      </c>
      <c r="G129" s="205" t="s">
        <v>174</v>
      </c>
      <c r="H129" s="206">
        <v>44.962000000000003</v>
      </c>
      <c r="I129" s="207"/>
      <c r="J129" s="208">
        <f>ROUND(I129*H129,2)</f>
        <v>0</v>
      </c>
      <c r="K129" s="204" t="s">
        <v>119</v>
      </c>
      <c r="L129" s="45"/>
      <c r="M129" s="209" t="s">
        <v>19</v>
      </c>
      <c r="N129" s="210" t="s">
        <v>44</v>
      </c>
      <c r="O129" s="86"/>
      <c r="P129" s="211">
        <f>O129*H129</f>
        <v>0</v>
      </c>
      <c r="Q129" s="211">
        <v>0</v>
      </c>
      <c r="R129" s="211">
        <f>Q129*H129</f>
        <v>0</v>
      </c>
      <c r="S129" s="211">
        <v>0</v>
      </c>
      <c r="T129" s="212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13" t="s">
        <v>175</v>
      </c>
      <c r="AT129" s="213" t="s">
        <v>115</v>
      </c>
      <c r="AU129" s="213" t="s">
        <v>80</v>
      </c>
      <c r="AY129" s="18" t="s">
        <v>112</v>
      </c>
      <c r="BE129" s="214">
        <f>IF(N129="základní",J129,0)</f>
        <v>0</v>
      </c>
      <c r="BF129" s="214">
        <f>IF(N129="snížená",J129,0)</f>
        <v>0</v>
      </c>
      <c r="BG129" s="214">
        <f>IF(N129="zákl. přenesená",J129,0)</f>
        <v>0</v>
      </c>
      <c r="BH129" s="214">
        <f>IF(N129="sníž. přenesená",J129,0)</f>
        <v>0</v>
      </c>
      <c r="BI129" s="214">
        <f>IF(N129="nulová",J129,0)</f>
        <v>0</v>
      </c>
      <c r="BJ129" s="18" t="s">
        <v>120</v>
      </c>
      <c r="BK129" s="214">
        <f>ROUND(I129*H129,2)</f>
        <v>0</v>
      </c>
      <c r="BL129" s="18" t="s">
        <v>175</v>
      </c>
      <c r="BM129" s="213" t="s">
        <v>215</v>
      </c>
    </row>
    <row r="130" s="2" customFormat="1">
      <c r="A130" s="39"/>
      <c r="B130" s="40"/>
      <c r="C130" s="41"/>
      <c r="D130" s="215" t="s">
        <v>122</v>
      </c>
      <c r="E130" s="41"/>
      <c r="F130" s="216" t="s">
        <v>216</v>
      </c>
      <c r="G130" s="41"/>
      <c r="H130" s="41"/>
      <c r="I130" s="217"/>
      <c r="J130" s="41"/>
      <c r="K130" s="41"/>
      <c r="L130" s="45"/>
      <c r="M130" s="218"/>
      <c r="N130" s="219"/>
      <c r="O130" s="86"/>
      <c r="P130" s="86"/>
      <c r="Q130" s="86"/>
      <c r="R130" s="86"/>
      <c r="S130" s="86"/>
      <c r="T130" s="87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122</v>
      </c>
      <c r="AU130" s="18" t="s">
        <v>80</v>
      </c>
    </row>
    <row r="131" s="13" customFormat="1">
      <c r="A131" s="13"/>
      <c r="B131" s="220"/>
      <c r="C131" s="221"/>
      <c r="D131" s="222" t="s">
        <v>133</v>
      </c>
      <c r="E131" s="223" t="s">
        <v>19</v>
      </c>
      <c r="F131" s="224" t="s">
        <v>217</v>
      </c>
      <c r="G131" s="221"/>
      <c r="H131" s="225">
        <v>44.962000000000003</v>
      </c>
      <c r="I131" s="226"/>
      <c r="J131" s="221"/>
      <c r="K131" s="221"/>
      <c r="L131" s="227"/>
      <c r="M131" s="228"/>
      <c r="N131" s="229"/>
      <c r="O131" s="229"/>
      <c r="P131" s="229"/>
      <c r="Q131" s="229"/>
      <c r="R131" s="229"/>
      <c r="S131" s="229"/>
      <c r="T131" s="230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1" t="s">
        <v>133</v>
      </c>
      <c r="AU131" s="231" t="s">
        <v>80</v>
      </c>
      <c r="AV131" s="13" t="s">
        <v>80</v>
      </c>
      <c r="AW131" s="13" t="s">
        <v>33</v>
      </c>
      <c r="AX131" s="13" t="s">
        <v>71</v>
      </c>
      <c r="AY131" s="231" t="s">
        <v>112</v>
      </c>
    </row>
    <row r="132" s="14" customFormat="1">
      <c r="A132" s="14"/>
      <c r="B132" s="232"/>
      <c r="C132" s="233"/>
      <c r="D132" s="222" t="s">
        <v>133</v>
      </c>
      <c r="E132" s="234" t="s">
        <v>19</v>
      </c>
      <c r="F132" s="235" t="s">
        <v>135</v>
      </c>
      <c r="G132" s="233"/>
      <c r="H132" s="236">
        <v>44.962000000000003</v>
      </c>
      <c r="I132" s="237"/>
      <c r="J132" s="233"/>
      <c r="K132" s="233"/>
      <c r="L132" s="238"/>
      <c r="M132" s="239"/>
      <c r="N132" s="240"/>
      <c r="O132" s="240"/>
      <c r="P132" s="240"/>
      <c r="Q132" s="240"/>
      <c r="R132" s="240"/>
      <c r="S132" s="240"/>
      <c r="T132" s="241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2" t="s">
        <v>133</v>
      </c>
      <c r="AU132" s="242" t="s">
        <v>80</v>
      </c>
      <c r="AV132" s="14" t="s">
        <v>120</v>
      </c>
      <c r="AW132" s="14" t="s">
        <v>33</v>
      </c>
      <c r="AX132" s="14" t="s">
        <v>76</v>
      </c>
      <c r="AY132" s="242" t="s">
        <v>112</v>
      </c>
    </row>
    <row r="133" s="2" customFormat="1" ht="16.5" customHeight="1">
      <c r="A133" s="39"/>
      <c r="B133" s="40"/>
      <c r="C133" s="244" t="s">
        <v>218</v>
      </c>
      <c r="D133" s="244" t="s">
        <v>219</v>
      </c>
      <c r="E133" s="245" t="s">
        <v>220</v>
      </c>
      <c r="F133" s="246" t="s">
        <v>221</v>
      </c>
      <c r="G133" s="247" t="s">
        <v>131</v>
      </c>
      <c r="H133" s="248">
        <v>1.2949999999999999</v>
      </c>
      <c r="I133" s="249"/>
      <c r="J133" s="250">
        <f>ROUND(I133*H133,2)</f>
        <v>0</v>
      </c>
      <c r="K133" s="246" t="s">
        <v>119</v>
      </c>
      <c r="L133" s="251"/>
      <c r="M133" s="252" t="s">
        <v>19</v>
      </c>
      <c r="N133" s="253" t="s">
        <v>44</v>
      </c>
      <c r="O133" s="86"/>
      <c r="P133" s="211">
        <f>O133*H133</f>
        <v>0</v>
      </c>
      <c r="Q133" s="211">
        <v>0.55000000000000004</v>
      </c>
      <c r="R133" s="211">
        <f>Q133*H133</f>
        <v>0.71225000000000005</v>
      </c>
      <c r="S133" s="211">
        <v>0</v>
      </c>
      <c r="T133" s="212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13" t="s">
        <v>222</v>
      </c>
      <c r="AT133" s="213" t="s">
        <v>219</v>
      </c>
      <c r="AU133" s="213" t="s">
        <v>80</v>
      </c>
      <c r="AY133" s="18" t="s">
        <v>112</v>
      </c>
      <c r="BE133" s="214">
        <f>IF(N133="základní",J133,0)</f>
        <v>0</v>
      </c>
      <c r="BF133" s="214">
        <f>IF(N133="snížená",J133,0)</f>
        <v>0</v>
      </c>
      <c r="BG133" s="214">
        <f>IF(N133="zákl. přenesená",J133,0)</f>
        <v>0</v>
      </c>
      <c r="BH133" s="214">
        <f>IF(N133="sníž. přenesená",J133,0)</f>
        <v>0</v>
      </c>
      <c r="BI133" s="214">
        <f>IF(N133="nulová",J133,0)</f>
        <v>0</v>
      </c>
      <c r="BJ133" s="18" t="s">
        <v>120</v>
      </c>
      <c r="BK133" s="214">
        <f>ROUND(I133*H133,2)</f>
        <v>0</v>
      </c>
      <c r="BL133" s="18" t="s">
        <v>175</v>
      </c>
      <c r="BM133" s="213" t="s">
        <v>223</v>
      </c>
    </row>
    <row r="134" s="2" customFormat="1" ht="24.15" customHeight="1">
      <c r="A134" s="39"/>
      <c r="B134" s="40"/>
      <c r="C134" s="202" t="s">
        <v>224</v>
      </c>
      <c r="D134" s="202" t="s">
        <v>115</v>
      </c>
      <c r="E134" s="203" t="s">
        <v>225</v>
      </c>
      <c r="F134" s="204" t="s">
        <v>226</v>
      </c>
      <c r="G134" s="205" t="s">
        <v>174</v>
      </c>
      <c r="H134" s="206">
        <v>54.090000000000003</v>
      </c>
      <c r="I134" s="207"/>
      <c r="J134" s="208">
        <f>ROUND(I134*H134,2)</f>
        <v>0</v>
      </c>
      <c r="K134" s="204" t="s">
        <v>119</v>
      </c>
      <c r="L134" s="45"/>
      <c r="M134" s="209" t="s">
        <v>19</v>
      </c>
      <c r="N134" s="210" t="s">
        <v>44</v>
      </c>
      <c r="O134" s="86"/>
      <c r="P134" s="211">
        <f>O134*H134</f>
        <v>0</v>
      </c>
      <c r="Q134" s="211">
        <v>0</v>
      </c>
      <c r="R134" s="211">
        <f>Q134*H134</f>
        <v>0</v>
      </c>
      <c r="S134" s="211">
        <v>0.014999999999999999</v>
      </c>
      <c r="T134" s="212">
        <f>S134*H134</f>
        <v>0.81135000000000002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13" t="s">
        <v>175</v>
      </c>
      <c r="AT134" s="213" t="s">
        <v>115</v>
      </c>
      <c r="AU134" s="213" t="s">
        <v>80</v>
      </c>
      <c r="AY134" s="18" t="s">
        <v>112</v>
      </c>
      <c r="BE134" s="214">
        <f>IF(N134="základní",J134,0)</f>
        <v>0</v>
      </c>
      <c r="BF134" s="214">
        <f>IF(N134="snížená",J134,0)</f>
        <v>0</v>
      </c>
      <c r="BG134" s="214">
        <f>IF(N134="zákl. přenesená",J134,0)</f>
        <v>0</v>
      </c>
      <c r="BH134" s="214">
        <f>IF(N134="sníž. přenesená",J134,0)</f>
        <v>0</v>
      </c>
      <c r="BI134" s="214">
        <f>IF(N134="nulová",J134,0)</f>
        <v>0</v>
      </c>
      <c r="BJ134" s="18" t="s">
        <v>120</v>
      </c>
      <c r="BK134" s="214">
        <f>ROUND(I134*H134,2)</f>
        <v>0</v>
      </c>
      <c r="BL134" s="18" t="s">
        <v>175</v>
      </c>
      <c r="BM134" s="213" t="s">
        <v>227</v>
      </c>
    </row>
    <row r="135" s="2" customFormat="1">
      <c r="A135" s="39"/>
      <c r="B135" s="40"/>
      <c r="C135" s="41"/>
      <c r="D135" s="215" t="s">
        <v>122</v>
      </c>
      <c r="E135" s="41"/>
      <c r="F135" s="216" t="s">
        <v>228</v>
      </c>
      <c r="G135" s="41"/>
      <c r="H135" s="41"/>
      <c r="I135" s="217"/>
      <c r="J135" s="41"/>
      <c r="K135" s="41"/>
      <c r="L135" s="45"/>
      <c r="M135" s="218"/>
      <c r="N135" s="219"/>
      <c r="O135" s="86"/>
      <c r="P135" s="86"/>
      <c r="Q135" s="86"/>
      <c r="R135" s="86"/>
      <c r="S135" s="86"/>
      <c r="T135" s="87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T135" s="18" t="s">
        <v>122</v>
      </c>
      <c r="AU135" s="18" t="s">
        <v>80</v>
      </c>
    </row>
    <row r="136" s="2" customFormat="1" ht="24.15" customHeight="1">
      <c r="A136" s="39"/>
      <c r="B136" s="40"/>
      <c r="C136" s="202" t="s">
        <v>229</v>
      </c>
      <c r="D136" s="202" t="s">
        <v>115</v>
      </c>
      <c r="E136" s="203" t="s">
        <v>230</v>
      </c>
      <c r="F136" s="204" t="s">
        <v>231</v>
      </c>
      <c r="G136" s="205" t="s">
        <v>131</v>
      </c>
      <c r="H136" s="206">
        <v>6.5759999999999996</v>
      </c>
      <c r="I136" s="207"/>
      <c r="J136" s="208">
        <f>ROUND(I136*H136,2)</f>
        <v>0</v>
      </c>
      <c r="K136" s="204" t="s">
        <v>119</v>
      </c>
      <c r="L136" s="45"/>
      <c r="M136" s="209" t="s">
        <v>19</v>
      </c>
      <c r="N136" s="210" t="s">
        <v>44</v>
      </c>
      <c r="O136" s="86"/>
      <c r="P136" s="211">
        <f>O136*H136</f>
        <v>0</v>
      </c>
      <c r="Q136" s="211">
        <v>0.022839999999999999</v>
      </c>
      <c r="R136" s="211">
        <f>Q136*H136</f>
        <v>0.15019584</v>
      </c>
      <c r="S136" s="211">
        <v>0</v>
      </c>
      <c r="T136" s="212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13" t="s">
        <v>175</v>
      </c>
      <c r="AT136" s="213" t="s">
        <v>115</v>
      </c>
      <c r="AU136" s="213" t="s">
        <v>80</v>
      </c>
      <c r="AY136" s="18" t="s">
        <v>112</v>
      </c>
      <c r="BE136" s="214">
        <f>IF(N136="základní",J136,0)</f>
        <v>0</v>
      </c>
      <c r="BF136" s="214">
        <f>IF(N136="snížená",J136,0)</f>
        <v>0</v>
      </c>
      <c r="BG136" s="214">
        <f>IF(N136="zákl. přenesená",J136,0)</f>
        <v>0</v>
      </c>
      <c r="BH136" s="214">
        <f>IF(N136="sníž. přenesená",J136,0)</f>
        <v>0</v>
      </c>
      <c r="BI136" s="214">
        <f>IF(N136="nulová",J136,0)</f>
        <v>0</v>
      </c>
      <c r="BJ136" s="18" t="s">
        <v>120</v>
      </c>
      <c r="BK136" s="214">
        <f>ROUND(I136*H136,2)</f>
        <v>0</v>
      </c>
      <c r="BL136" s="18" t="s">
        <v>175</v>
      </c>
      <c r="BM136" s="213" t="s">
        <v>232</v>
      </c>
    </row>
    <row r="137" s="2" customFormat="1">
      <c r="A137" s="39"/>
      <c r="B137" s="40"/>
      <c r="C137" s="41"/>
      <c r="D137" s="215" t="s">
        <v>122</v>
      </c>
      <c r="E137" s="41"/>
      <c r="F137" s="216" t="s">
        <v>233</v>
      </c>
      <c r="G137" s="41"/>
      <c r="H137" s="41"/>
      <c r="I137" s="217"/>
      <c r="J137" s="41"/>
      <c r="K137" s="41"/>
      <c r="L137" s="45"/>
      <c r="M137" s="218"/>
      <c r="N137" s="219"/>
      <c r="O137" s="86"/>
      <c r="P137" s="86"/>
      <c r="Q137" s="86"/>
      <c r="R137" s="86"/>
      <c r="S137" s="86"/>
      <c r="T137" s="87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T137" s="18" t="s">
        <v>122</v>
      </c>
      <c r="AU137" s="18" t="s">
        <v>80</v>
      </c>
    </row>
    <row r="138" s="13" customFormat="1">
      <c r="A138" s="13"/>
      <c r="B138" s="220"/>
      <c r="C138" s="221"/>
      <c r="D138" s="222" t="s">
        <v>133</v>
      </c>
      <c r="E138" s="223" t="s">
        <v>19</v>
      </c>
      <c r="F138" s="224" t="s">
        <v>234</v>
      </c>
      <c r="G138" s="221"/>
      <c r="H138" s="225">
        <v>6.5759999999999996</v>
      </c>
      <c r="I138" s="226"/>
      <c r="J138" s="221"/>
      <c r="K138" s="221"/>
      <c r="L138" s="227"/>
      <c r="M138" s="228"/>
      <c r="N138" s="229"/>
      <c r="O138" s="229"/>
      <c r="P138" s="229"/>
      <c r="Q138" s="229"/>
      <c r="R138" s="229"/>
      <c r="S138" s="229"/>
      <c r="T138" s="230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1" t="s">
        <v>133</v>
      </c>
      <c r="AU138" s="231" t="s">
        <v>80</v>
      </c>
      <c r="AV138" s="13" t="s">
        <v>80</v>
      </c>
      <c r="AW138" s="13" t="s">
        <v>33</v>
      </c>
      <c r="AX138" s="13" t="s">
        <v>71</v>
      </c>
      <c r="AY138" s="231" t="s">
        <v>112</v>
      </c>
    </row>
    <row r="139" s="14" customFormat="1">
      <c r="A139" s="14"/>
      <c r="B139" s="232"/>
      <c r="C139" s="233"/>
      <c r="D139" s="222" t="s">
        <v>133</v>
      </c>
      <c r="E139" s="234" t="s">
        <v>19</v>
      </c>
      <c r="F139" s="235" t="s">
        <v>135</v>
      </c>
      <c r="G139" s="233"/>
      <c r="H139" s="236">
        <v>6.5759999999999996</v>
      </c>
      <c r="I139" s="237"/>
      <c r="J139" s="233"/>
      <c r="K139" s="233"/>
      <c r="L139" s="238"/>
      <c r="M139" s="239"/>
      <c r="N139" s="240"/>
      <c r="O139" s="240"/>
      <c r="P139" s="240"/>
      <c r="Q139" s="240"/>
      <c r="R139" s="240"/>
      <c r="S139" s="240"/>
      <c r="T139" s="24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2" t="s">
        <v>133</v>
      </c>
      <c r="AU139" s="242" t="s">
        <v>80</v>
      </c>
      <c r="AV139" s="14" t="s">
        <v>120</v>
      </c>
      <c r="AW139" s="14" t="s">
        <v>33</v>
      </c>
      <c r="AX139" s="14" t="s">
        <v>76</v>
      </c>
      <c r="AY139" s="242" t="s">
        <v>112</v>
      </c>
    </row>
    <row r="140" s="2" customFormat="1" ht="24.15" customHeight="1">
      <c r="A140" s="39"/>
      <c r="B140" s="40"/>
      <c r="C140" s="202" t="s">
        <v>7</v>
      </c>
      <c r="D140" s="202" t="s">
        <v>115</v>
      </c>
      <c r="E140" s="203" t="s">
        <v>235</v>
      </c>
      <c r="F140" s="204" t="s">
        <v>236</v>
      </c>
      <c r="G140" s="205" t="s">
        <v>192</v>
      </c>
      <c r="H140" s="243"/>
      <c r="I140" s="207"/>
      <c r="J140" s="208">
        <f>ROUND(I140*H140,2)</f>
        <v>0</v>
      </c>
      <c r="K140" s="204" t="s">
        <v>119</v>
      </c>
      <c r="L140" s="45"/>
      <c r="M140" s="209" t="s">
        <v>19</v>
      </c>
      <c r="N140" s="210" t="s">
        <v>44</v>
      </c>
      <c r="O140" s="86"/>
      <c r="P140" s="211">
        <f>O140*H140</f>
        <v>0</v>
      </c>
      <c r="Q140" s="211">
        <v>0</v>
      </c>
      <c r="R140" s="211">
        <f>Q140*H140</f>
        <v>0</v>
      </c>
      <c r="S140" s="211">
        <v>0</v>
      </c>
      <c r="T140" s="212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13" t="s">
        <v>175</v>
      </c>
      <c r="AT140" s="213" t="s">
        <v>115</v>
      </c>
      <c r="AU140" s="213" t="s">
        <v>80</v>
      </c>
      <c r="AY140" s="18" t="s">
        <v>112</v>
      </c>
      <c r="BE140" s="214">
        <f>IF(N140="základní",J140,0)</f>
        <v>0</v>
      </c>
      <c r="BF140" s="214">
        <f>IF(N140="snížená",J140,0)</f>
        <v>0</v>
      </c>
      <c r="BG140" s="214">
        <f>IF(N140="zákl. přenesená",J140,0)</f>
        <v>0</v>
      </c>
      <c r="BH140" s="214">
        <f>IF(N140="sníž. přenesená",J140,0)</f>
        <v>0</v>
      </c>
      <c r="BI140" s="214">
        <f>IF(N140="nulová",J140,0)</f>
        <v>0</v>
      </c>
      <c r="BJ140" s="18" t="s">
        <v>120</v>
      </c>
      <c r="BK140" s="214">
        <f>ROUND(I140*H140,2)</f>
        <v>0</v>
      </c>
      <c r="BL140" s="18" t="s">
        <v>175</v>
      </c>
      <c r="BM140" s="213" t="s">
        <v>237</v>
      </c>
    </row>
    <row r="141" s="2" customFormat="1">
      <c r="A141" s="39"/>
      <c r="B141" s="40"/>
      <c r="C141" s="41"/>
      <c r="D141" s="215" t="s">
        <v>122</v>
      </c>
      <c r="E141" s="41"/>
      <c r="F141" s="216" t="s">
        <v>238</v>
      </c>
      <c r="G141" s="41"/>
      <c r="H141" s="41"/>
      <c r="I141" s="217"/>
      <c r="J141" s="41"/>
      <c r="K141" s="41"/>
      <c r="L141" s="45"/>
      <c r="M141" s="218"/>
      <c r="N141" s="219"/>
      <c r="O141" s="86"/>
      <c r="P141" s="86"/>
      <c r="Q141" s="86"/>
      <c r="R141" s="86"/>
      <c r="S141" s="86"/>
      <c r="T141" s="87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T141" s="18" t="s">
        <v>122</v>
      </c>
      <c r="AU141" s="18" t="s">
        <v>80</v>
      </c>
    </row>
    <row r="142" s="12" customFormat="1" ht="22.8" customHeight="1">
      <c r="A142" s="12"/>
      <c r="B142" s="186"/>
      <c r="C142" s="187"/>
      <c r="D142" s="188" t="s">
        <v>70</v>
      </c>
      <c r="E142" s="200" t="s">
        <v>239</v>
      </c>
      <c r="F142" s="200" t="s">
        <v>240</v>
      </c>
      <c r="G142" s="187"/>
      <c r="H142" s="187"/>
      <c r="I142" s="190"/>
      <c r="J142" s="201">
        <f>BK142</f>
        <v>0</v>
      </c>
      <c r="K142" s="187"/>
      <c r="L142" s="192"/>
      <c r="M142" s="193"/>
      <c r="N142" s="194"/>
      <c r="O142" s="194"/>
      <c r="P142" s="195">
        <f>SUM(P143:P188)</f>
        <v>0</v>
      </c>
      <c r="Q142" s="194"/>
      <c r="R142" s="195">
        <f>SUM(R143:R188)</f>
        <v>1.6532692</v>
      </c>
      <c r="S142" s="194"/>
      <c r="T142" s="196">
        <f>SUM(T143:T188)</f>
        <v>1.1626399999999999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197" t="s">
        <v>80</v>
      </c>
      <c r="AT142" s="198" t="s">
        <v>70</v>
      </c>
      <c r="AU142" s="198" t="s">
        <v>76</v>
      </c>
      <c r="AY142" s="197" t="s">
        <v>112</v>
      </c>
      <c r="BK142" s="199">
        <f>SUM(BK143:BK188)</f>
        <v>0</v>
      </c>
    </row>
    <row r="143" s="2" customFormat="1" ht="16.5" customHeight="1">
      <c r="A143" s="39"/>
      <c r="B143" s="40"/>
      <c r="C143" s="202" t="s">
        <v>241</v>
      </c>
      <c r="D143" s="202" t="s">
        <v>115</v>
      </c>
      <c r="E143" s="203" t="s">
        <v>242</v>
      </c>
      <c r="F143" s="204" t="s">
        <v>243</v>
      </c>
      <c r="G143" s="205" t="s">
        <v>183</v>
      </c>
      <c r="H143" s="206">
        <v>38.539999999999999</v>
      </c>
      <c r="I143" s="207"/>
      <c r="J143" s="208">
        <f>ROUND(I143*H143,2)</f>
        <v>0</v>
      </c>
      <c r="K143" s="204" t="s">
        <v>19</v>
      </c>
      <c r="L143" s="45"/>
      <c r="M143" s="209" t="s">
        <v>19</v>
      </c>
      <c r="N143" s="210" t="s">
        <v>44</v>
      </c>
      <c r="O143" s="86"/>
      <c r="P143" s="211">
        <f>O143*H143</f>
        <v>0</v>
      </c>
      <c r="Q143" s="211">
        <v>0</v>
      </c>
      <c r="R143" s="211">
        <f>Q143*H143</f>
        <v>0</v>
      </c>
      <c r="S143" s="211">
        <v>0</v>
      </c>
      <c r="T143" s="212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13" t="s">
        <v>175</v>
      </c>
      <c r="AT143" s="213" t="s">
        <v>115</v>
      </c>
      <c r="AU143" s="213" t="s">
        <v>80</v>
      </c>
      <c r="AY143" s="18" t="s">
        <v>112</v>
      </c>
      <c r="BE143" s="214">
        <f>IF(N143="základní",J143,0)</f>
        <v>0</v>
      </c>
      <c r="BF143" s="214">
        <f>IF(N143="snížená",J143,0)</f>
        <v>0</v>
      </c>
      <c r="BG143" s="214">
        <f>IF(N143="zákl. přenesená",J143,0)</f>
        <v>0</v>
      </c>
      <c r="BH143" s="214">
        <f>IF(N143="sníž. přenesená",J143,0)</f>
        <v>0</v>
      </c>
      <c r="BI143" s="214">
        <f>IF(N143="nulová",J143,0)</f>
        <v>0</v>
      </c>
      <c r="BJ143" s="18" t="s">
        <v>120</v>
      </c>
      <c r="BK143" s="214">
        <f>ROUND(I143*H143,2)</f>
        <v>0</v>
      </c>
      <c r="BL143" s="18" t="s">
        <v>175</v>
      </c>
      <c r="BM143" s="213" t="s">
        <v>244</v>
      </c>
    </row>
    <row r="144" s="13" customFormat="1">
      <c r="A144" s="13"/>
      <c r="B144" s="220"/>
      <c r="C144" s="221"/>
      <c r="D144" s="222" t="s">
        <v>133</v>
      </c>
      <c r="E144" s="223" t="s">
        <v>19</v>
      </c>
      <c r="F144" s="224" t="s">
        <v>245</v>
      </c>
      <c r="G144" s="221"/>
      <c r="H144" s="225">
        <v>38.539999999999999</v>
      </c>
      <c r="I144" s="226"/>
      <c r="J144" s="221"/>
      <c r="K144" s="221"/>
      <c r="L144" s="227"/>
      <c r="M144" s="228"/>
      <c r="N144" s="229"/>
      <c r="O144" s="229"/>
      <c r="P144" s="229"/>
      <c r="Q144" s="229"/>
      <c r="R144" s="229"/>
      <c r="S144" s="229"/>
      <c r="T144" s="230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1" t="s">
        <v>133</v>
      </c>
      <c r="AU144" s="231" t="s">
        <v>80</v>
      </c>
      <c r="AV144" s="13" t="s">
        <v>80</v>
      </c>
      <c r="AW144" s="13" t="s">
        <v>33</v>
      </c>
      <c r="AX144" s="13" t="s">
        <v>71</v>
      </c>
      <c r="AY144" s="231" t="s">
        <v>112</v>
      </c>
    </row>
    <row r="145" s="14" customFormat="1">
      <c r="A145" s="14"/>
      <c r="B145" s="232"/>
      <c r="C145" s="233"/>
      <c r="D145" s="222" t="s">
        <v>133</v>
      </c>
      <c r="E145" s="234" t="s">
        <v>19</v>
      </c>
      <c r="F145" s="235" t="s">
        <v>135</v>
      </c>
      <c r="G145" s="233"/>
      <c r="H145" s="236">
        <v>38.539999999999999</v>
      </c>
      <c r="I145" s="237"/>
      <c r="J145" s="233"/>
      <c r="K145" s="233"/>
      <c r="L145" s="238"/>
      <c r="M145" s="239"/>
      <c r="N145" s="240"/>
      <c r="O145" s="240"/>
      <c r="P145" s="240"/>
      <c r="Q145" s="240"/>
      <c r="R145" s="240"/>
      <c r="S145" s="240"/>
      <c r="T145" s="241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2" t="s">
        <v>133</v>
      </c>
      <c r="AU145" s="242" t="s">
        <v>80</v>
      </c>
      <c r="AV145" s="14" t="s">
        <v>120</v>
      </c>
      <c r="AW145" s="14" t="s">
        <v>33</v>
      </c>
      <c r="AX145" s="14" t="s">
        <v>76</v>
      </c>
      <c r="AY145" s="242" t="s">
        <v>112</v>
      </c>
    </row>
    <row r="146" s="2" customFormat="1" ht="16.5" customHeight="1">
      <c r="A146" s="39"/>
      <c r="B146" s="40"/>
      <c r="C146" s="202" t="s">
        <v>246</v>
      </c>
      <c r="D146" s="202" t="s">
        <v>115</v>
      </c>
      <c r="E146" s="203" t="s">
        <v>247</v>
      </c>
      <c r="F146" s="204" t="s">
        <v>248</v>
      </c>
      <c r="G146" s="205" t="s">
        <v>174</v>
      </c>
      <c r="H146" s="206">
        <v>161</v>
      </c>
      <c r="I146" s="207"/>
      <c r="J146" s="208">
        <f>ROUND(I146*H146,2)</f>
        <v>0</v>
      </c>
      <c r="K146" s="204" t="s">
        <v>119</v>
      </c>
      <c r="L146" s="45"/>
      <c r="M146" s="209" t="s">
        <v>19</v>
      </c>
      <c r="N146" s="210" t="s">
        <v>44</v>
      </c>
      <c r="O146" s="86"/>
      <c r="P146" s="211">
        <f>O146*H146</f>
        <v>0</v>
      </c>
      <c r="Q146" s="211">
        <v>0</v>
      </c>
      <c r="R146" s="211">
        <f>Q146*H146</f>
        <v>0</v>
      </c>
      <c r="S146" s="211">
        <v>0.00594</v>
      </c>
      <c r="T146" s="212">
        <f>S146*H146</f>
        <v>0.95633999999999997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13" t="s">
        <v>175</v>
      </c>
      <c r="AT146" s="213" t="s">
        <v>115</v>
      </c>
      <c r="AU146" s="213" t="s">
        <v>80</v>
      </c>
      <c r="AY146" s="18" t="s">
        <v>112</v>
      </c>
      <c r="BE146" s="214">
        <f>IF(N146="základní",J146,0)</f>
        <v>0</v>
      </c>
      <c r="BF146" s="214">
        <f>IF(N146="snížená",J146,0)</f>
        <v>0</v>
      </c>
      <c r="BG146" s="214">
        <f>IF(N146="zákl. přenesená",J146,0)</f>
        <v>0</v>
      </c>
      <c r="BH146" s="214">
        <f>IF(N146="sníž. přenesená",J146,0)</f>
        <v>0</v>
      </c>
      <c r="BI146" s="214">
        <f>IF(N146="nulová",J146,0)</f>
        <v>0</v>
      </c>
      <c r="BJ146" s="18" t="s">
        <v>120</v>
      </c>
      <c r="BK146" s="214">
        <f>ROUND(I146*H146,2)</f>
        <v>0</v>
      </c>
      <c r="BL146" s="18" t="s">
        <v>175</v>
      </c>
      <c r="BM146" s="213" t="s">
        <v>249</v>
      </c>
    </row>
    <row r="147" s="2" customFormat="1">
      <c r="A147" s="39"/>
      <c r="B147" s="40"/>
      <c r="C147" s="41"/>
      <c r="D147" s="215" t="s">
        <v>122</v>
      </c>
      <c r="E147" s="41"/>
      <c r="F147" s="216" t="s">
        <v>250</v>
      </c>
      <c r="G147" s="41"/>
      <c r="H147" s="41"/>
      <c r="I147" s="217"/>
      <c r="J147" s="41"/>
      <c r="K147" s="41"/>
      <c r="L147" s="45"/>
      <c r="M147" s="218"/>
      <c r="N147" s="219"/>
      <c r="O147" s="86"/>
      <c r="P147" s="86"/>
      <c r="Q147" s="86"/>
      <c r="R147" s="86"/>
      <c r="S147" s="86"/>
      <c r="T147" s="87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T147" s="18" t="s">
        <v>122</v>
      </c>
      <c r="AU147" s="18" t="s">
        <v>80</v>
      </c>
    </row>
    <row r="148" s="2" customFormat="1" ht="16.5" customHeight="1">
      <c r="A148" s="39"/>
      <c r="B148" s="40"/>
      <c r="C148" s="202" t="s">
        <v>251</v>
      </c>
      <c r="D148" s="202" t="s">
        <v>115</v>
      </c>
      <c r="E148" s="203" t="s">
        <v>252</v>
      </c>
      <c r="F148" s="204" t="s">
        <v>253</v>
      </c>
      <c r="G148" s="205" t="s">
        <v>174</v>
      </c>
      <c r="H148" s="206">
        <v>161</v>
      </c>
      <c r="I148" s="207"/>
      <c r="J148" s="208">
        <f>ROUND(I148*H148,2)</f>
        <v>0</v>
      </c>
      <c r="K148" s="204" t="s">
        <v>119</v>
      </c>
      <c r="L148" s="45"/>
      <c r="M148" s="209" t="s">
        <v>19</v>
      </c>
      <c r="N148" s="210" t="s">
        <v>44</v>
      </c>
      <c r="O148" s="86"/>
      <c r="P148" s="211">
        <f>O148*H148</f>
        <v>0</v>
      </c>
      <c r="Q148" s="211">
        <v>0</v>
      </c>
      <c r="R148" s="211">
        <f>Q148*H148</f>
        <v>0</v>
      </c>
      <c r="S148" s="211">
        <v>0</v>
      </c>
      <c r="T148" s="212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13" t="s">
        <v>175</v>
      </c>
      <c r="AT148" s="213" t="s">
        <v>115</v>
      </c>
      <c r="AU148" s="213" t="s">
        <v>80</v>
      </c>
      <c r="AY148" s="18" t="s">
        <v>112</v>
      </c>
      <c r="BE148" s="214">
        <f>IF(N148="základní",J148,0)</f>
        <v>0</v>
      </c>
      <c r="BF148" s="214">
        <f>IF(N148="snížená",J148,0)</f>
        <v>0</v>
      </c>
      <c r="BG148" s="214">
        <f>IF(N148="zákl. přenesená",J148,0)</f>
        <v>0</v>
      </c>
      <c r="BH148" s="214">
        <f>IF(N148="sníž. přenesená",J148,0)</f>
        <v>0</v>
      </c>
      <c r="BI148" s="214">
        <f>IF(N148="nulová",J148,0)</f>
        <v>0</v>
      </c>
      <c r="BJ148" s="18" t="s">
        <v>120</v>
      </c>
      <c r="BK148" s="214">
        <f>ROUND(I148*H148,2)</f>
        <v>0</v>
      </c>
      <c r="BL148" s="18" t="s">
        <v>175</v>
      </c>
      <c r="BM148" s="213" t="s">
        <v>254</v>
      </c>
    </row>
    <row r="149" s="2" customFormat="1">
      <c r="A149" s="39"/>
      <c r="B149" s="40"/>
      <c r="C149" s="41"/>
      <c r="D149" s="215" t="s">
        <v>122</v>
      </c>
      <c r="E149" s="41"/>
      <c r="F149" s="216" t="s">
        <v>255</v>
      </c>
      <c r="G149" s="41"/>
      <c r="H149" s="41"/>
      <c r="I149" s="217"/>
      <c r="J149" s="41"/>
      <c r="K149" s="41"/>
      <c r="L149" s="45"/>
      <c r="M149" s="218"/>
      <c r="N149" s="219"/>
      <c r="O149" s="86"/>
      <c r="P149" s="86"/>
      <c r="Q149" s="86"/>
      <c r="R149" s="86"/>
      <c r="S149" s="86"/>
      <c r="T149" s="87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T149" s="18" t="s">
        <v>122</v>
      </c>
      <c r="AU149" s="18" t="s">
        <v>80</v>
      </c>
    </row>
    <row r="150" s="2" customFormat="1" ht="16.5" customHeight="1">
      <c r="A150" s="39"/>
      <c r="B150" s="40"/>
      <c r="C150" s="244" t="s">
        <v>256</v>
      </c>
      <c r="D150" s="244" t="s">
        <v>219</v>
      </c>
      <c r="E150" s="245" t="s">
        <v>257</v>
      </c>
      <c r="F150" s="246" t="s">
        <v>258</v>
      </c>
      <c r="G150" s="247" t="s">
        <v>174</v>
      </c>
      <c r="H150" s="248">
        <v>185.15000000000001</v>
      </c>
      <c r="I150" s="249"/>
      <c r="J150" s="250">
        <f>ROUND(I150*H150,2)</f>
        <v>0</v>
      </c>
      <c r="K150" s="246" t="s">
        <v>119</v>
      </c>
      <c r="L150" s="251"/>
      <c r="M150" s="252" t="s">
        <v>19</v>
      </c>
      <c r="N150" s="253" t="s">
        <v>44</v>
      </c>
      <c r="O150" s="86"/>
      <c r="P150" s="211">
        <f>O150*H150</f>
        <v>0</v>
      </c>
      <c r="Q150" s="211">
        <v>0.00050000000000000001</v>
      </c>
      <c r="R150" s="211">
        <f>Q150*H150</f>
        <v>0.092575000000000005</v>
      </c>
      <c r="S150" s="211">
        <v>0</v>
      </c>
      <c r="T150" s="212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13" t="s">
        <v>222</v>
      </c>
      <c r="AT150" s="213" t="s">
        <v>219</v>
      </c>
      <c r="AU150" s="213" t="s">
        <v>80</v>
      </c>
      <c r="AY150" s="18" t="s">
        <v>112</v>
      </c>
      <c r="BE150" s="214">
        <f>IF(N150="základní",J150,0)</f>
        <v>0</v>
      </c>
      <c r="BF150" s="214">
        <f>IF(N150="snížená",J150,0)</f>
        <v>0</v>
      </c>
      <c r="BG150" s="214">
        <f>IF(N150="zákl. přenesená",J150,0)</f>
        <v>0</v>
      </c>
      <c r="BH150" s="214">
        <f>IF(N150="sníž. přenesená",J150,0)</f>
        <v>0</v>
      </c>
      <c r="BI150" s="214">
        <f>IF(N150="nulová",J150,0)</f>
        <v>0</v>
      </c>
      <c r="BJ150" s="18" t="s">
        <v>120</v>
      </c>
      <c r="BK150" s="214">
        <f>ROUND(I150*H150,2)</f>
        <v>0</v>
      </c>
      <c r="BL150" s="18" t="s">
        <v>175</v>
      </c>
      <c r="BM150" s="213" t="s">
        <v>259</v>
      </c>
    </row>
    <row r="151" s="13" customFormat="1">
      <c r="A151" s="13"/>
      <c r="B151" s="220"/>
      <c r="C151" s="221"/>
      <c r="D151" s="222" t="s">
        <v>133</v>
      </c>
      <c r="E151" s="223" t="s">
        <v>19</v>
      </c>
      <c r="F151" s="224" t="s">
        <v>260</v>
      </c>
      <c r="G151" s="221"/>
      <c r="H151" s="225">
        <v>185.15000000000001</v>
      </c>
      <c r="I151" s="226"/>
      <c r="J151" s="221"/>
      <c r="K151" s="221"/>
      <c r="L151" s="227"/>
      <c r="M151" s="228"/>
      <c r="N151" s="229"/>
      <c r="O151" s="229"/>
      <c r="P151" s="229"/>
      <c r="Q151" s="229"/>
      <c r="R151" s="229"/>
      <c r="S151" s="229"/>
      <c r="T151" s="230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1" t="s">
        <v>133</v>
      </c>
      <c r="AU151" s="231" t="s">
        <v>80</v>
      </c>
      <c r="AV151" s="13" t="s">
        <v>80</v>
      </c>
      <c r="AW151" s="13" t="s">
        <v>33</v>
      </c>
      <c r="AX151" s="13" t="s">
        <v>71</v>
      </c>
      <c r="AY151" s="231" t="s">
        <v>112</v>
      </c>
    </row>
    <row r="152" s="14" customFormat="1">
      <c r="A152" s="14"/>
      <c r="B152" s="232"/>
      <c r="C152" s="233"/>
      <c r="D152" s="222" t="s">
        <v>133</v>
      </c>
      <c r="E152" s="234" t="s">
        <v>19</v>
      </c>
      <c r="F152" s="235" t="s">
        <v>135</v>
      </c>
      <c r="G152" s="233"/>
      <c r="H152" s="236">
        <v>185.15000000000001</v>
      </c>
      <c r="I152" s="237"/>
      <c r="J152" s="233"/>
      <c r="K152" s="233"/>
      <c r="L152" s="238"/>
      <c r="M152" s="239"/>
      <c r="N152" s="240"/>
      <c r="O152" s="240"/>
      <c r="P152" s="240"/>
      <c r="Q152" s="240"/>
      <c r="R152" s="240"/>
      <c r="S152" s="240"/>
      <c r="T152" s="24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2" t="s">
        <v>133</v>
      </c>
      <c r="AU152" s="242" t="s">
        <v>80</v>
      </c>
      <c r="AV152" s="14" t="s">
        <v>120</v>
      </c>
      <c r="AW152" s="14" t="s">
        <v>33</v>
      </c>
      <c r="AX152" s="14" t="s">
        <v>76</v>
      </c>
      <c r="AY152" s="242" t="s">
        <v>112</v>
      </c>
    </row>
    <row r="153" s="2" customFormat="1" ht="16.5" customHeight="1">
      <c r="A153" s="39"/>
      <c r="B153" s="40"/>
      <c r="C153" s="202" t="s">
        <v>261</v>
      </c>
      <c r="D153" s="202" t="s">
        <v>115</v>
      </c>
      <c r="E153" s="203" t="s">
        <v>262</v>
      </c>
      <c r="F153" s="204" t="s">
        <v>263</v>
      </c>
      <c r="G153" s="205" t="s">
        <v>183</v>
      </c>
      <c r="H153" s="206">
        <v>38.539999999999999</v>
      </c>
      <c r="I153" s="207"/>
      <c r="J153" s="208">
        <f>ROUND(I153*H153,2)</f>
        <v>0</v>
      </c>
      <c r="K153" s="204" t="s">
        <v>119</v>
      </c>
      <c r="L153" s="45"/>
      <c r="M153" s="209" t="s">
        <v>19</v>
      </c>
      <c r="N153" s="210" t="s">
        <v>44</v>
      </c>
      <c r="O153" s="86"/>
      <c r="P153" s="211">
        <f>O153*H153</f>
        <v>0</v>
      </c>
      <c r="Q153" s="211">
        <v>0</v>
      </c>
      <c r="R153" s="211">
        <f>Q153*H153</f>
        <v>0</v>
      </c>
      <c r="S153" s="211">
        <v>0.0025999999999999999</v>
      </c>
      <c r="T153" s="212">
        <f>S153*H153</f>
        <v>0.10020399999999999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13" t="s">
        <v>175</v>
      </c>
      <c r="AT153" s="213" t="s">
        <v>115</v>
      </c>
      <c r="AU153" s="213" t="s">
        <v>80</v>
      </c>
      <c r="AY153" s="18" t="s">
        <v>112</v>
      </c>
      <c r="BE153" s="214">
        <f>IF(N153="základní",J153,0)</f>
        <v>0</v>
      </c>
      <c r="BF153" s="214">
        <f>IF(N153="snížená",J153,0)</f>
        <v>0</v>
      </c>
      <c r="BG153" s="214">
        <f>IF(N153="zákl. přenesená",J153,0)</f>
        <v>0</v>
      </c>
      <c r="BH153" s="214">
        <f>IF(N153="sníž. přenesená",J153,0)</f>
        <v>0</v>
      </c>
      <c r="BI153" s="214">
        <f>IF(N153="nulová",J153,0)</f>
        <v>0</v>
      </c>
      <c r="BJ153" s="18" t="s">
        <v>120</v>
      </c>
      <c r="BK153" s="214">
        <f>ROUND(I153*H153,2)</f>
        <v>0</v>
      </c>
      <c r="BL153" s="18" t="s">
        <v>175</v>
      </c>
      <c r="BM153" s="213" t="s">
        <v>264</v>
      </c>
    </row>
    <row r="154" s="2" customFormat="1">
      <c r="A154" s="39"/>
      <c r="B154" s="40"/>
      <c r="C154" s="41"/>
      <c r="D154" s="215" t="s">
        <v>122</v>
      </c>
      <c r="E154" s="41"/>
      <c r="F154" s="216" t="s">
        <v>265</v>
      </c>
      <c r="G154" s="41"/>
      <c r="H154" s="41"/>
      <c r="I154" s="217"/>
      <c r="J154" s="41"/>
      <c r="K154" s="41"/>
      <c r="L154" s="45"/>
      <c r="M154" s="218"/>
      <c r="N154" s="219"/>
      <c r="O154" s="86"/>
      <c r="P154" s="86"/>
      <c r="Q154" s="86"/>
      <c r="R154" s="86"/>
      <c r="S154" s="86"/>
      <c r="T154" s="87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122</v>
      </c>
      <c r="AU154" s="18" t="s">
        <v>80</v>
      </c>
    </row>
    <row r="155" s="13" customFormat="1">
      <c r="A155" s="13"/>
      <c r="B155" s="220"/>
      <c r="C155" s="221"/>
      <c r="D155" s="222" t="s">
        <v>133</v>
      </c>
      <c r="E155" s="223" t="s">
        <v>19</v>
      </c>
      <c r="F155" s="224" t="s">
        <v>245</v>
      </c>
      <c r="G155" s="221"/>
      <c r="H155" s="225">
        <v>38.539999999999999</v>
      </c>
      <c r="I155" s="226"/>
      <c r="J155" s="221"/>
      <c r="K155" s="221"/>
      <c r="L155" s="227"/>
      <c r="M155" s="228"/>
      <c r="N155" s="229"/>
      <c r="O155" s="229"/>
      <c r="P155" s="229"/>
      <c r="Q155" s="229"/>
      <c r="R155" s="229"/>
      <c r="S155" s="229"/>
      <c r="T155" s="230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1" t="s">
        <v>133</v>
      </c>
      <c r="AU155" s="231" t="s">
        <v>80</v>
      </c>
      <c r="AV155" s="13" t="s">
        <v>80</v>
      </c>
      <c r="AW155" s="13" t="s">
        <v>33</v>
      </c>
      <c r="AX155" s="13" t="s">
        <v>71</v>
      </c>
      <c r="AY155" s="231" t="s">
        <v>112</v>
      </c>
    </row>
    <row r="156" s="14" customFormat="1">
      <c r="A156" s="14"/>
      <c r="B156" s="232"/>
      <c r="C156" s="233"/>
      <c r="D156" s="222" t="s">
        <v>133</v>
      </c>
      <c r="E156" s="234" t="s">
        <v>19</v>
      </c>
      <c r="F156" s="235" t="s">
        <v>135</v>
      </c>
      <c r="G156" s="233"/>
      <c r="H156" s="236">
        <v>38.539999999999999</v>
      </c>
      <c r="I156" s="237"/>
      <c r="J156" s="233"/>
      <c r="K156" s="233"/>
      <c r="L156" s="238"/>
      <c r="M156" s="239"/>
      <c r="N156" s="240"/>
      <c r="O156" s="240"/>
      <c r="P156" s="240"/>
      <c r="Q156" s="240"/>
      <c r="R156" s="240"/>
      <c r="S156" s="240"/>
      <c r="T156" s="241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42" t="s">
        <v>133</v>
      </c>
      <c r="AU156" s="242" t="s">
        <v>80</v>
      </c>
      <c r="AV156" s="14" t="s">
        <v>120</v>
      </c>
      <c r="AW156" s="14" t="s">
        <v>33</v>
      </c>
      <c r="AX156" s="14" t="s">
        <v>76</v>
      </c>
      <c r="AY156" s="242" t="s">
        <v>112</v>
      </c>
    </row>
    <row r="157" s="2" customFormat="1" ht="16.5" customHeight="1">
      <c r="A157" s="39"/>
      <c r="B157" s="40"/>
      <c r="C157" s="202" t="s">
        <v>266</v>
      </c>
      <c r="D157" s="202" t="s">
        <v>115</v>
      </c>
      <c r="E157" s="203" t="s">
        <v>267</v>
      </c>
      <c r="F157" s="204" t="s">
        <v>268</v>
      </c>
      <c r="G157" s="205" t="s">
        <v>118</v>
      </c>
      <c r="H157" s="206">
        <v>56</v>
      </c>
      <c r="I157" s="207"/>
      <c r="J157" s="208">
        <f>ROUND(I157*H157,2)</f>
        <v>0</v>
      </c>
      <c r="K157" s="204" t="s">
        <v>119</v>
      </c>
      <c r="L157" s="45"/>
      <c r="M157" s="209" t="s">
        <v>19</v>
      </c>
      <c r="N157" s="210" t="s">
        <v>44</v>
      </c>
      <c r="O157" s="86"/>
      <c r="P157" s="211">
        <f>O157*H157</f>
        <v>0</v>
      </c>
      <c r="Q157" s="211">
        <v>0</v>
      </c>
      <c r="R157" s="211">
        <f>Q157*H157</f>
        <v>0</v>
      </c>
      <c r="S157" s="211">
        <v>0.00059999999999999995</v>
      </c>
      <c r="T157" s="212">
        <f>S157*H157</f>
        <v>0.033599999999999998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13" t="s">
        <v>175</v>
      </c>
      <c r="AT157" s="213" t="s">
        <v>115</v>
      </c>
      <c r="AU157" s="213" t="s">
        <v>80</v>
      </c>
      <c r="AY157" s="18" t="s">
        <v>112</v>
      </c>
      <c r="BE157" s="214">
        <f>IF(N157="základní",J157,0)</f>
        <v>0</v>
      </c>
      <c r="BF157" s="214">
        <f>IF(N157="snížená",J157,0)</f>
        <v>0</v>
      </c>
      <c r="BG157" s="214">
        <f>IF(N157="zákl. přenesená",J157,0)</f>
        <v>0</v>
      </c>
      <c r="BH157" s="214">
        <f>IF(N157="sníž. přenesená",J157,0)</f>
        <v>0</v>
      </c>
      <c r="BI157" s="214">
        <f>IF(N157="nulová",J157,0)</f>
        <v>0</v>
      </c>
      <c r="BJ157" s="18" t="s">
        <v>120</v>
      </c>
      <c r="BK157" s="214">
        <f>ROUND(I157*H157,2)</f>
        <v>0</v>
      </c>
      <c r="BL157" s="18" t="s">
        <v>175</v>
      </c>
      <c r="BM157" s="213" t="s">
        <v>269</v>
      </c>
    </row>
    <row r="158" s="2" customFormat="1">
      <c r="A158" s="39"/>
      <c r="B158" s="40"/>
      <c r="C158" s="41"/>
      <c r="D158" s="215" t="s">
        <v>122</v>
      </c>
      <c r="E158" s="41"/>
      <c r="F158" s="216" t="s">
        <v>270</v>
      </c>
      <c r="G158" s="41"/>
      <c r="H158" s="41"/>
      <c r="I158" s="217"/>
      <c r="J158" s="41"/>
      <c r="K158" s="41"/>
      <c r="L158" s="45"/>
      <c r="M158" s="218"/>
      <c r="N158" s="219"/>
      <c r="O158" s="86"/>
      <c r="P158" s="86"/>
      <c r="Q158" s="86"/>
      <c r="R158" s="86"/>
      <c r="S158" s="86"/>
      <c r="T158" s="87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122</v>
      </c>
      <c r="AU158" s="18" t="s">
        <v>80</v>
      </c>
    </row>
    <row r="159" s="2" customFormat="1" ht="16.5" customHeight="1">
      <c r="A159" s="39"/>
      <c r="B159" s="40"/>
      <c r="C159" s="202" t="s">
        <v>271</v>
      </c>
      <c r="D159" s="202" t="s">
        <v>115</v>
      </c>
      <c r="E159" s="203" t="s">
        <v>272</v>
      </c>
      <c r="F159" s="204" t="s">
        <v>273</v>
      </c>
      <c r="G159" s="205" t="s">
        <v>183</v>
      </c>
      <c r="H159" s="206">
        <v>18.399999999999999</v>
      </c>
      <c r="I159" s="207"/>
      <c r="J159" s="208">
        <f>ROUND(I159*H159,2)</f>
        <v>0</v>
      </c>
      <c r="K159" s="204" t="s">
        <v>119</v>
      </c>
      <c r="L159" s="45"/>
      <c r="M159" s="209" t="s">
        <v>19</v>
      </c>
      <c r="N159" s="210" t="s">
        <v>44</v>
      </c>
      <c r="O159" s="86"/>
      <c r="P159" s="211">
        <f>O159*H159</f>
        <v>0</v>
      </c>
      <c r="Q159" s="211">
        <v>0</v>
      </c>
      <c r="R159" s="211">
        <f>Q159*H159</f>
        <v>0</v>
      </c>
      <c r="S159" s="211">
        <v>0.0039399999999999999</v>
      </c>
      <c r="T159" s="212">
        <f>S159*H159</f>
        <v>0.072495999999999991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13" t="s">
        <v>175</v>
      </c>
      <c r="AT159" s="213" t="s">
        <v>115</v>
      </c>
      <c r="AU159" s="213" t="s">
        <v>80</v>
      </c>
      <c r="AY159" s="18" t="s">
        <v>112</v>
      </c>
      <c r="BE159" s="214">
        <f>IF(N159="základní",J159,0)</f>
        <v>0</v>
      </c>
      <c r="BF159" s="214">
        <f>IF(N159="snížená",J159,0)</f>
        <v>0</v>
      </c>
      <c r="BG159" s="214">
        <f>IF(N159="zákl. přenesená",J159,0)</f>
        <v>0</v>
      </c>
      <c r="BH159" s="214">
        <f>IF(N159="sníž. přenesená",J159,0)</f>
        <v>0</v>
      </c>
      <c r="BI159" s="214">
        <f>IF(N159="nulová",J159,0)</f>
        <v>0</v>
      </c>
      <c r="BJ159" s="18" t="s">
        <v>120</v>
      </c>
      <c r="BK159" s="214">
        <f>ROUND(I159*H159,2)</f>
        <v>0</v>
      </c>
      <c r="BL159" s="18" t="s">
        <v>175</v>
      </c>
      <c r="BM159" s="213" t="s">
        <v>274</v>
      </c>
    </row>
    <row r="160" s="2" customFormat="1">
      <c r="A160" s="39"/>
      <c r="B160" s="40"/>
      <c r="C160" s="41"/>
      <c r="D160" s="215" t="s">
        <v>122</v>
      </c>
      <c r="E160" s="41"/>
      <c r="F160" s="216" t="s">
        <v>275</v>
      </c>
      <c r="G160" s="41"/>
      <c r="H160" s="41"/>
      <c r="I160" s="217"/>
      <c r="J160" s="41"/>
      <c r="K160" s="41"/>
      <c r="L160" s="45"/>
      <c r="M160" s="218"/>
      <c r="N160" s="219"/>
      <c r="O160" s="86"/>
      <c r="P160" s="86"/>
      <c r="Q160" s="86"/>
      <c r="R160" s="86"/>
      <c r="S160" s="86"/>
      <c r="T160" s="87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122</v>
      </c>
      <c r="AU160" s="18" t="s">
        <v>80</v>
      </c>
    </row>
    <row r="161" s="13" customFormat="1">
      <c r="A161" s="13"/>
      <c r="B161" s="220"/>
      <c r="C161" s="221"/>
      <c r="D161" s="222" t="s">
        <v>133</v>
      </c>
      <c r="E161" s="223" t="s">
        <v>19</v>
      </c>
      <c r="F161" s="224" t="s">
        <v>276</v>
      </c>
      <c r="G161" s="221"/>
      <c r="H161" s="225">
        <v>18.399999999999999</v>
      </c>
      <c r="I161" s="226"/>
      <c r="J161" s="221"/>
      <c r="K161" s="221"/>
      <c r="L161" s="227"/>
      <c r="M161" s="228"/>
      <c r="N161" s="229"/>
      <c r="O161" s="229"/>
      <c r="P161" s="229"/>
      <c r="Q161" s="229"/>
      <c r="R161" s="229"/>
      <c r="S161" s="229"/>
      <c r="T161" s="230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1" t="s">
        <v>133</v>
      </c>
      <c r="AU161" s="231" t="s">
        <v>80</v>
      </c>
      <c r="AV161" s="13" t="s">
        <v>80</v>
      </c>
      <c r="AW161" s="13" t="s">
        <v>33</v>
      </c>
      <c r="AX161" s="13" t="s">
        <v>76</v>
      </c>
      <c r="AY161" s="231" t="s">
        <v>112</v>
      </c>
    </row>
    <row r="162" s="2" customFormat="1" ht="16.5" customHeight="1">
      <c r="A162" s="39"/>
      <c r="B162" s="40"/>
      <c r="C162" s="202" t="s">
        <v>277</v>
      </c>
      <c r="D162" s="202" t="s">
        <v>115</v>
      </c>
      <c r="E162" s="203" t="s">
        <v>278</v>
      </c>
      <c r="F162" s="204" t="s">
        <v>279</v>
      </c>
      <c r="G162" s="205" t="s">
        <v>183</v>
      </c>
      <c r="H162" s="206">
        <v>38.539999999999999</v>
      </c>
      <c r="I162" s="207"/>
      <c r="J162" s="208">
        <f>ROUND(I162*H162,2)</f>
        <v>0</v>
      </c>
      <c r="K162" s="204" t="s">
        <v>119</v>
      </c>
      <c r="L162" s="45"/>
      <c r="M162" s="209" t="s">
        <v>19</v>
      </c>
      <c r="N162" s="210" t="s">
        <v>44</v>
      </c>
      <c r="O162" s="86"/>
      <c r="P162" s="211">
        <f>O162*H162</f>
        <v>0</v>
      </c>
      <c r="Q162" s="211">
        <v>0.0022499999999999998</v>
      </c>
      <c r="R162" s="211">
        <f>Q162*H162</f>
        <v>0.086714999999999987</v>
      </c>
      <c r="S162" s="211">
        <v>0</v>
      </c>
      <c r="T162" s="212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13" t="s">
        <v>175</v>
      </c>
      <c r="AT162" s="213" t="s">
        <v>115</v>
      </c>
      <c r="AU162" s="213" t="s">
        <v>80</v>
      </c>
      <c r="AY162" s="18" t="s">
        <v>112</v>
      </c>
      <c r="BE162" s="214">
        <f>IF(N162="základní",J162,0)</f>
        <v>0</v>
      </c>
      <c r="BF162" s="214">
        <f>IF(N162="snížená",J162,0)</f>
        <v>0</v>
      </c>
      <c r="BG162" s="214">
        <f>IF(N162="zákl. přenesená",J162,0)</f>
        <v>0</v>
      </c>
      <c r="BH162" s="214">
        <f>IF(N162="sníž. přenesená",J162,0)</f>
        <v>0</v>
      </c>
      <c r="BI162" s="214">
        <f>IF(N162="nulová",J162,0)</f>
        <v>0</v>
      </c>
      <c r="BJ162" s="18" t="s">
        <v>120</v>
      </c>
      <c r="BK162" s="214">
        <f>ROUND(I162*H162,2)</f>
        <v>0</v>
      </c>
      <c r="BL162" s="18" t="s">
        <v>175</v>
      </c>
      <c r="BM162" s="213" t="s">
        <v>280</v>
      </c>
    </row>
    <row r="163" s="2" customFormat="1">
      <c r="A163" s="39"/>
      <c r="B163" s="40"/>
      <c r="C163" s="41"/>
      <c r="D163" s="215" t="s">
        <v>122</v>
      </c>
      <c r="E163" s="41"/>
      <c r="F163" s="216" t="s">
        <v>281</v>
      </c>
      <c r="G163" s="41"/>
      <c r="H163" s="41"/>
      <c r="I163" s="217"/>
      <c r="J163" s="41"/>
      <c r="K163" s="41"/>
      <c r="L163" s="45"/>
      <c r="M163" s="218"/>
      <c r="N163" s="219"/>
      <c r="O163" s="86"/>
      <c r="P163" s="86"/>
      <c r="Q163" s="86"/>
      <c r="R163" s="86"/>
      <c r="S163" s="86"/>
      <c r="T163" s="87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T163" s="18" t="s">
        <v>122</v>
      </c>
      <c r="AU163" s="18" t="s">
        <v>80</v>
      </c>
    </row>
    <row r="164" s="13" customFormat="1">
      <c r="A164" s="13"/>
      <c r="B164" s="220"/>
      <c r="C164" s="221"/>
      <c r="D164" s="222" t="s">
        <v>133</v>
      </c>
      <c r="E164" s="223" t="s">
        <v>19</v>
      </c>
      <c r="F164" s="224" t="s">
        <v>245</v>
      </c>
      <c r="G164" s="221"/>
      <c r="H164" s="225">
        <v>38.539999999999999</v>
      </c>
      <c r="I164" s="226"/>
      <c r="J164" s="221"/>
      <c r="K164" s="221"/>
      <c r="L164" s="227"/>
      <c r="M164" s="228"/>
      <c r="N164" s="229"/>
      <c r="O164" s="229"/>
      <c r="P164" s="229"/>
      <c r="Q164" s="229"/>
      <c r="R164" s="229"/>
      <c r="S164" s="229"/>
      <c r="T164" s="230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1" t="s">
        <v>133</v>
      </c>
      <c r="AU164" s="231" t="s">
        <v>80</v>
      </c>
      <c r="AV164" s="13" t="s">
        <v>80</v>
      </c>
      <c r="AW164" s="13" t="s">
        <v>33</v>
      </c>
      <c r="AX164" s="13" t="s">
        <v>71</v>
      </c>
      <c r="AY164" s="231" t="s">
        <v>112</v>
      </c>
    </row>
    <row r="165" s="14" customFormat="1">
      <c r="A165" s="14"/>
      <c r="B165" s="232"/>
      <c r="C165" s="233"/>
      <c r="D165" s="222" t="s">
        <v>133</v>
      </c>
      <c r="E165" s="234" t="s">
        <v>19</v>
      </c>
      <c r="F165" s="235" t="s">
        <v>135</v>
      </c>
      <c r="G165" s="233"/>
      <c r="H165" s="236">
        <v>38.539999999999999</v>
      </c>
      <c r="I165" s="237"/>
      <c r="J165" s="233"/>
      <c r="K165" s="233"/>
      <c r="L165" s="238"/>
      <c r="M165" s="239"/>
      <c r="N165" s="240"/>
      <c r="O165" s="240"/>
      <c r="P165" s="240"/>
      <c r="Q165" s="240"/>
      <c r="R165" s="240"/>
      <c r="S165" s="240"/>
      <c r="T165" s="241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2" t="s">
        <v>133</v>
      </c>
      <c r="AU165" s="242" t="s">
        <v>80</v>
      </c>
      <c r="AV165" s="14" t="s">
        <v>120</v>
      </c>
      <c r="AW165" s="14" t="s">
        <v>33</v>
      </c>
      <c r="AX165" s="14" t="s">
        <v>76</v>
      </c>
      <c r="AY165" s="242" t="s">
        <v>112</v>
      </c>
    </row>
    <row r="166" s="2" customFormat="1" ht="33" customHeight="1">
      <c r="A166" s="39"/>
      <c r="B166" s="40"/>
      <c r="C166" s="202" t="s">
        <v>282</v>
      </c>
      <c r="D166" s="202" t="s">
        <v>115</v>
      </c>
      <c r="E166" s="203" t="s">
        <v>283</v>
      </c>
      <c r="F166" s="204" t="s">
        <v>284</v>
      </c>
      <c r="G166" s="205" t="s">
        <v>174</v>
      </c>
      <c r="H166" s="206">
        <v>161</v>
      </c>
      <c r="I166" s="207"/>
      <c r="J166" s="208">
        <f>ROUND(I166*H166,2)</f>
        <v>0</v>
      </c>
      <c r="K166" s="204" t="s">
        <v>119</v>
      </c>
      <c r="L166" s="45"/>
      <c r="M166" s="209" t="s">
        <v>19</v>
      </c>
      <c r="N166" s="210" t="s">
        <v>44</v>
      </c>
      <c r="O166" s="86"/>
      <c r="P166" s="211">
        <f>O166*H166</f>
        <v>0</v>
      </c>
      <c r="Q166" s="211">
        <v>0.0068999999999999999</v>
      </c>
      <c r="R166" s="211">
        <f>Q166*H166</f>
        <v>1.1109</v>
      </c>
      <c r="S166" s="211">
        <v>0</v>
      </c>
      <c r="T166" s="212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13" t="s">
        <v>175</v>
      </c>
      <c r="AT166" s="213" t="s">
        <v>115</v>
      </c>
      <c r="AU166" s="213" t="s">
        <v>80</v>
      </c>
      <c r="AY166" s="18" t="s">
        <v>112</v>
      </c>
      <c r="BE166" s="214">
        <f>IF(N166="základní",J166,0)</f>
        <v>0</v>
      </c>
      <c r="BF166" s="214">
        <f>IF(N166="snížená",J166,0)</f>
        <v>0</v>
      </c>
      <c r="BG166" s="214">
        <f>IF(N166="zákl. přenesená",J166,0)</f>
        <v>0</v>
      </c>
      <c r="BH166" s="214">
        <f>IF(N166="sníž. přenesená",J166,0)</f>
        <v>0</v>
      </c>
      <c r="BI166" s="214">
        <f>IF(N166="nulová",J166,0)</f>
        <v>0</v>
      </c>
      <c r="BJ166" s="18" t="s">
        <v>120</v>
      </c>
      <c r="BK166" s="214">
        <f>ROUND(I166*H166,2)</f>
        <v>0</v>
      </c>
      <c r="BL166" s="18" t="s">
        <v>175</v>
      </c>
      <c r="BM166" s="213" t="s">
        <v>285</v>
      </c>
    </row>
    <row r="167" s="2" customFormat="1">
      <c r="A167" s="39"/>
      <c r="B167" s="40"/>
      <c r="C167" s="41"/>
      <c r="D167" s="215" t="s">
        <v>122</v>
      </c>
      <c r="E167" s="41"/>
      <c r="F167" s="216" t="s">
        <v>286</v>
      </c>
      <c r="G167" s="41"/>
      <c r="H167" s="41"/>
      <c r="I167" s="217"/>
      <c r="J167" s="41"/>
      <c r="K167" s="41"/>
      <c r="L167" s="45"/>
      <c r="M167" s="218"/>
      <c r="N167" s="219"/>
      <c r="O167" s="86"/>
      <c r="P167" s="86"/>
      <c r="Q167" s="86"/>
      <c r="R167" s="86"/>
      <c r="S167" s="86"/>
      <c r="T167" s="87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T167" s="18" t="s">
        <v>122</v>
      </c>
      <c r="AU167" s="18" t="s">
        <v>80</v>
      </c>
    </row>
    <row r="168" s="2" customFormat="1" ht="24.15" customHeight="1">
      <c r="A168" s="39"/>
      <c r="B168" s="40"/>
      <c r="C168" s="202" t="s">
        <v>287</v>
      </c>
      <c r="D168" s="202" t="s">
        <v>115</v>
      </c>
      <c r="E168" s="203" t="s">
        <v>288</v>
      </c>
      <c r="F168" s="204" t="s">
        <v>289</v>
      </c>
      <c r="G168" s="205" t="s">
        <v>183</v>
      </c>
      <c r="H168" s="206">
        <v>19.27</v>
      </c>
      <c r="I168" s="207"/>
      <c r="J168" s="208">
        <f>ROUND(I168*H168,2)</f>
        <v>0</v>
      </c>
      <c r="K168" s="204" t="s">
        <v>119</v>
      </c>
      <c r="L168" s="45"/>
      <c r="M168" s="209" t="s">
        <v>19</v>
      </c>
      <c r="N168" s="210" t="s">
        <v>44</v>
      </c>
      <c r="O168" s="86"/>
      <c r="P168" s="211">
        <f>O168*H168</f>
        <v>0</v>
      </c>
      <c r="Q168" s="211">
        <v>0.0051399999999999996</v>
      </c>
      <c r="R168" s="211">
        <f>Q168*H168</f>
        <v>0.099047799999999991</v>
      </c>
      <c r="S168" s="211">
        <v>0</v>
      </c>
      <c r="T168" s="212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13" t="s">
        <v>175</v>
      </c>
      <c r="AT168" s="213" t="s">
        <v>115</v>
      </c>
      <c r="AU168" s="213" t="s">
        <v>80</v>
      </c>
      <c r="AY168" s="18" t="s">
        <v>112</v>
      </c>
      <c r="BE168" s="214">
        <f>IF(N168="základní",J168,0)</f>
        <v>0</v>
      </c>
      <c r="BF168" s="214">
        <f>IF(N168="snížená",J168,0)</f>
        <v>0</v>
      </c>
      <c r="BG168" s="214">
        <f>IF(N168="zákl. přenesená",J168,0)</f>
        <v>0</v>
      </c>
      <c r="BH168" s="214">
        <f>IF(N168="sníž. přenesená",J168,0)</f>
        <v>0</v>
      </c>
      <c r="BI168" s="214">
        <f>IF(N168="nulová",J168,0)</f>
        <v>0</v>
      </c>
      <c r="BJ168" s="18" t="s">
        <v>120</v>
      </c>
      <c r="BK168" s="214">
        <f>ROUND(I168*H168,2)</f>
        <v>0</v>
      </c>
      <c r="BL168" s="18" t="s">
        <v>175</v>
      </c>
      <c r="BM168" s="213" t="s">
        <v>290</v>
      </c>
    </row>
    <row r="169" s="2" customFormat="1">
      <c r="A169" s="39"/>
      <c r="B169" s="40"/>
      <c r="C169" s="41"/>
      <c r="D169" s="215" t="s">
        <v>122</v>
      </c>
      <c r="E169" s="41"/>
      <c r="F169" s="216" t="s">
        <v>291</v>
      </c>
      <c r="G169" s="41"/>
      <c r="H169" s="41"/>
      <c r="I169" s="217"/>
      <c r="J169" s="41"/>
      <c r="K169" s="41"/>
      <c r="L169" s="45"/>
      <c r="M169" s="218"/>
      <c r="N169" s="219"/>
      <c r="O169" s="86"/>
      <c r="P169" s="86"/>
      <c r="Q169" s="86"/>
      <c r="R169" s="86"/>
      <c r="S169" s="86"/>
      <c r="T169" s="87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T169" s="18" t="s">
        <v>122</v>
      </c>
      <c r="AU169" s="18" t="s">
        <v>80</v>
      </c>
    </row>
    <row r="170" s="13" customFormat="1">
      <c r="A170" s="13"/>
      <c r="B170" s="220"/>
      <c r="C170" s="221"/>
      <c r="D170" s="222" t="s">
        <v>133</v>
      </c>
      <c r="E170" s="223" t="s">
        <v>19</v>
      </c>
      <c r="F170" s="224" t="s">
        <v>292</v>
      </c>
      <c r="G170" s="221"/>
      <c r="H170" s="225">
        <v>19.27</v>
      </c>
      <c r="I170" s="226"/>
      <c r="J170" s="221"/>
      <c r="K170" s="221"/>
      <c r="L170" s="227"/>
      <c r="M170" s="228"/>
      <c r="N170" s="229"/>
      <c r="O170" s="229"/>
      <c r="P170" s="229"/>
      <c r="Q170" s="229"/>
      <c r="R170" s="229"/>
      <c r="S170" s="229"/>
      <c r="T170" s="230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1" t="s">
        <v>133</v>
      </c>
      <c r="AU170" s="231" t="s">
        <v>80</v>
      </c>
      <c r="AV170" s="13" t="s">
        <v>80</v>
      </c>
      <c r="AW170" s="13" t="s">
        <v>33</v>
      </c>
      <c r="AX170" s="13" t="s">
        <v>71</v>
      </c>
      <c r="AY170" s="231" t="s">
        <v>112</v>
      </c>
    </row>
    <row r="171" s="14" customFormat="1">
      <c r="A171" s="14"/>
      <c r="B171" s="232"/>
      <c r="C171" s="233"/>
      <c r="D171" s="222" t="s">
        <v>133</v>
      </c>
      <c r="E171" s="234" t="s">
        <v>19</v>
      </c>
      <c r="F171" s="235" t="s">
        <v>135</v>
      </c>
      <c r="G171" s="233"/>
      <c r="H171" s="236">
        <v>19.27</v>
      </c>
      <c r="I171" s="237"/>
      <c r="J171" s="233"/>
      <c r="K171" s="233"/>
      <c r="L171" s="238"/>
      <c r="M171" s="239"/>
      <c r="N171" s="240"/>
      <c r="O171" s="240"/>
      <c r="P171" s="240"/>
      <c r="Q171" s="240"/>
      <c r="R171" s="240"/>
      <c r="S171" s="240"/>
      <c r="T171" s="241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42" t="s">
        <v>133</v>
      </c>
      <c r="AU171" s="242" t="s">
        <v>80</v>
      </c>
      <c r="AV171" s="14" t="s">
        <v>120</v>
      </c>
      <c r="AW171" s="14" t="s">
        <v>33</v>
      </c>
      <c r="AX171" s="14" t="s">
        <v>76</v>
      </c>
      <c r="AY171" s="242" t="s">
        <v>112</v>
      </c>
    </row>
    <row r="172" s="2" customFormat="1" ht="21.75" customHeight="1">
      <c r="A172" s="39"/>
      <c r="B172" s="40"/>
      <c r="C172" s="202" t="s">
        <v>222</v>
      </c>
      <c r="D172" s="202" t="s">
        <v>115</v>
      </c>
      <c r="E172" s="203" t="s">
        <v>293</v>
      </c>
      <c r="F172" s="204" t="s">
        <v>294</v>
      </c>
      <c r="G172" s="205" t="s">
        <v>183</v>
      </c>
      <c r="H172" s="206">
        <v>20.600000000000001</v>
      </c>
      <c r="I172" s="207"/>
      <c r="J172" s="208">
        <f>ROUND(I172*H172,2)</f>
        <v>0</v>
      </c>
      <c r="K172" s="204" t="s">
        <v>119</v>
      </c>
      <c r="L172" s="45"/>
      <c r="M172" s="209" t="s">
        <v>19</v>
      </c>
      <c r="N172" s="210" t="s">
        <v>44</v>
      </c>
      <c r="O172" s="86"/>
      <c r="P172" s="211">
        <f>O172*H172</f>
        <v>0</v>
      </c>
      <c r="Q172" s="211">
        <v>0.0021800000000000001</v>
      </c>
      <c r="R172" s="211">
        <f>Q172*H172</f>
        <v>0.044908000000000003</v>
      </c>
      <c r="S172" s="211">
        <v>0</v>
      </c>
      <c r="T172" s="212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13" t="s">
        <v>175</v>
      </c>
      <c r="AT172" s="213" t="s">
        <v>115</v>
      </c>
      <c r="AU172" s="213" t="s">
        <v>80</v>
      </c>
      <c r="AY172" s="18" t="s">
        <v>112</v>
      </c>
      <c r="BE172" s="214">
        <f>IF(N172="základní",J172,0)</f>
        <v>0</v>
      </c>
      <c r="BF172" s="214">
        <f>IF(N172="snížená",J172,0)</f>
        <v>0</v>
      </c>
      <c r="BG172" s="214">
        <f>IF(N172="zákl. přenesená",J172,0)</f>
        <v>0</v>
      </c>
      <c r="BH172" s="214">
        <f>IF(N172="sníž. přenesená",J172,0)</f>
        <v>0</v>
      </c>
      <c r="BI172" s="214">
        <f>IF(N172="nulová",J172,0)</f>
        <v>0</v>
      </c>
      <c r="BJ172" s="18" t="s">
        <v>120</v>
      </c>
      <c r="BK172" s="214">
        <f>ROUND(I172*H172,2)</f>
        <v>0</v>
      </c>
      <c r="BL172" s="18" t="s">
        <v>175</v>
      </c>
      <c r="BM172" s="213" t="s">
        <v>295</v>
      </c>
    </row>
    <row r="173" s="2" customFormat="1">
      <c r="A173" s="39"/>
      <c r="B173" s="40"/>
      <c r="C173" s="41"/>
      <c r="D173" s="215" t="s">
        <v>122</v>
      </c>
      <c r="E173" s="41"/>
      <c r="F173" s="216" t="s">
        <v>296</v>
      </c>
      <c r="G173" s="41"/>
      <c r="H173" s="41"/>
      <c r="I173" s="217"/>
      <c r="J173" s="41"/>
      <c r="K173" s="41"/>
      <c r="L173" s="45"/>
      <c r="M173" s="218"/>
      <c r="N173" s="219"/>
      <c r="O173" s="86"/>
      <c r="P173" s="86"/>
      <c r="Q173" s="86"/>
      <c r="R173" s="86"/>
      <c r="S173" s="86"/>
      <c r="T173" s="87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T173" s="18" t="s">
        <v>122</v>
      </c>
      <c r="AU173" s="18" t="s">
        <v>80</v>
      </c>
    </row>
    <row r="174" s="2" customFormat="1" ht="24.15" customHeight="1">
      <c r="A174" s="39"/>
      <c r="B174" s="40"/>
      <c r="C174" s="202" t="s">
        <v>297</v>
      </c>
      <c r="D174" s="202" t="s">
        <v>115</v>
      </c>
      <c r="E174" s="203" t="s">
        <v>298</v>
      </c>
      <c r="F174" s="204" t="s">
        <v>299</v>
      </c>
      <c r="G174" s="205" t="s">
        <v>183</v>
      </c>
      <c r="H174" s="206">
        <v>38.539999999999999</v>
      </c>
      <c r="I174" s="207"/>
      <c r="J174" s="208">
        <f>ROUND(I174*H174,2)</f>
        <v>0</v>
      </c>
      <c r="K174" s="204" t="s">
        <v>119</v>
      </c>
      <c r="L174" s="45"/>
      <c r="M174" s="209" t="s">
        <v>19</v>
      </c>
      <c r="N174" s="210" t="s">
        <v>44</v>
      </c>
      <c r="O174" s="86"/>
      <c r="P174" s="211">
        <f>O174*H174</f>
        <v>0</v>
      </c>
      <c r="Q174" s="211">
        <v>0.0023700000000000001</v>
      </c>
      <c r="R174" s="211">
        <f>Q174*H174</f>
        <v>0.091339799999999999</v>
      </c>
      <c r="S174" s="211">
        <v>0</v>
      </c>
      <c r="T174" s="212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13" t="s">
        <v>175</v>
      </c>
      <c r="AT174" s="213" t="s">
        <v>115</v>
      </c>
      <c r="AU174" s="213" t="s">
        <v>80</v>
      </c>
      <c r="AY174" s="18" t="s">
        <v>112</v>
      </c>
      <c r="BE174" s="214">
        <f>IF(N174="základní",J174,0)</f>
        <v>0</v>
      </c>
      <c r="BF174" s="214">
        <f>IF(N174="snížená",J174,0)</f>
        <v>0</v>
      </c>
      <c r="BG174" s="214">
        <f>IF(N174="zákl. přenesená",J174,0)</f>
        <v>0</v>
      </c>
      <c r="BH174" s="214">
        <f>IF(N174="sníž. přenesená",J174,0)</f>
        <v>0</v>
      </c>
      <c r="BI174" s="214">
        <f>IF(N174="nulová",J174,0)</f>
        <v>0</v>
      </c>
      <c r="BJ174" s="18" t="s">
        <v>120</v>
      </c>
      <c r="BK174" s="214">
        <f>ROUND(I174*H174,2)</f>
        <v>0</v>
      </c>
      <c r="BL174" s="18" t="s">
        <v>175</v>
      </c>
      <c r="BM174" s="213" t="s">
        <v>300</v>
      </c>
    </row>
    <row r="175" s="2" customFormat="1">
      <c r="A175" s="39"/>
      <c r="B175" s="40"/>
      <c r="C175" s="41"/>
      <c r="D175" s="215" t="s">
        <v>122</v>
      </c>
      <c r="E175" s="41"/>
      <c r="F175" s="216" t="s">
        <v>301</v>
      </c>
      <c r="G175" s="41"/>
      <c r="H175" s="41"/>
      <c r="I175" s="217"/>
      <c r="J175" s="41"/>
      <c r="K175" s="41"/>
      <c r="L175" s="45"/>
      <c r="M175" s="218"/>
      <c r="N175" s="219"/>
      <c r="O175" s="86"/>
      <c r="P175" s="86"/>
      <c r="Q175" s="86"/>
      <c r="R175" s="86"/>
      <c r="S175" s="86"/>
      <c r="T175" s="87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T175" s="18" t="s">
        <v>122</v>
      </c>
      <c r="AU175" s="18" t="s">
        <v>80</v>
      </c>
    </row>
    <row r="176" s="13" customFormat="1">
      <c r="A176" s="13"/>
      <c r="B176" s="220"/>
      <c r="C176" s="221"/>
      <c r="D176" s="222" t="s">
        <v>133</v>
      </c>
      <c r="E176" s="223" t="s">
        <v>19</v>
      </c>
      <c r="F176" s="224" t="s">
        <v>245</v>
      </c>
      <c r="G176" s="221"/>
      <c r="H176" s="225">
        <v>38.539999999999999</v>
      </c>
      <c r="I176" s="226"/>
      <c r="J176" s="221"/>
      <c r="K176" s="221"/>
      <c r="L176" s="227"/>
      <c r="M176" s="228"/>
      <c r="N176" s="229"/>
      <c r="O176" s="229"/>
      <c r="P176" s="229"/>
      <c r="Q176" s="229"/>
      <c r="R176" s="229"/>
      <c r="S176" s="229"/>
      <c r="T176" s="230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1" t="s">
        <v>133</v>
      </c>
      <c r="AU176" s="231" t="s">
        <v>80</v>
      </c>
      <c r="AV176" s="13" t="s">
        <v>80</v>
      </c>
      <c r="AW176" s="13" t="s">
        <v>33</v>
      </c>
      <c r="AX176" s="13" t="s">
        <v>71</v>
      </c>
      <c r="AY176" s="231" t="s">
        <v>112</v>
      </c>
    </row>
    <row r="177" s="14" customFormat="1">
      <c r="A177" s="14"/>
      <c r="B177" s="232"/>
      <c r="C177" s="233"/>
      <c r="D177" s="222" t="s">
        <v>133</v>
      </c>
      <c r="E177" s="234" t="s">
        <v>19</v>
      </c>
      <c r="F177" s="235" t="s">
        <v>135</v>
      </c>
      <c r="G177" s="233"/>
      <c r="H177" s="236">
        <v>38.539999999999999</v>
      </c>
      <c r="I177" s="237"/>
      <c r="J177" s="233"/>
      <c r="K177" s="233"/>
      <c r="L177" s="238"/>
      <c r="M177" s="239"/>
      <c r="N177" s="240"/>
      <c r="O177" s="240"/>
      <c r="P177" s="240"/>
      <c r="Q177" s="240"/>
      <c r="R177" s="240"/>
      <c r="S177" s="240"/>
      <c r="T177" s="241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2" t="s">
        <v>133</v>
      </c>
      <c r="AU177" s="242" t="s">
        <v>80</v>
      </c>
      <c r="AV177" s="14" t="s">
        <v>120</v>
      </c>
      <c r="AW177" s="14" t="s">
        <v>33</v>
      </c>
      <c r="AX177" s="14" t="s">
        <v>76</v>
      </c>
      <c r="AY177" s="242" t="s">
        <v>112</v>
      </c>
    </row>
    <row r="178" s="2" customFormat="1" ht="21.75" customHeight="1">
      <c r="A178" s="39"/>
      <c r="B178" s="40"/>
      <c r="C178" s="202" t="s">
        <v>302</v>
      </c>
      <c r="D178" s="202" t="s">
        <v>115</v>
      </c>
      <c r="E178" s="203" t="s">
        <v>303</v>
      </c>
      <c r="F178" s="204" t="s">
        <v>304</v>
      </c>
      <c r="G178" s="205" t="s">
        <v>183</v>
      </c>
      <c r="H178" s="206">
        <v>38.539999999999999</v>
      </c>
      <c r="I178" s="207"/>
      <c r="J178" s="208">
        <f>ROUND(I178*H178,2)</f>
        <v>0</v>
      </c>
      <c r="K178" s="204" t="s">
        <v>119</v>
      </c>
      <c r="L178" s="45"/>
      <c r="M178" s="209" t="s">
        <v>19</v>
      </c>
      <c r="N178" s="210" t="s">
        <v>44</v>
      </c>
      <c r="O178" s="86"/>
      <c r="P178" s="211">
        <f>O178*H178</f>
        <v>0</v>
      </c>
      <c r="Q178" s="211">
        <v>0.0027399999999999998</v>
      </c>
      <c r="R178" s="211">
        <f>Q178*H178</f>
        <v>0.10559959999999999</v>
      </c>
      <c r="S178" s="211">
        <v>0</v>
      </c>
      <c r="T178" s="212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13" t="s">
        <v>175</v>
      </c>
      <c r="AT178" s="213" t="s">
        <v>115</v>
      </c>
      <c r="AU178" s="213" t="s">
        <v>80</v>
      </c>
      <c r="AY178" s="18" t="s">
        <v>112</v>
      </c>
      <c r="BE178" s="214">
        <f>IF(N178="základní",J178,0)</f>
        <v>0</v>
      </c>
      <c r="BF178" s="214">
        <f>IF(N178="snížená",J178,0)</f>
        <v>0</v>
      </c>
      <c r="BG178" s="214">
        <f>IF(N178="zákl. přenesená",J178,0)</f>
        <v>0</v>
      </c>
      <c r="BH178" s="214">
        <f>IF(N178="sníž. přenesená",J178,0)</f>
        <v>0</v>
      </c>
      <c r="BI178" s="214">
        <f>IF(N178="nulová",J178,0)</f>
        <v>0</v>
      </c>
      <c r="BJ178" s="18" t="s">
        <v>120</v>
      </c>
      <c r="BK178" s="214">
        <f>ROUND(I178*H178,2)</f>
        <v>0</v>
      </c>
      <c r="BL178" s="18" t="s">
        <v>175</v>
      </c>
      <c r="BM178" s="213" t="s">
        <v>305</v>
      </c>
    </row>
    <row r="179" s="2" customFormat="1">
      <c r="A179" s="39"/>
      <c r="B179" s="40"/>
      <c r="C179" s="41"/>
      <c r="D179" s="215" t="s">
        <v>122</v>
      </c>
      <c r="E179" s="41"/>
      <c r="F179" s="216" t="s">
        <v>306</v>
      </c>
      <c r="G179" s="41"/>
      <c r="H179" s="41"/>
      <c r="I179" s="217"/>
      <c r="J179" s="41"/>
      <c r="K179" s="41"/>
      <c r="L179" s="45"/>
      <c r="M179" s="218"/>
      <c r="N179" s="219"/>
      <c r="O179" s="86"/>
      <c r="P179" s="86"/>
      <c r="Q179" s="86"/>
      <c r="R179" s="86"/>
      <c r="S179" s="86"/>
      <c r="T179" s="87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T179" s="18" t="s">
        <v>122</v>
      </c>
      <c r="AU179" s="18" t="s">
        <v>80</v>
      </c>
    </row>
    <row r="180" s="13" customFormat="1">
      <c r="A180" s="13"/>
      <c r="B180" s="220"/>
      <c r="C180" s="221"/>
      <c r="D180" s="222" t="s">
        <v>133</v>
      </c>
      <c r="E180" s="223" t="s">
        <v>19</v>
      </c>
      <c r="F180" s="224" t="s">
        <v>245</v>
      </c>
      <c r="G180" s="221"/>
      <c r="H180" s="225">
        <v>38.539999999999999</v>
      </c>
      <c r="I180" s="226"/>
      <c r="J180" s="221"/>
      <c r="K180" s="221"/>
      <c r="L180" s="227"/>
      <c r="M180" s="228"/>
      <c r="N180" s="229"/>
      <c r="O180" s="229"/>
      <c r="P180" s="229"/>
      <c r="Q180" s="229"/>
      <c r="R180" s="229"/>
      <c r="S180" s="229"/>
      <c r="T180" s="230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31" t="s">
        <v>133</v>
      </c>
      <c r="AU180" s="231" t="s">
        <v>80</v>
      </c>
      <c r="AV180" s="13" t="s">
        <v>80</v>
      </c>
      <c r="AW180" s="13" t="s">
        <v>33</v>
      </c>
      <c r="AX180" s="13" t="s">
        <v>71</v>
      </c>
      <c r="AY180" s="231" t="s">
        <v>112</v>
      </c>
    </row>
    <row r="181" s="14" customFormat="1">
      <c r="A181" s="14"/>
      <c r="B181" s="232"/>
      <c r="C181" s="233"/>
      <c r="D181" s="222" t="s">
        <v>133</v>
      </c>
      <c r="E181" s="234" t="s">
        <v>19</v>
      </c>
      <c r="F181" s="235" t="s">
        <v>135</v>
      </c>
      <c r="G181" s="233"/>
      <c r="H181" s="236">
        <v>38.539999999999999</v>
      </c>
      <c r="I181" s="237"/>
      <c r="J181" s="233"/>
      <c r="K181" s="233"/>
      <c r="L181" s="238"/>
      <c r="M181" s="239"/>
      <c r="N181" s="240"/>
      <c r="O181" s="240"/>
      <c r="P181" s="240"/>
      <c r="Q181" s="240"/>
      <c r="R181" s="240"/>
      <c r="S181" s="240"/>
      <c r="T181" s="241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2" t="s">
        <v>133</v>
      </c>
      <c r="AU181" s="242" t="s">
        <v>80</v>
      </c>
      <c r="AV181" s="14" t="s">
        <v>120</v>
      </c>
      <c r="AW181" s="14" t="s">
        <v>33</v>
      </c>
      <c r="AX181" s="14" t="s">
        <v>76</v>
      </c>
      <c r="AY181" s="242" t="s">
        <v>112</v>
      </c>
    </row>
    <row r="182" s="2" customFormat="1" ht="24.15" customHeight="1">
      <c r="A182" s="39"/>
      <c r="B182" s="40"/>
      <c r="C182" s="202" t="s">
        <v>307</v>
      </c>
      <c r="D182" s="202" t="s">
        <v>115</v>
      </c>
      <c r="E182" s="203" t="s">
        <v>308</v>
      </c>
      <c r="F182" s="204" t="s">
        <v>309</v>
      </c>
      <c r="G182" s="205" t="s">
        <v>118</v>
      </c>
      <c r="H182" s="206">
        <v>4</v>
      </c>
      <c r="I182" s="207"/>
      <c r="J182" s="208">
        <f>ROUND(I182*H182,2)</f>
        <v>0</v>
      </c>
      <c r="K182" s="204" t="s">
        <v>119</v>
      </c>
      <c r="L182" s="45"/>
      <c r="M182" s="209" t="s">
        <v>19</v>
      </c>
      <c r="N182" s="210" t="s">
        <v>44</v>
      </c>
      <c r="O182" s="86"/>
      <c r="P182" s="211">
        <f>O182*H182</f>
        <v>0</v>
      </c>
      <c r="Q182" s="211">
        <v>0.00044000000000000002</v>
      </c>
      <c r="R182" s="211">
        <f>Q182*H182</f>
        <v>0.0017600000000000001</v>
      </c>
      <c r="S182" s="211">
        <v>0</v>
      </c>
      <c r="T182" s="212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13" t="s">
        <v>175</v>
      </c>
      <c r="AT182" s="213" t="s">
        <v>115</v>
      </c>
      <c r="AU182" s="213" t="s">
        <v>80</v>
      </c>
      <c r="AY182" s="18" t="s">
        <v>112</v>
      </c>
      <c r="BE182" s="214">
        <f>IF(N182="základní",J182,0)</f>
        <v>0</v>
      </c>
      <c r="BF182" s="214">
        <f>IF(N182="snížená",J182,0)</f>
        <v>0</v>
      </c>
      <c r="BG182" s="214">
        <f>IF(N182="zákl. přenesená",J182,0)</f>
        <v>0</v>
      </c>
      <c r="BH182" s="214">
        <f>IF(N182="sníž. přenesená",J182,0)</f>
        <v>0</v>
      </c>
      <c r="BI182" s="214">
        <f>IF(N182="nulová",J182,0)</f>
        <v>0</v>
      </c>
      <c r="BJ182" s="18" t="s">
        <v>120</v>
      </c>
      <c r="BK182" s="214">
        <f>ROUND(I182*H182,2)</f>
        <v>0</v>
      </c>
      <c r="BL182" s="18" t="s">
        <v>175</v>
      </c>
      <c r="BM182" s="213" t="s">
        <v>310</v>
      </c>
    </row>
    <row r="183" s="2" customFormat="1">
      <c r="A183" s="39"/>
      <c r="B183" s="40"/>
      <c r="C183" s="41"/>
      <c r="D183" s="215" t="s">
        <v>122</v>
      </c>
      <c r="E183" s="41"/>
      <c r="F183" s="216" t="s">
        <v>311</v>
      </c>
      <c r="G183" s="41"/>
      <c r="H183" s="41"/>
      <c r="I183" s="217"/>
      <c r="J183" s="41"/>
      <c r="K183" s="41"/>
      <c r="L183" s="45"/>
      <c r="M183" s="218"/>
      <c r="N183" s="219"/>
      <c r="O183" s="86"/>
      <c r="P183" s="86"/>
      <c r="Q183" s="86"/>
      <c r="R183" s="86"/>
      <c r="S183" s="86"/>
      <c r="T183" s="87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T183" s="18" t="s">
        <v>122</v>
      </c>
      <c r="AU183" s="18" t="s">
        <v>80</v>
      </c>
    </row>
    <row r="184" s="2" customFormat="1" ht="24.15" customHeight="1">
      <c r="A184" s="39"/>
      <c r="B184" s="40"/>
      <c r="C184" s="202" t="s">
        <v>312</v>
      </c>
      <c r="D184" s="202" t="s">
        <v>115</v>
      </c>
      <c r="E184" s="203" t="s">
        <v>313</v>
      </c>
      <c r="F184" s="204" t="s">
        <v>314</v>
      </c>
      <c r="G184" s="205" t="s">
        <v>183</v>
      </c>
      <c r="H184" s="206">
        <v>18.399999999999999</v>
      </c>
      <c r="I184" s="207"/>
      <c r="J184" s="208">
        <f>ROUND(I184*H184,2)</f>
        <v>0</v>
      </c>
      <c r="K184" s="204" t="s">
        <v>119</v>
      </c>
      <c r="L184" s="45"/>
      <c r="M184" s="209" t="s">
        <v>19</v>
      </c>
      <c r="N184" s="210" t="s">
        <v>44</v>
      </c>
      <c r="O184" s="86"/>
      <c r="P184" s="211">
        <f>O184*H184</f>
        <v>0</v>
      </c>
      <c r="Q184" s="211">
        <v>0.0011100000000000001</v>
      </c>
      <c r="R184" s="211">
        <f>Q184*H184</f>
        <v>0.020424000000000001</v>
      </c>
      <c r="S184" s="211">
        <v>0</v>
      </c>
      <c r="T184" s="212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13" t="s">
        <v>175</v>
      </c>
      <c r="AT184" s="213" t="s">
        <v>115</v>
      </c>
      <c r="AU184" s="213" t="s">
        <v>80</v>
      </c>
      <c r="AY184" s="18" t="s">
        <v>112</v>
      </c>
      <c r="BE184" s="214">
        <f>IF(N184="základní",J184,0)</f>
        <v>0</v>
      </c>
      <c r="BF184" s="214">
        <f>IF(N184="snížená",J184,0)</f>
        <v>0</v>
      </c>
      <c r="BG184" s="214">
        <f>IF(N184="zákl. přenesená",J184,0)</f>
        <v>0</v>
      </c>
      <c r="BH184" s="214">
        <f>IF(N184="sníž. přenesená",J184,0)</f>
        <v>0</v>
      </c>
      <c r="BI184" s="214">
        <f>IF(N184="nulová",J184,0)</f>
        <v>0</v>
      </c>
      <c r="BJ184" s="18" t="s">
        <v>120</v>
      </c>
      <c r="BK184" s="214">
        <f>ROUND(I184*H184,2)</f>
        <v>0</v>
      </c>
      <c r="BL184" s="18" t="s">
        <v>175</v>
      </c>
      <c r="BM184" s="213" t="s">
        <v>315</v>
      </c>
    </row>
    <row r="185" s="2" customFormat="1">
      <c r="A185" s="39"/>
      <c r="B185" s="40"/>
      <c r="C185" s="41"/>
      <c r="D185" s="215" t="s">
        <v>122</v>
      </c>
      <c r="E185" s="41"/>
      <c r="F185" s="216" t="s">
        <v>316</v>
      </c>
      <c r="G185" s="41"/>
      <c r="H185" s="41"/>
      <c r="I185" s="217"/>
      <c r="J185" s="41"/>
      <c r="K185" s="41"/>
      <c r="L185" s="45"/>
      <c r="M185" s="218"/>
      <c r="N185" s="219"/>
      <c r="O185" s="86"/>
      <c r="P185" s="86"/>
      <c r="Q185" s="86"/>
      <c r="R185" s="86"/>
      <c r="S185" s="86"/>
      <c r="T185" s="87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T185" s="18" t="s">
        <v>122</v>
      </c>
      <c r="AU185" s="18" t="s">
        <v>80</v>
      </c>
    </row>
    <row r="186" s="13" customFormat="1">
      <c r="A186" s="13"/>
      <c r="B186" s="220"/>
      <c r="C186" s="221"/>
      <c r="D186" s="222" t="s">
        <v>133</v>
      </c>
      <c r="E186" s="223" t="s">
        <v>19</v>
      </c>
      <c r="F186" s="224" t="s">
        <v>276</v>
      </c>
      <c r="G186" s="221"/>
      <c r="H186" s="225">
        <v>18.399999999999999</v>
      </c>
      <c r="I186" s="226"/>
      <c r="J186" s="221"/>
      <c r="K186" s="221"/>
      <c r="L186" s="227"/>
      <c r="M186" s="228"/>
      <c r="N186" s="229"/>
      <c r="O186" s="229"/>
      <c r="P186" s="229"/>
      <c r="Q186" s="229"/>
      <c r="R186" s="229"/>
      <c r="S186" s="229"/>
      <c r="T186" s="230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31" t="s">
        <v>133</v>
      </c>
      <c r="AU186" s="231" t="s">
        <v>80</v>
      </c>
      <c r="AV186" s="13" t="s">
        <v>80</v>
      </c>
      <c r="AW186" s="13" t="s">
        <v>33</v>
      </c>
      <c r="AX186" s="13" t="s">
        <v>76</v>
      </c>
      <c r="AY186" s="231" t="s">
        <v>112</v>
      </c>
    </row>
    <row r="187" s="2" customFormat="1" ht="24.15" customHeight="1">
      <c r="A187" s="39"/>
      <c r="B187" s="40"/>
      <c r="C187" s="202" t="s">
        <v>317</v>
      </c>
      <c r="D187" s="202" t="s">
        <v>115</v>
      </c>
      <c r="E187" s="203" t="s">
        <v>318</v>
      </c>
      <c r="F187" s="204" t="s">
        <v>319</v>
      </c>
      <c r="G187" s="205" t="s">
        <v>192</v>
      </c>
      <c r="H187" s="243"/>
      <c r="I187" s="207"/>
      <c r="J187" s="208">
        <f>ROUND(I187*H187,2)</f>
        <v>0</v>
      </c>
      <c r="K187" s="204" t="s">
        <v>119</v>
      </c>
      <c r="L187" s="45"/>
      <c r="M187" s="209" t="s">
        <v>19</v>
      </c>
      <c r="N187" s="210" t="s">
        <v>44</v>
      </c>
      <c r="O187" s="86"/>
      <c r="P187" s="211">
        <f>O187*H187</f>
        <v>0</v>
      </c>
      <c r="Q187" s="211">
        <v>0</v>
      </c>
      <c r="R187" s="211">
        <f>Q187*H187</f>
        <v>0</v>
      </c>
      <c r="S187" s="211">
        <v>0</v>
      </c>
      <c r="T187" s="212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13" t="s">
        <v>175</v>
      </c>
      <c r="AT187" s="213" t="s">
        <v>115</v>
      </c>
      <c r="AU187" s="213" t="s">
        <v>80</v>
      </c>
      <c r="AY187" s="18" t="s">
        <v>112</v>
      </c>
      <c r="BE187" s="214">
        <f>IF(N187="základní",J187,0)</f>
        <v>0</v>
      </c>
      <c r="BF187" s="214">
        <f>IF(N187="snížená",J187,0)</f>
        <v>0</v>
      </c>
      <c r="BG187" s="214">
        <f>IF(N187="zákl. přenesená",J187,0)</f>
        <v>0</v>
      </c>
      <c r="BH187" s="214">
        <f>IF(N187="sníž. přenesená",J187,0)</f>
        <v>0</v>
      </c>
      <c r="BI187" s="214">
        <f>IF(N187="nulová",J187,0)</f>
        <v>0</v>
      </c>
      <c r="BJ187" s="18" t="s">
        <v>120</v>
      </c>
      <c r="BK187" s="214">
        <f>ROUND(I187*H187,2)</f>
        <v>0</v>
      </c>
      <c r="BL187" s="18" t="s">
        <v>175</v>
      </c>
      <c r="BM187" s="213" t="s">
        <v>320</v>
      </c>
    </row>
    <row r="188" s="2" customFormat="1">
      <c r="A188" s="39"/>
      <c r="B188" s="40"/>
      <c r="C188" s="41"/>
      <c r="D188" s="215" t="s">
        <v>122</v>
      </c>
      <c r="E188" s="41"/>
      <c r="F188" s="216" t="s">
        <v>321</v>
      </c>
      <c r="G188" s="41"/>
      <c r="H188" s="41"/>
      <c r="I188" s="217"/>
      <c r="J188" s="41"/>
      <c r="K188" s="41"/>
      <c r="L188" s="45"/>
      <c r="M188" s="254"/>
      <c r="N188" s="255"/>
      <c r="O188" s="256"/>
      <c r="P188" s="256"/>
      <c r="Q188" s="256"/>
      <c r="R188" s="256"/>
      <c r="S188" s="256"/>
      <c r="T188" s="257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122</v>
      </c>
      <c r="AU188" s="18" t="s">
        <v>80</v>
      </c>
    </row>
    <row r="189" s="2" customFormat="1" ht="6.96" customHeight="1">
      <c r="A189" s="39"/>
      <c r="B189" s="61"/>
      <c r="C189" s="62"/>
      <c r="D189" s="62"/>
      <c r="E189" s="62"/>
      <c r="F189" s="62"/>
      <c r="G189" s="62"/>
      <c r="H189" s="62"/>
      <c r="I189" s="62"/>
      <c r="J189" s="62"/>
      <c r="K189" s="62"/>
      <c r="L189" s="45"/>
      <c r="M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</row>
  </sheetData>
  <sheetProtection sheet="1" autoFilter="0" formatColumns="0" formatRows="0" objects="1" scenarios="1" spinCount="100000" saltValue="0OIs+k7ERt7C/vo5Wj2gEeolHyXU0SjNvWqxHWeq0pASkKirgh0ic1zA6VS9O24pHwIH3Bjr5QubShUrQN1WeA==" hashValue="v4WaXn1JSGC1YxBt6tZm5BJVnUpXEelRckTRz4y0eKUpKjrPcbL3sDE/cJrgQsr9f/LEOn43uevIMsN7+06ohA==" algorithmName="SHA-512" password="CC35"/>
  <autoFilter ref="C87:K188"/>
  <mergeCells count="9">
    <mergeCell ref="E7:H7"/>
    <mergeCell ref="E9:H9"/>
    <mergeCell ref="E18:H18"/>
    <mergeCell ref="E27:H27"/>
    <mergeCell ref="E48:H48"/>
    <mergeCell ref="E50:H50"/>
    <mergeCell ref="E78:H78"/>
    <mergeCell ref="E80:H80"/>
    <mergeCell ref="L2:V2"/>
  </mergeCells>
  <hyperlinks>
    <hyperlink ref="F92" r:id="rId1" display="https://podminky.urs.cz/item/CS_URS_2026_01/946112115"/>
    <hyperlink ref="F94" r:id="rId2" display="https://podminky.urs.cz/item/CS_URS_2026_01/946112215"/>
    <hyperlink ref="F100" r:id="rId3" display="https://podminky.urs.cz/item/CS_URS_2026_01/997006012"/>
    <hyperlink ref="F102" r:id="rId4" display="https://podminky.urs.cz/item/CS_URS_2026_01/997006512"/>
    <hyperlink ref="F104" r:id="rId5" display="https://podminky.urs.cz/item/CS_URS_2026_01/997013211"/>
    <hyperlink ref="F109" r:id="rId6" display="https://podminky.urs.cz/item/CS_URS_2026_01/998011001"/>
    <hyperlink ref="F113" r:id="rId7" display="https://podminky.urs.cz/item/CS_URS_2026_01/712440831"/>
    <hyperlink ref="F117" r:id="rId8" display="https://podminky.urs.cz/item/CS_URS_2026_01/741421831"/>
    <hyperlink ref="F119" r:id="rId9" display="https://podminky.urs.cz/item/CS_URS_2026_01/998741201"/>
    <hyperlink ref="F122" r:id="rId10" display="https://podminky.urs.cz/item/CS_URS_2026_01/762083111"/>
    <hyperlink ref="F124" r:id="rId11" display="https://podminky.urs.cz/item/CS_URS_2026_01/762331921"/>
    <hyperlink ref="F128" r:id="rId12" display="https://podminky.urs.cz/item/CS_URS_2026_01/762332922"/>
    <hyperlink ref="F130" r:id="rId13" display="https://podminky.urs.cz/item/CS_URS_2026_01/762341210"/>
    <hyperlink ref="F135" r:id="rId14" display="https://podminky.urs.cz/item/CS_URS_2026_01/762341811"/>
    <hyperlink ref="F137" r:id="rId15" display="https://podminky.urs.cz/item/CS_URS_2026_01/762395000"/>
    <hyperlink ref="F141" r:id="rId16" display="https://podminky.urs.cz/item/CS_URS_2026_01/998762201"/>
    <hyperlink ref="F147" r:id="rId17" display="https://podminky.urs.cz/item/CS_URS_2026_01/764001821"/>
    <hyperlink ref="F149" r:id="rId18" display="https://podminky.urs.cz/item/CS_URS_2026_01/764002414"/>
    <hyperlink ref="F154" r:id="rId19" display="https://podminky.urs.cz/item/CS_URS_2026_01/764004801"/>
    <hyperlink ref="F158" r:id="rId20" display="https://podminky.urs.cz/item/CS_URS_2026_01/764004841"/>
    <hyperlink ref="F160" r:id="rId21" display="https://podminky.urs.cz/item/CS_URS_2026_01/764004861"/>
    <hyperlink ref="F163" r:id="rId22" display="https://podminky.urs.cz/item/CS_URS_2026_01/764011613"/>
    <hyperlink ref="F167" r:id="rId23" display="https://podminky.urs.cz/item/CS_URS_2026_01/764111641"/>
    <hyperlink ref="F169" r:id="rId24" display="https://podminky.urs.cz/item/CS_URS_2026_01/764211614"/>
    <hyperlink ref="F173" r:id="rId25" display="https://podminky.urs.cz/item/CS_URS_2026_01/764212633"/>
    <hyperlink ref="F175" r:id="rId26" display="https://podminky.urs.cz/item/CS_URS_2026_01/764212663"/>
    <hyperlink ref="F179" r:id="rId27" display="https://podminky.urs.cz/item/CS_URS_2026_01/764511602"/>
    <hyperlink ref="F183" r:id="rId28" display="https://podminky.urs.cz/item/CS_URS_2026_01/764511642"/>
    <hyperlink ref="F185" r:id="rId29" display="https://podminky.urs.cz/item/CS_URS_2026_01/764518622"/>
    <hyperlink ref="F188" r:id="rId30" display="https://podminky.urs.cz/item/CS_URS_2026_01/9987642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3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8" customWidth="1"/>
    <col min="2" max="2" width="1.667969" style="258" customWidth="1"/>
    <col min="3" max="4" width="5" style="258" customWidth="1"/>
    <col min="5" max="5" width="11.66016" style="258" customWidth="1"/>
    <col min="6" max="6" width="9.160156" style="258" customWidth="1"/>
    <col min="7" max="7" width="5" style="258" customWidth="1"/>
    <col min="8" max="8" width="77.83203" style="258" customWidth="1"/>
    <col min="9" max="10" width="20" style="258" customWidth="1"/>
    <col min="11" max="11" width="1.667969" style="258" customWidth="1"/>
  </cols>
  <sheetData>
    <row r="1" s="1" customFormat="1" ht="37.5" customHeight="1"/>
    <row r="2" s="1" customFormat="1" ht="7.5" customHeight="1">
      <c r="B2" s="259"/>
      <c r="C2" s="260"/>
      <c r="D2" s="260"/>
      <c r="E2" s="260"/>
      <c r="F2" s="260"/>
      <c r="G2" s="260"/>
      <c r="H2" s="260"/>
      <c r="I2" s="260"/>
      <c r="J2" s="260"/>
      <c r="K2" s="261"/>
    </row>
    <row r="3" s="15" customFormat="1" ht="45" customHeight="1">
      <c r="B3" s="262"/>
      <c r="C3" s="263" t="s">
        <v>322</v>
      </c>
      <c r="D3" s="263"/>
      <c r="E3" s="263"/>
      <c r="F3" s="263"/>
      <c r="G3" s="263"/>
      <c r="H3" s="263"/>
      <c r="I3" s="263"/>
      <c r="J3" s="263"/>
      <c r="K3" s="264"/>
    </row>
    <row r="4" s="1" customFormat="1" ht="25.5" customHeight="1">
      <c r="B4" s="265"/>
      <c r="C4" s="266" t="s">
        <v>323</v>
      </c>
      <c r="D4" s="266"/>
      <c r="E4" s="266"/>
      <c r="F4" s="266"/>
      <c r="G4" s="266"/>
      <c r="H4" s="266"/>
      <c r="I4" s="266"/>
      <c r="J4" s="266"/>
      <c r="K4" s="267"/>
    </row>
    <row r="5" s="1" customFormat="1" ht="5.25" customHeight="1">
      <c r="B5" s="265"/>
      <c r="C5" s="268"/>
      <c r="D5" s="268"/>
      <c r="E5" s="268"/>
      <c r="F5" s="268"/>
      <c r="G5" s="268"/>
      <c r="H5" s="268"/>
      <c r="I5" s="268"/>
      <c r="J5" s="268"/>
      <c r="K5" s="267"/>
    </row>
    <row r="6" s="1" customFormat="1" ht="15" customHeight="1">
      <c r="B6" s="265"/>
      <c r="C6" s="269" t="s">
        <v>324</v>
      </c>
      <c r="D6" s="269"/>
      <c r="E6" s="269"/>
      <c r="F6" s="269"/>
      <c r="G6" s="269"/>
      <c r="H6" s="269"/>
      <c r="I6" s="269"/>
      <c r="J6" s="269"/>
      <c r="K6" s="267"/>
    </row>
    <row r="7" s="1" customFormat="1" ht="15" customHeight="1">
      <c r="B7" s="270"/>
      <c r="C7" s="269" t="s">
        <v>325</v>
      </c>
      <c r="D7" s="269"/>
      <c r="E7" s="269"/>
      <c r="F7" s="269"/>
      <c r="G7" s="269"/>
      <c r="H7" s="269"/>
      <c r="I7" s="269"/>
      <c r="J7" s="269"/>
      <c r="K7" s="267"/>
    </row>
    <row r="8" s="1" customFormat="1" ht="12.75" customHeight="1">
      <c r="B8" s="270"/>
      <c r="C8" s="269"/>
      <c r="D8" s="269"/>
      <c r="E8" s="269"/>
      <c r="F8" s="269"/>
      <c r="G8" s="269"/>
      <c r="H8" s="269"/>
      <c r="I8" s="269"/>
      <c r="J8" s="269"/>
      <c r="K8" s="267"/>
    </row>
    <row r="9" s="1" customFormat="1" ht="15" customHeight="1">
      <c r="B9" s="270"/>
      <c r="C9" s="269" t="s">
        <v>326</v>
      </c>
      <c r="D9" s="269"/>
      <c r="E9" s="269"/>
      <c r="F9" s="269"/>
      <c r="G9" s="269"/>
      <c r="H9" s="269"/>
      <c r="I9" s="269"/>
      <c r="J9" s="269"/>
      <c r="K9" s="267"/>
    </row>
    <row r="10" s="1" customFormat="1" ht="15" customHeight="1">
      <c r="B10" s="270"/>
      <c r="C10" s="269"/>
      <c r="D10" s="269" t="s">
        <v>327</v>
      </c>
      <c r="E10" s="269"/>
      <c r="F10" s="269"/>
      <c r="G10" s="269"/>
      <c r="H10" s="269"/>
      <c r="I10" s="269"/>
      <c r="J10" s="269"/>
      <c r="K10" s="267"/>
    </row>
    <row r="11" s="1" customFormat="1" ht="15" customHeight="1">
      <c r="B11" s="270"/>
      <c r="C11" s="271"/>
      <c r="D11" s="269" t="s">
        <v>328</v>
      </c>
      <c r="E11" s="269"/>
      <c r="F11" s="269"/>
      <c r="G11" s="269"/>
      <c r="H11" s="269"/>
      <c r="I11" s="269"/>
      <c r="J11" s="269"/>
      <c r="K11" s="267"/>
    </row>
    <row r="12" s="1" customFormat="1" ht="15" customHeight="1">
      <c r="B12" s="270"/>
      <c r="C12" s="271"/>
      <c r="D12" s="269"/>
      <c r="E12" s="269"/>
      <c r="F12" s="269"/>
      <c r="G12" s="269"/>
      <c r="H12" s="269"/>
      <c r="I12" s="269"/>
      <c r="J12" s="269"/>
      <c r="K12" s="267"/>
    </row>
    <row r="13" s="1" customFormat="1" ht="15" customHeight="1">
      <c r="B13" s="270"/>
      <c r="C13" s="271"/>
      <c r="D13" s="272" t="s">
        <v>329</v>
      </c>
      <c r="E13" s="269"/>
      <c r="F13" s="269"/>
      <c r="G13" s="269"/>
      <c r="H13" s="269"/>
      <c r="I13" s="269"/>
      <c r="J13" s="269"/>
      <c r="K13" s="267"/>
    </row>
    <row r="14" s="1" customFormat="1" ht="12.75" customHeight="1">
      <c r="B14" s="270"/>
      <c r="C14" s="271"/>
      <c r="D14" s="271"/>
      <c r="E14" s="271"/>
      <c r="F14" s="271"/>
      <c r="G14" s="271"/>
      <c r="H14" s="271"/>
      <c r="I14" s="271"/>
      <c r="J14" s="271"/>
      <c r="K14" s="267"/>
    </row>
    <row r="15" s="1" customFormat="1" ht="15" customHeight="1">
      <c r="B15" s="270"/>
      <c r="C15" s="271"/>
      <c r="D15" s="269" t="s">
        <v>330</v>
      </c>
      <c r="E15" s="269"/>
      <c r="F15" s="269"/>
      <c r="G15" s="269"/>
      <c r="H15" s="269"/>
      <c r="I15" s="269"/>
      <c r="J15" s="269"/>
      <c r="K15" s="267"/>
    </row>
    <row r="16" s="1" customFormat="1" ht="15" customHeight="1">
      <c r="B16" s="270"/>
      <c r="C16" s="271"/>
      <c r="D16" s="269" t="s">
        <v>331</v>
      </c>
      <c r="E16" s="269"/>
      <c r="F16" s="269"/>
      <c r="G16" s="269"/>
      <c r="H16" s="269"/>
      <c r="I16" s="269"/>
      <c r="J16" s="269"/>
      <c r="K16" s="267"/>
    </row>
    <row r="17" s="1" customFormat="1" ht="15" customHeight="1">
      <c r="B17" s="270"/>
      <c r="C17" s="271"/>
      <c r="D17" s="269" t="s">
        <v>332</v>
      </c>
      <c r="E17" s="269"/>
      <c r="F17" s="269"/>
      <c r="G17" s="269"/>
      <c r="H17" s="269"/>
      <c r="I17" s="269"/>
      <c r="J17" s="269"/>
      <c r="K17" s="267"/>
    </row>
    <row r="18" s="1" customFormat="1" ht="15" customHeight="1">
      <c r="B18" s="270"/>
      <c r="C18" s="271"/>
      <c r="D18" s="271"/>
      <c r="E18" s="273" t="s">
        <v>78</v>
      </c>
      <c r="F18" s="269" t="s">
        <v>333</v>
      </c>
      <c r="G18" s="269"/>
      <c r="H18" s="269"/>
      <c r="I18" s="269"/>
      <c r="J18" s="269"/>
      <c r="K18" s="267"/>
    </row>
    <row r="19" s="1" customFormat="1" ht="15" customHeight="1">
      <c r="B19" s="270"/>
      <c r="C19" s="271"/>
      <c r="D19" s="271"/>
      <c r="E19" s="273" t="s">
        <v>334</v>
      </c>
      <c r="F19" s="269" t="s">
        <v>335</v>
      </c>
      <c r="G19" s="269"/>
      <c r="H19" s="269"/>
      <c r="I19" s="269"/>
      <c r="J19" s="269"/>
      <c r="K19" s="267"/>
    </row>
    <row r="20" s="1" customFormat="1" ht="15" customHeight="1">
      <c r="B20" s="270"/>
      <c r="C20" s="271"/>
      <c r="D20" s="271"/>
      <c r="E20" s="273" t="s">
        <v>336</v>
      </c>
      <c r="F20" s="269" t="s">
        <v>337</v>
      </c>
      <c r="G20" s="269"/>
      <c r="H20" s="269"/>
      <c r="I20" s="269"/>
      <c r="J20" s="269"/>
      <c r="K20" s="267"/>
    </row>
    <row r="21" s="1" customFormat="1" ht="15" customHeight="1">
      <c r="B21" s="270"/>
      <c r="C21" s="271"/>
      <c r="D21" s="271"/>
      <c r="E21" s="273" t="s">
        <v>338</v>
      </c>
      <c r="F21" s="269" t="s">
        <v>339</v>
      </c>
      <c r="G21" s="269"/>
      <c r="H21" s="269"/>
      <c r="I21" s="269"/>
      <c r="J21" s="269"/>
      <c r="K21" s="267"/>
    </row>
    <row r="22" s="1" customFormat="1" ht="15" customHeight="1">
      <c r="B22" s="270"/>
      <c r="C22" s="271"/>
      <c r="D22" s="271"/>
      <c r="E22" s="273" t="s">
        <v>340</v>
      </c>
      <c r="F22" s="269" t="s">
        <v>341</v>
      </c>
      <c r="G22" s="269"/>
      <c r="H22" s="269"/>
      <c r="I22" s="269"/>
      <c r="J22" s="269"/>
      <c r="K22" s="267"/>
    </row>
    <row r="23" s="1" customFormat="1" ht="15" customHeight="1">
      <c r="B23" s="270"/>
      <c r="C23" s="271"/>
      <c r="D23" s="271"/>
      <c r="E23" s="273" t="s">
        <v>342</v>
      </c>
      <c r="F23" s="269" t="s">
        <v>343</v>
      </c>
      <c r="G23" s="269"/>
      <c r="H23" s="269"/>
      <c r="I23" s="269"/>
      <c r="J23" s="269"/>
      <c r="K23" s="267"/>
    </row>
    <row r="24" s="1" customFormat="1" ht="12.75" customHeight="1">
      <c r="B24" s="270"/>
      <c r="C24" s="271"/>
      <c r="D24" s="271"/>
      <c r="E24" s="271"/>
      <c r="F24" s="271"/>
      <c r="G24" s="271"/>
      <c r="H24" s="271"/>
      <c r="I24" s="271"/>
      <c r="J24" s="271"/>
      <c r="K24" s="267"/>
    </row>
    <row r="25" s="1" customFormat="1" ht="15" customHeight="1">
      <c r="B25" s="270"/>
      <c r="C25" s="269" t="s">
        <v>344</v>
      </c>
      <c r="D25" s="269"/>
      <c r="E25" s="269"/>
      <c r="F25" s="269"/>
      <c r="G25" s="269"/>
      <c r="H25" s="269"/>
      <c r="I25" s="269"/>
      <c r="J25" s="269"/>
      <c r="K25" s="267"/>
    </row>
    <row r="26" s="1" customFormat="1" ht="15" customHeight="1">
      <c r="B26" s="270"/>
      <c r="C26" s="269" t="s">
        <v>345</v>
      </c>
      <c r="D26" s="269"/>
      <c r="E26" s="269"/>
      <c r="F26" s="269"/>
      <c r="G26" s="269"/>
      <c r="H26" s="269"/>
      <c r="I26" s="269"/>
      <c r="J26" s="269"/>
      <c r="K26" s="267"/>
    </row>
    <row r="27" s="1" customFormat="1" ht="15" customHeight="1">
      <c r="B27" s="270"/>
      <c r="C27" s="269"/>
      <c r="D27" s="269" t="s">
        <v>346</v>
      </c>
      <c r="E27" s="269"/>
      <c r="F27" s="269"/>
      <c r="G27" s="269"/>
      <c r="H27" s="269"/>
      <c r="I27" s="269"/>
      <c r="J27" s="269"/>
      <c r="K27" s="267"/>
    </row>
    <row r="28" s="1" customFormat="1" ht="15" customHeight="1">
      <c r="B28" s="270"/>
      <c r="C28" s="271"/>
      <c r="D28" s="269" t="s">
        <v>347</v>
      </c>
      <c r="E28" s="269"/>
      <c r="F28" s="269"/>
      <c r="G28" s="269"/>
      <c r="H28" s="269"/>
      <c r="I28" s="269"/>
      <c r="J28" s="269"/>
      <c r="K28" s="267"/>
    </row>
    <row r="29" s="1" customFormat="1" ht="12.75" customHeight="1">
      <c r="B29" s="270"/>
      <c r="C29" s="271"/>
      <c r="D29" s="271"/>
      <c r="E29" s="271"/>
      <c r="F29" s="271"/>
      <c r="G29" s="271"/>
      <c r="H29" s="271"/>
      <c r="I29" s="271"/>
      <c r="J29" s="271"/>
      <c r="K29" s="267"/>
    </row>
    <row r="30" s="1" customFormat="1" ht="15" customHeight="1">
      <c r="B30" s="270"/>
      <c r="C30" s="271"/>
      <c r="D30" s="269" t="s">
        <v>348</v>
      </c>
      <c r="E30" s="269"/>
      <c r="F30" s="269"/>
      <c r="G30" s="269"/>
      <c r="H30" s="269"/>
      <c r="I30" s="269"/>
      <c r="J30" s="269"/>
      <c r="K30" s="267"/>
    </row>
    <row r="31" s="1" customFormat="1" ht="15" customHeight="1">
      <c r="B31" s="270"/>
      <c r="C31" s="271"/>
      <c r="D31" s="269" t="s">
        <v>349</v>
      </c>
      <c r="E31" s="269"/>
      <c r="F31" s="269"/>
      <c r="G31" s="269"/>
      <c r="H31" s="269"/>
      <c r="I31" s="269"/>
      <c r="J31" s="269"/>
      <c r="K31" s="267"/>
    </row>
    <row r="32" s="1" customFormat="1" ht="12.75" customHeight="1">
      <c r="B32" s="270"/>
      <c r="C32" s="271"/>
      <c r="D32" s="271"/>
      <c r="E32" s="271"/>
      <c r="F32" s="271"/>
      <c r="G32" s="271"/>
      <c r="H32" s="271"/>
      <c r="I32" s="271"/>
      <c r="J32" s="271"/>
      <c r="K32" s="267"/>
    </row>
    <row r="33" s="1" customFormat="1" ht="15" customHeight="1">
      <c r="B33" s="270"/>
      <c r="C33" s="271"/>
      <c r="D33" s="269" t="s">
        <v>350</v>
      </c>
      <c r="E33" s="269"/>
      <c r="F33" s="269"/>
      <c r="G33" s="269"/>
      <c r="H33" s="269"/>
      <c r="I33" s="269"/>
      <c r="J33" s="269"/>
      <c r="K33" s="267"/>
    </row>
    <row r="34" s="1" customFormat="1" ht="15" customHeight="1">
      <c r="B34" s="270"/>
      <c r="C34" s="271"/>
      <c r="D34" s="269" t="s">
        <v>351</v>
      </c>
      <c r="E34" s="269"/>
      <c r="F34" s="269"/>
      <c r="G34" s="269"/>
      <c r="H34" s="269"/>
      <c r="I34" s="269"/>
      <c r="J34" s="269"/>
      <c r="K34" s="267"/>
    </row>
    <row r="35" s="1" customFormat="1" ht="15" customHeight="1">
      <c r="B35" s="270"/>
      <c r="C35" s="271"/>
      <c r="D35" s="269" t="s">
        <v>352</v>
      </c>
      <c r="E35" s="269"/>
      <c r="F35" s="269"/>
      <c r="G35" s="269"/>
      <c r="H35" s="269"/>
      <c r="I35" s="269"/>
      <c r="J35" s="269"/>
      <c r="K35" s="267"/>
    </row>
    <row r="36" s="1" customFormat="1" ht="15" customHeight="1">
      <c r="B36" s="270"/>
      <c r="C36" s="271"/>
      <c r="D36" s="269"/>
      <c r="E36" s="272" t="s">
        <v>98</v>
      </c>
      <c r="F36" s="269"/>
      <c r="G36" s="269" t="s">
        <v>353</v>
      </c>
      <c r="H36" s="269"/>
      <c r="I36" s="269"/>
      <c r="J36" s="269"/>
      <c r="K36" s="267"/>
    </row>
    <row r="37" s="1" customFormat="1" ht="30.75" customHeight="1">
      <c r="B37" s="270"/>
      <c r="C37" s="271"/>
      <c r="D37" s="269"/>
      <c r="E37" s="272" t="s">
        <v>354</v>
      </c>
      <c r="F37" s="269"/>
      <c r="G37" s="269" t="s">
        <v>355</v>
      </c>
      <c r="H37" s="269"/>
      <c r="I37" s="269"/>
      <c r="J37" s="269"/>
      <c r="K37" s="267"/>
    </row>
    <row r="38" s="1" customFormat="1" ht="15" customHeight="1">
      <c r="B38" s="270"/>
      <c r="C38" s="271"/>
      <c r="D38" s="269"/>
      <c r="E38" s="272" t="s">
        <v>52</v>
      </c>
      <c r="F38" s="269"/>
      <c r="G38" s="269" t="s">
        <v>356</v>
      </c>
      <c r="H38" s="269"/>
      <c r="I38" s="269"/>
      <c r="J38" s="269"/>
      <c r="K38" s="267"/>
    </row>
    <row r="39" s="1" customFormat="1" ht="15" customHeight="1">
      <c r="B39" s="270"/>
      <c r="C39" s="271"/>
      <c r="D39" s="269"/>
      <c r="E39" s="272" t="s">
        <v>53</v>
      </c>
      <c r="F39" s="269"/>
      <c r="G39" s="269" t="s">
        <v>357</v>
      </c>
      <c r="H39" s="269"/>
      <c r="I39" s="269"/>
      <c r="J39" s="269"/>
      <c r="K39" s="267"/>
    </row>
    <row r="40" s="1" customFormat="1" ht="15" customHeight="1">
      <c r="B40" s="270"/>
      <c r="C40" s="271"/>
      <c r="D40" s="269"/>
      <c r="E40" s="272" t="s">
        <v>99</v>
      </c>
      <c r="F40" s="269"/>
      <c r="G40" s="269" t="s">
        <v>358</v>
      </c>
      <c r="H40" s="269"/>
      <c r="I40" s="269"/>
      <c r="J40" s="269"/>
      <c r="K40" s="267"/>
    </row>
    <row r="41" s="1" customFormat="1" ht="15" customHeight="1">
      <c r="B41" s="270"/>
      <c r="C41" s="271"/>
      <c r="D41" s="269"/>
      <c r="E41" s="272" t="s">
        <v>100</v>
      </c>
      <c r="F41" s="269"/>
      <c r="G41" s="269" t="s">
        <v>359</v>
      </c>
      <c r="H41" s="269"/>
      <c r="I41" s="269"/>
      <c r="J41" s="269"/>
      <c r="K41" s="267"/>
    </row>
    <row r="42" s="1" customFormat="1" ht="15" customHeight="1">
      <c r="B42" s="270"/>
      <c r="C42" s="271"/>
      <c r="D42" s="269"/>
      <c r="E42" s="272" t="s">
        <v>360</v>
      </c>
      <c r="F42" s="269"/>
      <c r="G42" s="269" t="s">
        <v>361</v>
      </c>
      <c r="H42" s="269"/>
      <c r="I42" s="269"/>
      <c r="J42" s="269"/>
      <c r="K42" s="267"/>
    </row>
    <row r="43" s="1" customFormat="1" ht="15" customHeight="1">
      <c r="B43" s="270"/>
      <c r="C43" s="271"/>
      <c r="D43" s="269"/>
      <c r="E43" s="272"/>
      <c r="F43" s="269"/>
      <c r="G43" s="269" t="s">
        <v>362</v>
      </c>
      <c r="H43" s="269"/>
      <c r="I43" s="269"/>
      <c r="J43" s="269"/>
      <c r="K43" s="267"/>
    </row>
    <row r="44" s="1" customFormat="1" ht="15" customHeight="1">
      <c r="B44" s="270"/>
      <c r="C44" s="271"/>
      <c r="D44" s="269"/>
      <c r="E44" s="272" t="s">
        <v>363</v>
      </c>
      <c r="F44" s="269"/>
      <c r="G44" s="269" t="s">
        <v>364</v>
      </c>
      <c r="H44" s="269"/>
      <c r="I44" s="269"/>
      <c r="J44" s="269"/>
      <c r="K44" s="267"/>
    </row>
    <row r="45" s="1" customFormat="1" ht="15" customHeight="1">
      <c r="B45" s="270"/>
      <c r="C45" s="271"/>
      <c r="D45" s="269"/>
      <c r="E45" s="272" t="s">
        <v>102</v>
      </c>
      <c r="F45" s="269"/>
      <c r="G45" s="269" t="s">
        <v>365</v>
      </c>
      <c r="H45" s="269"/>
      <c r="I45" s="269"/>
      <c r="J45" s="269"/>
      <c r="K45" s="267"/>
    </row>
    <row r="46" s="1" customFormat="1" ht="12.75" customHeight="1">
      <c r="B46" s="270"/>
      <c r="C46" s="271"/>
      <c r="D46" s="269"/>
      <c r="E46" s="269"/>
      <c r="F46" s="269"/>
      <c r="G46" s="269"/>
      <c r="H46" s="269"/>
      <c r="I46" s="269"/>
      <c r="J46" s="269"/>
      <c r="K46" s="267"/>
    </row>
    <row r="47" s="1" customFormat="1" ht="15" customHeight="1">
      <c r="B47" s="270"/>
      <c r="C47" s="271"/>
      <c r="D47" s="269" t="s">
        <v>366</v>
      </c>
      <c r="E47" s="269"/>
      <c r="F47" s="269"/>
      <c r="G47" s="269"/>
      <c r="H47" s="269"/>
      <c r="I47" s="269"/>
      <c r="J47" s="269"/>
      <c r="K47" s="267"/>
    </row>
    <row r="48" s="1" customFormat="1" ht="15" customHeight="1">
      <c r="B48" s="270"/>
      <c r="C48" s="271"/>
      <c r="D48" s="271"/>
      <c r="E48" s="269" t="s">
        <v>367</v>
      </c>
      <c r="F48" s="269"/>
      <c r="G48" s="269"/>
      <c r="H48" s="269"/>
      <c r="I48" s="269"/>
      <c r="J48" s="269"/>
      <c r="K48" s="267"/>
    </row>
    <row r="49" s="1" customFormat="1" ht="15" customHeight="1">
      <c r="B49" s="270"/>
      <c r="C49" s="271"/>
      <c r="D49" s="271"/>
      <c r="E49" s="269" t="s">
        <v>368</v>
      </c>
      <c r="F49" s="269"/>
      <c r="G49" s="269"/>
      <c r="H49" s="269"/>
      <c r="I49" s="269"/>
      <c r="J49" s="269"/>
      <c r="K49" s="267"/>
    </row>
    <row r="50" s="1" customFormat="1" ht="15" customHeight="1">
      <c r="B50" s="270"/>
      <c r="C50" s="271"/>
      <c r="D50" s="271"/>
      <c r="E50" s="269" t="s">
        <v>369</v>
      </c>
      <c r="F50" s="269"/>
      <c r="G50" s="269"/>
      <c r="H50" s="269"/>
      <c r="I50" s="269"/>
      <c r="J50" s="269"/>
      <c r="K50" s="267"/>
    </row>
    <row r="51" s="1" customFormat="1" ht="15" customHeight="1">
      <c r="B51" s="270"/>
      <c r="C51" s="271"/>
      <c r="D51" s="269" t="s">
        <v>370</v>
      </c>
      <c r="E51" s="269"/>
      <c r="F51" s="269"/>
      <c r="G51" s="269"/>
      <c r="H51" s="269"/>
      <c r="I51" s="269"/>
      <c r="J51" s="269"/>
      <c r="K51" s="267"/>
    </row>
    <row r="52" s="1" customFormat="1" ht="25.5" customHeight="1">
      <c r="B52" s="265"/>
      <c r="C52" s="266" t="s">
        <v>371</v>
      </c>
      <c r="D52" s="266"/>
      <c r="E52" s="266"/>
      <c r="F52" s="266"/>
      <c r="G52" s="266"/>
      <c r="H52" s="266"/>
      <c r="I52" s="266"/>
      <c r="J52" s="266"/>
      <c r="K52" s="267"/>
    </row>
    <row r="53" s="1" customFormat="1" ht="5.25" customHeight="1">
      <c r="B53" s="265"/>
      <c r="C53" s="268"/>
      <c r="D53" s="268"/>
      <c r="E53" s="268"/>
      <c r="F53" s="268"/>
      <c r="G53" s="268"/>
      <c r="H53" s="268"/>
      <c r="I53" s="268"/>
      <c r="J53" s="268"/>
      <c r="K53" s="267"/>
    </row>
    <row r="54" s="1" customFormat="1" ht="15" customHeight="1">
      <c r="B54" s="265"/>
      <c r="C54" s="269" t="s">
        <v>372</v>
      </c>
      <c r="D54" s="269"/>
      <c r="E54" s="269"/>
      <c r="F54" s="269"/>
      <c r="G54" s="269"/>
      <c r="H54" s="269"/>
      <c r="I54" s="269"/>
      <c r="J54" s="269"/>
      <c r="K54" s="267"/>
    </row>
    <row r="55" s="1" customFormat="1" ht="15" customHeight="1">
      <c r="B55" s="265"/>
      <c r="C55" s="269" t="s">
        <v>373</v>
      </c>
      <c r="D55" s="269"/>
      <c r="E55" s="269"/>
      <c r="F55" s="269"/>
      <c r="G55" s="269"/>
      <c r="H55" s="269"/>
      <c r="I55" s="269"/>
      <c r="J55" s="269"/>
      <c r="K55" s="267"/>
    </row>
    <row r="56" s="1" customFormat="1" ht="12.75" customHeight="1">
      <c r="B56" s="265"/>
      <c r="C56" s="269"/>
      <c r="D56" s="269"/>
      <c r="E56" s="269"/>
      <c r="F56" s="269"/>
      <c r="G56" s="269"/>
      <c r="H56" s="269"/>
      <c r="I56" s="269"/>
      <c r="J56" s="269"/>
      <c r="K56" s="267"/>
    </row>
    <row r="57" s="1" customFormat="1" ht="15" customHeight="1">
      <c r="B57" s="265"/>
      <c r="C57" s="269" t="s">
        <v>374</v>
      </c>
      <c r="D57" s="269"/>
      <c r="E57" s="269"/>
      <c r="F57" s="269"/>
      <c r="G57" s="269"/>
      <c r="H57" s="269"/>
      <c r="I57" s="269"/>
      <c r="J57" s="269"/>
      <c r="K57" s="267"/>
    </row>
    <row r="58" s="1" customFormat="1" ht="15" customHeight="1">
      <c r="B58" s="265"/>
      <c r="C58" s="271"/>
      <c r="D58" s="269" t="s">
        <v>375</v>
      </c>
      <c r="E58" s="269"/>
      <c r="F58" s="269"/>
      <c r="G58" s="269"/>
      <c r="H58" s="269"/>
      <c r="I58" s="269"/>
      <c r="J58" s="269"/>
      <c r="K58" s="267"/>
    </row>
    <row r="59" s="1" customFormat="1" ht="15" customHeight="1">
      <c r="B59" s="265"/>
      <c r="C59" s="271"/>
      <c r="D59" s="269" t="s">
        <v>376</v>
      </c>
      <c r="E59" s="269"/>
      <c r="F59" s="269"/>
      <c r="G59" s="269"/>
      <c r="H59" s="269"/>
      <c r="I59" s="269"/>
      <c r="J59" s="269"/>
      <c r="K59" s="267"/>
    </row>
    <row r="60" s="1" customFormat="1" ht="15" customHeight="1">
      <c r="B60" s="265"/>
      <c r="C60" s="271"/>
      <c r="D60" s="269" t="s">
        <v>377</v>
      </c>
      <c r="E60" s="269"/>
      <c r="F60" s="269"/>
      <c r="G60" s="269"/>
      <c r="H60" s="269"/>
      <c r="I60" s="269"/>
      <c r="J60" s="269"/>
      <c r="K60" s="267"/>
    </row>
    <row r="61" s="1" customFormat="1" ht="15" customHeight="1">
      <c r="B61" s="265"/>
      <c r="C61" s="271"/>
      <c r="D61" s="269" t="s">
        <v>378</v>
      </c>
      <c r="E61" s="269"/>
      <c r="F61" s="269"/>
      <c r="G61" s="269"/>
      <c r="H61" s="269"/>
      <c r="I61" s="269"/>
      <c r="J61" s="269"/>
      <c r="K61" s="267"/>
    </row>
    <row r="62" s="1" customFormat="1" ht="15" customHeight="1">
      <c r="B62" s="265"/>
      <c r="C62" s="271"/>
      <c r="D62" s="274" t="s">
        <v>379</v>
      </c>
      <c r="E62" s="274"/>
      <c r="F62" s="274"/>
      <c r="G62" s="274"/>
      <c r="H62" s="274"/>
      <c r="I62" s="274"/>
      <c r="J62" s="274"/>
      <c r="K62" s="267"/>
    </row>
    <row r="63" s="1" customFormat="1" ht="15" customHeight="1">
      <c r="B63" s="265"/>
      <c r="C63" s="271"/>
      <c r="D63" s="269" t="s">
        <v>380</v>
      </c>
      <c r="E63" s="269"/>
      <c r="F63" s="269"/>
      <c r="G63" s="269"/>
      <c r="H63" s="269"/>
      <c r="I63" s="269"/>
      <c r="J63" s="269"/>
      <c r="K63" s="267"/>
    </row>
    <row r="64" s="1" customFormat="1" ht="12.75" customHeight="1">
      <c r="B64" s="265"/>
      <c r="C64" s="271"/>
      <c r="D64" s="271"/>
      <c r="E64" s="275"/>
      <c r="F64" s="271"/>
      <c r="G64" s="271"/>
      <c r="H64" s="271"/>
      <c r="I64" s="271"/>
      <c r="J64" s="271"/>
      <c r="K64" s="267"/>
    </row>
    <row r="65" s="1" customFormat="1" ht="15" customHeight="1">
      <c r="B65" s="265"/>
      <c r="C65" s="271"/>
      <c r="D65" s="269" t="s">
        <v>381</v>
      </c>
      <c r="E65" s="269"/>
      <c r="F65" s="269"/>
      <c r="G65" s="269"/>
      <c r="H65" s="269"/>
      <c r="I65" s="269"/>
      <c r="J65" s="269"/>
      <c r="K65" s="267"/>
    </row>
    <row r="66" s="1" customFormat="1" ht="15" customHeight="1">
      <c r="B66" s="265"/>
      <c r="C66" s="271"/>
      <c r="D66" s="274" t="s">
        <v>382</v>
      </c>
      <c r="E66" s="274"/>
      <c r="F66" s="274"/>
      <c r="G66" s="274"/>
      <c r="H66" s="274"/>
      <c r="I66" s="274"/>
      <c r="J66" s="274"/>
      <c r="K66" s="267"/>
    </row>
    <row r="67" s="1" customFormat="1" ht="15" customHeight="1">
      <c r="B67" s="265"/>
      <c r="C67" s="271"/>
      <c r="D67" s="269" t="s">
        <v>383</v>
      </c>
      <c r="E67" s="269"/>
      <c r="F67" s="269"/>
      <c r="G67" s="269"/>
      <c r="H67" s="269"/>
      <c r="I67" s="269"/>
      <c r="J67" s="269"/>
      <c r="K67" s="267"/>
    </row>
    <row r="68" s="1" customFormat="1" ht="15" customHeight="1">
      <c r="B68" s="265"/>
      <c r="C68" s="271"/>
      <c r="D68" s="269" t="s">
        <v>384</v>
      </c>
      <c r="E68" s="269"/>
      <c r="F68" s="269"/>
      <c r="G68" s="269"/>
      <c r="H68" s="269"/>
      <c r="I68" s="269"/>
      <c r="J68" s="269"/>
      <c r="K68" s="267"/>
    </row>
    <row r="69" s="1" customFormat="1" ht="15" customHeight="1">
      <c r="B69" s="265"/>
      <c r="C69" s="271"/>
      <c r="D69" s="269" t="s">
        <v>385</v>
      </c>
      <c r="E69" s="269"/>
      <c r="F69" s="269"/>
      <c r="G69" s="269"/>
      <c r="H69" s="269"/>
      <c r="I69" s="269"/>
      <c r="J69" s="269"/>
      <c r="K69" s="267"/>
    </row>
    <row r="70" s="1" customFormat="1" ht="15" customHeight="1">
      <c r="B70" s="265"/>
      <c r="C70" s="271"/>
      <c r="D70" s="269" t="s">
        <v>386</v>
      </c>
      <c r="E70" s="269"/>
      <c r="F70" s="269"/>
      <c r="G70" s="269"/>
      <c r="H70" s="269"/>
      <c r="I70" s="269"/>
      <c r="J70" s="269"/>
      <c r="K70" s="267"/>
    </row>
    <row r="71" s="1" customFormat="1" ht="12.75" customHeight="1">
      <c r="B71" s="276"/>
      <c r="C71" s="277"/>
      <c r="D71" s="277"/>
      <c r="E71" s="277"/>
      <c r="F71" s="277"/>
      <c r="G71" s="277"/>
      <c r="H71" s="277"/>
      <c r="I71" s="277"/>
      <c r="J71" s="277"/>
      <c r="K71" s="278"/>
    </row>
    <row r="72" s="1" customFormat="1" ht="18.75" customHeight="1">
      <c r="B72" s="279"/>
      <c r="C72" s="279"/>
      <c r="D72" s="279"/>
      <c r="E72" s="279"/>
      <c r="F72" s="279"/>
      <c r="G72" s="279"/>
      <c r="H72" s="279"/>
      <c r="I72" s="279"/>
      <c r="J72" s="279"/>
      <c r="K72" s="280"/>
    </row>
    <row r="73" s="1" customFormat="1" ht="18.75" customHeight="1">
      <c r="B73" s="280"/>
      <c r="C73" s="280"/>
      <c r="D73" s="280"/>
      <c r="E73" s="280"/>
      <c r="F73" s="280"/>
      <c r="G73" s="280"/>
      <c r="H73" s="280"/>
      <c r="I73" s="280"/>
      <c r="J73" s="280"/>
      <c r="K73" s="280"/>
    </row>
    <row r="74" s="1" customFormat="1" ht="7.5" customHeight="1">
      <c r="B74" s="281"/>
      <c r="C74" s="282"/>
      <c r="D74" s="282"/>
      <c r="E74" s="282"/>
      <c r="F74" s="282"/>
      <c r="G74" s="282"/>
      <c r="H74" s="282"/>
      <c r="I74" s="282"/>
      <c r="J74" s="282"/>
      <c r="K74" s="283"/>
    </row>
    <row r="75" s="1" customFormat="1" ht="45" customHeight="1">
      <c r="B75" s="284"/>
      <c r="C75" s="285" t="s">
        <v>387</v>
      </c>
      <c r="D75" s="285"/>
      <c r="E75" s="285"/>
      <c r="F75" s="285"/>
      <c r="G75" s="285"/>
      <c r="H75" s="285"/>
      <c r="I75" s="285"/>
      <c r="J75" s="285"/>
      <c r="K75" s="286"/>
    </row>
    <row r="76" s="1" customFormat="1" ht="17.25" customHeight="1">
      <c r="B76" s="284"/>
      <c r="C76" s="287" t="s">
        <v>388</v>
      </c>
      <c r="D76" s="287"/>
      <c r="E76" s="287"/>
      <c r="F76" s="287" t="s">
        <v>389</v>
      </c>
      <c r="G76" s="288"/>
      <c r="H76" s="287" t="s">
        <v>53</v>
      </c>
      <c r="I76" s="287" t="s">
        <v>56</v>
      </c>
      <c r="J76" s="287" t="s">
        <v>390</v>
      </c>
      <c r="K76" s="286"/>
    </row>
    <row r="77" s="1" customFormat="1" ht="17.25" customHeight="1">
      <c r="B77" s="284"/>
      <c r="C77" s="289" t="s">
        <v>391</v>
      </c>
      <c r="D77" s="289"/>
      <c r="E77" s="289"/>
      <c r="F77" s="290" t="s">
        <v>392</v>
      </c>
      <c r="G77" s="291"/>
      <c r="H77" s="289"/>
      <c r="I77" s="289"/>
      <c r="J77" s="289" t="s">
        <v>393</v>
      </c>
      <c r="K77" s="286"/>
    </row>
    <row r="78" s="1" customFormat="1" ht="5.25" customHeight="1">
      <c r="B78" s="284"/>
      <c r="C78" s="292"/>
      <c r="D78" s="292"/>
      <c r="E78" s="292"/>
      <c r="F78" s="292"/>
      <c r="G78" s="293"/>
      <c r="H78" s="292"/>
      <c r="I78" s="292"/>
      <c r="J78" s="292"/>
      <c r="K78" s="286"/>
    </row>
    <row r="79" s="1" customFormat="1" ht="15" customHeight="1">
      <c r="B79" s="284"/>
      <c r="C79" s="272" t="s">
        <v>52</v>
      </c>
      <c r="D79" s="294"/>
      <c r="E79" s="294"/>
      <c r="F79" s="295" t="s">
        <v>394</v>
      </c>
      <c r="G79" s="296"/>
      <c r="H79" s="272" t="s">
        <v>395</v>
      </c>
      <c r="I79" s="272" t="s">
        <v>396</v>
      </c>
      <c r="J79" s="272">
        <v>20</v>
      </c>
      <c r="K79" s="286"/>
    </row>
    <row r="80" s="1" customFormat="1" ht="15" customHeight="1">
      <c r="B80" s="284"/>
      <c r="C80" s="272" t="s">
        <v>397</v>
      </c>
      <c r="D80" s="272"/>
      <c r="E80" s="272"/>
      <c r="F80" s="295" t="s">
        <v>394</v>
      </c>
      <c r="G80" s="296"/>
      <c r="H80" s="272" t="s">
        <v>398</v>
      </c>
      <c r="I80" s="272" t="s">
        <v>396</v>
      </c>
      <c r="J80" s="272">
        <v>120</v>
      </c>
      <c r="K80" s="286"/>
    </row>
    <row r="81" s="1" customFormat="1" ht="15" customHeight="1">
      <c r="B81" s="297"/>
      <c r="C81" s="272" t="s">
        <v>399</v>
      </c>
      <c r="D81" s="272"/>
      <c r="E81" s="272"/>
      <c r="F81" s="295" t="s">
        <v>400</v>
      </c>
      <c r="G81" s="296"/>
      <c r="H81" s="272" t="s">
        <v>401</v>
      </c>
      <c r="I81" s="272" t="s">
        <v>396</v>
      </c>
      <c r="J81" s="272">
        <v>50</v>
      </c>
      <c r="K81" s="286"/>
    </row>
    <row r="82" s="1" customFormat="1" ht="15" customHeight="1">
      <c r="B82" s="297"/>
      <c r="C82" s="272" t="s">
        <v>402</v>
      </c>
      <c r="D82" s="272"/>
      <c r="E82" s="272"/>
      <c r="F82" s="295" t="s">
        <v>394</v>
      </c>
      <c r="G82" s="296"/>
      <c r="H82" s="272" t="s">
        <v>403</v>
      </c>
      <c r="I82" s="272" t="s">
        <v>404</v>
      </c>
      <c r="J82" s="272"/>
      <c r="K82" s="286"/>
    </row>
    <row r="83" s="1" customFormat="1" ht="15" customHeight="1">
      <c r="B83" s="297"/>
      <c r="C83" s="298" t="s">
        <v>405</v>
      </c>
      <c r="D83" s="298"/>
      <c r="E83" s="298"/>
      <c r="F83" s="299" t="s">
        <v>400</v>
      </c>
      <c r="G83" s="298"/>
      <c r="H83" s="298" t="s">
        <v>406</v>
      </c>
      <c r="I83" s="298" t="s">
        <v>396</v>
      </c>
      <c r="J83" s="298">
        <v>15</v>
      </c>
      <c r="K83" s="286"/>
    </row>
    <row r="84" s="1" customFormat="1" ht="15" customHeight="1">
      <c r="B84" s="297"/>
      <c r="C84" s="298" t="s">
        <v>407</v>
      </c>
      <c r="D84" s="298"/>
      <c r="E84" s="298"/>
      <c r="F84" s="299" t="s">
        <v>400</v>
      </c>
      <c r="G84" s="298"/>
      <c r="H84" s="298" t="s">
        <v>408</v>
      </c>
      <c r="I84" s="298" t="s">
        <v>396</v>
      </c>
      <c r="J84" s="298">
        <v>15</v>
      </c>
      <c r="K84" s="286"/>
    </row>
    <row r="85" s="1" customFormat="1" ht="15" customHeight="1">
      <c r="B85" s="297"/>
      <c r="C85" s="298" t="s">
        <v>409</v>
      </c>
      <c r="D85" s="298"/>
      <c r="E85" s="298"/>
      <c r="F85" s="299" t="s">
        <v>400</v>
      </c>
      <c r="G85" s="298"/>
      <c r="H85" s="298" t="s">
        <v>410</v>
      </c>
      <c r="I85" s="298" t="s">
        <v>396</v>
      </c>
      <c r="J85" s="298">
        <v>20</v>
      </c>
      <c r="K85" s="286"/>
    </row>
    <row r="86" s="1" customFormat="1" ht="15" customHeight="1">
      <c r="B86" s="297"/>
      <c r="C86" s="298" t="s">
        <v>411</v>
      </c>
      <c r="D86" s="298"/>
      <c r="E86" s="298"/>
      <c r="F86" s="299" t="s">
        <v>400</v>
      </c>
      <c r="G86" s="298"/>
      <c r="H86" s="298" t="s">
        <v>412</v>
      </c>
      <c r="I86" s="298" t="s">
        <v>396</v>
      </c>
      <c r="J86" s="298">
        <v>20</v>
      </c>
      <c r="K86" s="286"/>
    </row>
    <row r="87" s="1" customFormat="1" ht="15" customHeight="1">
      <c r="B87" s="297"/>
      <c r="C87" s="272" t="s">
        <v>413</v>
      </c>
      <c r="D87" s="272"/>
      <c r="E87" s="272"/>
      <c r="F87" s="295" t="s">
        <v>400</v>
      </c>
      <c r="G87" s="296"/>
      <c r="H87" s="272" t="s">
        <v>414</v>
      </c>
      <c r="I87" s="272" t="s">
        <v>396</v>
      </c>
      <c r="J87" s="272">
        <v>50</v>
      </c>
      <c r="K87" s="286"/>
    </row>
    <row r="88" s="1" customFormat="1" ht="15" customHeight="1">
      <c r="B88" s="297"/>
      <c r="C88" s="272" t="s">
        <v>415</v>
      </c>
      <c r="D88" s="272"/>
      <c r="E88" s="272"/>
      <c r="F88" s="295" t="s">
        <v>400</v>
      </c>
      <c r="G88" s="296"/>
      <c r="H88" s="272" t="s">
        <v>416</v>
      </c>
      <c r="I88" s="272" t="s">
        <v>396</v>
      </c>
      <c r="J88" s="272">
        <v>20</v>
      </c>
      <c r="K88" s="286"/>
    </row>
    <row r="89" s="1" customFormat="1" ht="15" customHeight="1">
      <c r="B89" s="297"/>
      <c r="C89" s="272" t="s">
        <v>417</v>
      </c>
      <c r="D89" s="272"/>
      <c r="E89" s="272"/>
      <c r="F89" s="295" t="s">
        <v>400</v>
      </c>
      <c r="G89" s="296"/>
      <c r="H89" s="272" t="s">
        <v>418</v>
      </c>
      <c r="I89" s="272" t="s">
        <v>396</v>
      </c>
      <c r="J89" s="272">
        <v>20</v>
      </c>
      <c r="K89" s="286"/>
    </row>
    <row r="90" s="1" customFormat="1" ht="15" customHeight="1">
      <c r="B90" s="297"/>
      <c r="C90" s="272" t="s">
        <v>419</v>
      </c>
      <c r="D90" s="272"/>
      <c r="E90" s="272"/>
      <c r="F90" s="295" t="s">
        <v>400</v>
      </c>
      <c r="G90" s="296"/>
      <c r="H90" s="272" t="s">
        <v>420</v>
      </c>
      <c r="I90" s="272" t="s">
        <v>396</v>
      </c>
      <c r="J90" s="272">
        <v>50</v>
      </c>
      <c r="K90" s="286"/>
    </row>
    <row r="91" s="1" customFormat="1" ht="15" customHeight="1">
      <c r="B91" s="297"/>
      <c r="C91" s="272" t="s">
        <v>421</v>
      </c>
      <c r="D91" s="272"/>
      <c r="E91" s="272"/>
      <c r="F91" s="295" t="s">
        <v>400</v>
      </c>
      <c r="G91" s="296"/>
      <c r="H91" s="272" t="s">
        <v>421</v>
      </c>
      <c r="I91" s="272" t="s">
        <v>396</v>
      </c>
      <c r="J91" s="272">
        <v>50</v>
      </c>
      <c r="K91" s="286"/>
    </row>
    <row r="92" s="1" customFormat="1" ht="15" customHeight="1">
      <c r="B92" s="297"/>
      <c r="C92" s="272" t="s">
        <v>422</v>
      </c>
      <c r="D92" s="272"/>
      <c r="E92" s="272"/>
      <c r="F92" s="295" t="s">
        <v>400</v>
      </c>
      <c r="G92" s="296"/>
      <c r="H92" s="272" t="s">
        <v>423</v>
      </c>
      <c r="I92" s="272" t="s">
        <v>396</v>
      </c>
      <c r="J92" s="272">
        <v>255</v>
      </c>
      <c r="K92" s="286"/>
    </row>
    <row r="93" s="1" customFormat="1" ht="15" customHeight="1">
      <c r="B93" s="297"/>
      <c r="C93" s="272" t="s">
        <v>424</v>
      </c>
      <c r="D93" s="272"/>
      <c r="E93" s="272"/>
      <c r="F93" s="295" t="s">
        <v>394</v>
      </c>
      <c r="G93" s="296"/>
      <c r="H93" s="272" t="s">
        <v>425</v>
      </c>
      <c r="I93" s="272" t="s">
        <v>426</v>
      </c>
      <c r="J93" s="272"/>
      <c r="K93" s="286"/>
    </row>
    <row r="94" s="1" customFormat="1" ht="15" customHeight="1">
      <c r="B94" s="297"/>
      <c r="C94" s="272" t="s">
        <v>427</v>
      </c>
      <c r="D94" s="272"/>
      <c r="E94" s="272"/>
      <c r="F94" s="295" t="s">
        <v>394</v>
      </c>
      <c r="G94" s="296"/>
      <c r="H94" s="272" t="s">
        <v>428</v>
      </c>
      <c r="I94" s="272" t="s">
        <v>429</v>
      </c>
      <c r="J94" s="272"/>
      <c r="K94" s="286"/>
    </row>
    <row r="95" s="1" customFormat="1" ht="15" customHeight="1">
      <c r="B95" s="297"/>
      <c r="C95" s="272" t="s">
        <v>430</v>
      </c>
      <c r="D95" s="272"/>
      <c r="E95" s="272"/>
      <c r="F95" s="295" t="s">
        <v>394</v>
      </c>
      <c r="G95" s="296"/>
      <c r="H95" s="272" t="s">
        <v>430</v>
      </c>
      <c r="I95" s="272" t="s">
        <v>429</v>
      </c>
      <c r="J95" s="272"/>
      <c r="K95" s="286"/>
    </row>
    <row r="96" s="1" customFormat="1" ht="15" customHeight="1">
      <c r="B96" s="297"/>
      <c r="C96" s="272" t="s">
        <v>37</v>
      </c>
      <c r="D96" s="272"/>
      <c r="E96" s="272"/>
      <c r="F96" s="295" t="s">
        <v>394</v>
      </c>
      <c r="G96" s="296"/>
      <c r="H96" s="272" t="s">
        <v>431</v>
      </c>
      <c r="I96" s="272" t="s">
        <v>429</v>
      </c>
      <c r="J96" s="272"/>
      <c r="K96" s="286"/>
    </row>
    <row r="97" s="1" customFormat="1" ht="15" customHeight="1">
      <c r="B97" s="297"/>
      <c r="C97" s="272" t="s">
        <v>47</v>
      </c>
      <c r="D97" s="272"/>
      <c r="E97" s="272"/>
      <c r="F97" s="295" t="s">
        <v>394</v>
      </c>
      <c r="G97" s="296"/>
      <c r="H97" s="272" t="s">
        <v>432</v>
      </c>
      <c r="I97" s="272" t="s">
        <v>429</v>
      </c>
      <c r="J97" s="272"/>
      <c r="K97" s="286"/>
    </row>
    <row r="98" s="1" customFormat="1" ht="15" customHeight="1">
      <c r="B98" s="300"/>
      <c r="C98" s="301"/>
      <c r="D98" s="301"/>
      <c r="E98" s="301"/>
      <c r="F98" s="301"/>
      <c r="G98" s="301"/>
      <c r="H98" s="301"/>
      <c r="I98" s="301"/>
      <c r="J98" s="301"/>
      <c r="K98" s="302"/>
    </row>
    <row r="99" s="1" customFormat="1" ht="18.75" customHeight="1">
      <c r="B99" s="303"/>
      <c r="C99" s="304"/>
      <c r="D99" s="304"/>
      <c r="E99" s="304"/>
      <c r="F99" s="304"/>
      <c r="G99" s="304"/>
      <c r="H99" s="304"/>
      <c r="I99" s="304"/>
      <c r="J99" s="304"/>
      <c r="K99" s="303"/>
    </row>
    <row r="100" s="1" customFormat="1" ht="18.75" customHeight="1">
      <c r="B100" s="280"/>
      <c r="C100" s="280"/>
      <c r="D100" s="280"/>
      <c r="E100" s="280"/>
      <c r="F100" s="280"/>
      <c r="G100" s="280"/>
      <c r="H100" s="280"/>
      <c r="I100" s="280"/>
      <c r="J100" s="280"/>
      <c r="K100" s="280"/>
    </row>
    <row r="101" s="1" customFormat="1" ht="7.5" customHeight="1">
      <c r="B101" s="281"/>
      <c r="C101" s="282"/>
      <c r="D101" s="282"/>
      <c r="E101" s="282"/>
      <c r="F101" s="282"/>
      <c r="G101" s="282"/>
      <c r="H101" s="282"/>
      <c r="I101" s="282"/>
      <c r="J101" s="282"/>
      <c r="K101" s="283"/>
    </row>
    <row r="102" s="1" customFormat="1" ht="45" customHeight="1">
      <c r="B102" s="284"/>
      <c r="C102" s="285" t="s">
        <v>433</v>
      </c>
      <c r="D102" s="285"/>
      <c r="E102" s="285"/>
      <c r="F102" s="285"/>
      <c r="G102" s="285"/>
      <c r="H102" s="285"/>
      <c r="I102" s="285"/>
      <c r="J102" s="285"/>
      <c r="K102" s="286"/>
    </row>
    <row r="103" s="1" customFormat="1" ht="17.25" customHeight="1">
      <c r="B103" s="284"/>
      <c r="C103" s="287" t="s">
        <v>388</v>
      </c>
      <c r="D103" s="287"/>
      <c r="E103" s="287"/>
      <c r="F103" s="287" t="s">
        <v>389</v>
      </c>
      <c r="G103" s="288"/>
      <c r="H103" s="287" t="s">
        <v>53</v>
      </c>
      <c r="I103" s="287" t="s">
        <v>56</v>
      </c>
      <c r="J103" s="287" t="s">
        <v>390</v>
      </c>
      <c r="K103" s="286"/>
    </row>
    <row r="104" s="1" customFormat="1" ht="17.25" customHeight="1">
      <c r="B104" s="284"/>
      <c r="C104" s="289" t="s">
        <v>391</v>
      </c>
      <c r="D104" s="289"/>
      <c r="E104" s="289"/>
      <c r="F104" s="290" t="s">
        <v>392</v>
      </c>
      <c r="G104" s="291"/>
      <c r="H104" s="289"/>
      <c r="I104" s="289"/>
      <c r="J104" s="289" t="s">
        <v>393</v>
      </c>
      <c r="K104" s="286"/>
    </row>
    <row r="105" s="1" customFormat="1" ht="5.25" customHeight="1">
      <c r="B105" s="284"/>
      <c r="C105" s="287"/>
      <c r="D105" s="287"/>
      <c r="E105" s="287"/>
      <c r="F105" s="287"/>
      <c r="G105" s="305"/>
      <c r="H105" s="287"/>
      <c r="I105" s="287"/>
      <c r="J105" s="287"/>
      <c r="K105" s="286"/>
    </row>
    <row r="106" s="1" customFormat="1" ht="15" customHeight="1">
      <c r="B106" s="284"/>
      <c r="C106" s="272" t="s">
        <v>52</v>
      </c>
      <c r="D106" s="294"/>
      <c r="E106" s="294"/>
      <c r="F106" s="295" t="s">
        <v>394</v>
      </c>
      <c r="G106" s="272"/>
      <c r="H106" s="272" t="s">
        <v>434</v>
      </c>
      <c r="I106" s="272" t="s">
        <v>396</v>
      </c>
      <c r="J106" s="272">
        <v>20</v>
      </c>
      <c r="K106" s="286"/>
    </row>
    <row r="107" s="1" customFormat="1" ht="15" customHeight="1">
      <c r="B107" s="284"/>
      <c r="C107" s="272" t="s">
        <v>397</v>
      </c>
      <c r="D107" s="272"/>
      <c r="E107" s="272"/>
      <c r="F107" s="295" t="s">
        <v>394</v>
      </c>
      <c r="G107" s="272"/>
      <c r="H107" s="272" t="s">
        <v>434</v>
      </c>
      <c r="I107" s="272" t="s">
        <v>396</v>
      </c>
      <c r="J107" s="272">
        <v>120</v>
      </c>
      <c r="K107" s="286"/>
    </row>
    <row r="108" s="1" customFormat="1" ht="15" customHeight="1">
      <c r="B108" s="297"/>
      <c r="C108" s="272" t="s">
        <v>399</v>
      </c>
      <c r="D108" s="272"/>
      <c r="E108" s="272"/>
      <c r="F108" s="295" t="s">
        <v>400</v>
      </c>
      <c r="G108" s="272"/>
      <c r="H108" s="272" t="s">
        <v>434</v>
      </c>
      <c r="I108" s="272" t="s">
        <v>396</v>
      </c>
      <c r="J108" s="272">
        <v>50</v>
      </c>
      <c r="K108" s="286"/>
    </row>
    <row r="109" s="1" customFormat="1" ht="15" customHeight="1">
      <c r="B109" s="297"/>
      <c r="C109" s="272" t="s">
        <v>402</v>
      </c>
      <c r="D109" s="272"/>
      <c r="E109" s="272"/>
      <c r="F109" s="295" t="s">
        <v>394</v>
      </c>
      <c r="G109" s="272"/>
      <c r="H109" s="272" t="s">
        <v>434</v>
      </c>
      <c r="I109" s="272" t="s">
        <v>404</v>
      </c>
      <c r="J109" s="272"/>
      <c r="K109" s="286"/>
    </row>
    <row r="110" s="1" customFormat="1" ht="15" customHeight="1">
      <c r="B110" s="297"/>
      <c r="C110" s="272" t="s">
        <v>413</v>
      </c>
      <c r="D110" s="272"/>
      <c r="E110" s="272"/>
      <c r="F110" s="295" t="s">
        <v>400</v>
      </c>
      <c r="G110" s="272"/>
      <c r="H110" s="272" t="s">
        <v>434</v>
      </c>
      <c r="I110" s="272" t="s">
        <v>396</v>
      </c>
      <c r="J110" s="272">
        <v>50</v>
      </c>
      <c r="K110" s="286"/>
    </row>
    <row r="111" s="1" customFormat="1" ht="15" customHeight="1">
      <c r="B111" s="297"/>
      <c r="C111" s="272" t="s">
        <v>421</v>
      </c>
      <c r="D111" s="272"/>
      <c r="E111" s="272"/>
      <c r="F111" s="295" t="s">
        <v>400</v>
      </c>
      <c r="G111" s="272"/>
      <c r="H111" s="272" t="s">
        <v>434</v>
      </c>
      <c r="I111" s="272" t="s">
        <v>396</v>
      </c>
      <c r="J111" s="272">
        <v>50</v>
      </c>
      <c r="K111" s="286"/>
    </row>
    <row r="112" s="1" customFormat="1" ht="15" customHeight="1">
      <c r="B112" s="297"/>
      <c r="C112" s="272" t="s">
        <v>419</v>
      </c>
      <c r="D112" s="272"/>
      <c r="E112" s="272"/>
      <c r="F112" s="295" t="s">
        <v>400</v>
      </c>
      <c r="G112" s="272"/>
      <c r="H112" s="272" t="s">
        <v>434</v>
      </c>
      <c r="I112" s="272" t="s">
        <v>396</v>
      </c>
      <c r="J112" s="272">
        <v>50</v>
      </c>
      <c r="K112" s="286"/>
    </row>
    <row r="113" s="1" customFormat="1" ht="15" customHeight="1">
      <c r="B113" s="297"/>
      <c r="C113" s="272" t="s">
        <v>52</v>
      </c>
      <c r="D113" s="272"/>
      <c r="E113" s="272"/>
      <c r="F113" s="295" t="s">
        <v>394</v>
      </c>
      <c r="G113" s="272"/>
      <c r="H113" s="272" t="s">
        <v>435</v>
      </c>
      <c r="I113" s="272" t="s">
        <v>396</v>
      </c>
      <c r="J113" s="272">
        <v>20</v>
      </c>
      <c r="K113" s="286"/>
    </row>
    <row r="114" s="1" customFormat="1" ht="15" customHeight="1">
      <c r="B114" s="297"/>
      <c r="C114" s="272" t="s">
        <v>436</v>
      </c>
      <c r="D114" s="272"/>
      <c r="E114" s="272"/>
      <c r="F114" s="295" t="s">
        <v>394</v>
      </c>
      <c r="G114" s="272"/>
      <c r="H114" s="272" t="s">
        <v>437</v>
      </c>
      <c r="I114" s="272" t="s">
        <v>396</v>
      </c>
      <c r="J114" s="272">
        <v>120</v>
      </c>
      <c r="K114" s="286"/>
    </row>
    <row r="115" s="1" customFormat="1" ht="15" customHeight="1">
      <c r="B115" s="297"/>
      <c r="C115" s="272" t="s">
        <v>37</v>
      </c>
      <c r="D115" s="272"/>
      <c r="E115" s="272"/>
      <c r="F115" s="295" t="s">
        <v>394</v>
      </c>
      <c r="G115" s="272"/>
      <c r="H115" s="272" t="s">
        <v>438</v>
      </c>
      <c r="I115" s="272" t="s">
        <v>429</v>
      </c>
      <c r="J115" s="272"/>
      <c r="K115" s="286"/>
    </row>
    <row r="116" s="1" customFormat="1" ht="15" customHeight="1">
      <c r="B116" s="297"/>
      <c r="C116" s="272" t="s">
        <v>47</v>
      </c>
      <c r="D116" s="272"/>
      <c r="E116" s="272"/>
      <c r="F116" s="295" t="s">
        <v>394</v>
      </c>
      <c r="G116" s="272"/>
      <c r="H116" s="272" t="s">
        <v>439</v>
      </c>
      <c r="I116" s="272" t="s">
        <v>429</v>
      </c>
      <c r="J116" s="272"/>
      <c r="K116" s="286"/>
    </row>
    <row r="117" s="1" customFormat="1" ht="15" customHeight="1">
      <c r="B117" s="297"/>
      <c r="C117" s="272" t="s">
        <v>56</v>
      </c>
      <c r="D117" s="272"/>
      <c r="E117" s="272"/>
      <c r="F117" s="295" t="s">
        <v>394</v>
      </c>
      <c r="G117" s="272"/>
      <c r="H117" s="272" t="s">
        <v>440</v>
      </c>
      <c r="I117" s="272" t="s">
        <v>441</v>
      </c>
      <c r="J117" s="272"/>
      <c r="K117" s="286"/>
    </row>
    <row r="118" s="1" customFormat="1" ht="15" customHeight="1">
      <c r="B118" s="300"/>
      <c r="C118" s="306"/>
      <c r="D118" s="306"/>
      <c r="E118" s="306"/>
      <c r="F118" s="306"/>
      <c r="G118" s="306"/>
      <c r="H118" s="306"/>
      <c r="I118" s="306"/>
      <c r="J118" s="306"/>
      <c r="K118" s="302"/>
    </row>
    <row r="119" s="1" customFormat="1" ht="18.75" customHeight="1">
      <c r="B119" s="307"/>
      <c r="C119" s="308"/>
      <c r="D119" s="308"/>
      <c r="E119" s="308"/>
      <c r="F119" s="309"/>
      <c r="G119" s="308"/>
      <c r="H119" s="308"/>
      <c r="I119" s="308"/>
      <c r="J119" s="308"/>
      <c r="K119" s="307"/>
    </row>
    <row r="120" s="1" customFormat="1" ht="18.75" customHeight="1">
      <c r="B120" s="280"/>
      <c r="C120" s="280"/>
      <c r="D120" s="280"/>
      <c r="E120" s="280"/>
      <c r="F120" s="280"/>
      <c r="G120" s="280"/>
      <c r="H120" s="280"/>
      <c r="I120" s="280"/>
      <c r="J120" s="280"/>
      <c r="K120" s="280"/>
    </row>
    <row r="121" s="1" customFormat="1" ht="7.5" customHeight="1">
      <c r="B121" s="310"/>
      <c r="C121" s="311"/>
      <c r="D121" s="311"/>
      <c r="E121" s="311"/>
      <c r="F121" s="311"/>
      <c r="G121" s="311"/>
      <c r="H121" s="311"/>
      <c r="I121" s="311"/>
      <c r="J121" s="311"/>
      <c r="K121" s="312"/>
    </row>
    <row r="122" s="1" customFormat="1" ht="45" customHeight="1">
      <c r="B122" s="313"/>
      <c r="C122" s="263" t="s">
        <v>442</v>
      </c>
      <c r="D122" s="263"/>
      <c r="E122" s="263"/>
      <c r="F122" s="263"/>
      <c r="G122" s="263"/>
      <c r="H122" s="263"/>
      <c r="I122" s="263"/>
      <c r="J122" s="263"/>
      <c r="K122" s="314"/>
    </row>
    <row r="123" s="1" customFormat="1" ht="17.25" customHeight="1">
      <c r="B123" s="315"/>
      <c r="C123" s="287" t="s">
        <v>388</v>
      </c>
      <c r="D123" s="287"/>
      <c r="E123" s="287"/>
      <c r="F123" s="287" t="s">
        <v>389</v>
      </c>
      <c r="G123" s="288"/>
      <c r="H123" s="287" t="s">
        <v>53</v>
      </c>
      <c r="I123" s="287" t="s">
        <v>56</v>
      </c>
      <c r="J123" s="287" t="s">
        <v>390</v>
      </c>
      <c r="K123" s="316"/>
    </row>
    <row r="124" s="1" customFormat="1" ht="17.25" customHeight="1">
      <c r="B124" s="315"/>
      <c r="C124" s="289" t="s">
        <v>391</v>
      </c>
      <c r="D124" s="289"/>
      <c r="E124" s="289"/>
      <c r="F124" s="290" t="s">
        <v>392</v>
      </c>
      <c r="G124" s="291"/>
      <c r="H124" s="289"/>
      <c r="I124" s="289"/>
      <c r="J124" s="289" t="s">
        <v>393</v>
      </c>
      <c r="K124" s="316"/>
    </row>
    <row r="125" s="1" customFormat="1" ht="5.25" customHeight="1">
      <c r="B125" s="317"/>
      <c r="C125" s="292"/>
      <c r="D125" s="292"/>
      <c r="E125" s="292"/>
      <c r="F125" s="292"/>
      <c r="G125" s="318"/>
      <c r="H125" s="292"/>
      <c r="I125" s="292"/>
      <c r="J125" s="292"/>
      <c r="K125" s="319"/>
    </row>
    <row r="126" s="1" customFormat="1" ht="15" customHeight="1">
      <c r="B126" s="317"/>
      <c r="C126" s="272" t="s">
        <v>397</v>
      </c>
      <c r="D126" s="294"/>
      <c r="E126" s="294"/>
      <c r="F126" s="295" t="s">
        <v>394</v>
      </c>
      <c r="G126" s="272"/>
      <c r="H126" s="272" t="s">
        <v>434</v>
      </c>
      <c r="I126" s="272" t="s">
        <v>396</v>
      </c>
      <c r="J126" s="272">
        <v>120</v>
      </c>
      <c r="K126" s="320"/>
    </row>
    <row r="127" s="1" customFormat="1" ht="15" customHeight="1">
      <c r="B127" s="317"/>
      <c r="C127" s="272" t="s">
        <v>443</v>
      </c>
      <c r="D127" s="272"/>
      <c r="E127" s="272"/>
      <c r="F127" s="295" t="s">
        <v>394</v>
      </c>
      <c r="G127" s="272"/>
      <c r="H127" s="272" t="s">
        <v>444</v>
      </c>
      <c r="I127" s="272" t="s">
        <v>396</v>
      </c>
      <c r="J127" s="272" t="s">
        <v>445</v>
      </c>
      <c r="K127" s="320"/>
    </row>
    <row r="128" s="1" customFormat="1" ht="15" customHeight="1">
      <c r="B128" s="317"/>
      <c r="C128" s="272" t="s">
        <v>342</v>
      </c>
      <c r="D128" s="272"/>
      <c r="E128" s="272"/>
      <c r="F128" s="295" t="s">
        <v>394</v>
      </c>
      <c r="G128" s="272"/>
      <c r="H128" s="272" t="s">
        <v>446</v>
      </c>
      <c r="I128" s="272" t="s">
        <v>396</v>
      </c>
      <c r="J128" s="272" t="s">
        <v>445</v>
      </c>
      <c r="K128" s="320"/>
    </row>
    <row r="129" s="1" customFormat="1" ht="15" customHeight="1">
      <c r="B129" s="317"/>
      <c r="C129" s="272" t="s">
        <v>405</v>
      </c>
      <c r="D129" s="272"/>
      <c r="E129" s="272"/>
      <c r="F129" s="295" t="s">
        <v>400</v>
      </c>
      <c r="G129" s="272"/>
      <c r="H129" s="272" t="s">
        <v>406</v>
      </c>
      <c r="I129" s="272" t="s">
        <v>396</v>
      </c>
      <c r="J129" s="272">
        <v>15</v>
      </c>
      <c r="K129" s="320"/>
    </row>
    <row r="130" s="1" customFormat="1" ht="15" customHeight="1">
      <c r="B130" s="317"/>
      <c r="C130" s="298" t="s">
        <v>407</v>
      </c>
      <c r="D130" s="298"/>
      <c r="E130" s="298"/>
      <c r="F130" s="299" t="s">
        <v>400</v>
      </c>
      <c r="G130" s="298"/>
      <c r="H130" s="298" t="s">
        <v>408</v>
      </c>
      <c r="I130" s="298" t="s">
        <v>396</v>
      </c>
      <c r="J130" s="298">
        <v>15</v>
      </c>
      <c r="K130" s="320"/>
    </row>
    <row r="131" s="1" customFormat="1" ht="15" customHeight="1">
      <c r="B131" s="317"/>
      <c r="C131" s="298" t="s">
        <v>409</v>
      </c>
      <c r="D131" s="298"/>
      <c r="E131" s="298"/>
      <c r="F131" s="299" t="s">
        <v>400</v>
      </c>
      <c r="G131" s="298"/>
      <c r="H131" s="298" t="s">
        <v>410</v>
      </c>
      <c r="I131" s="298" t="s">
        <v>396</v>
      </c>
      <c r="J131" s="298">
        <v>20</v>
      </c>
      <c r="K131" s="320"/>
    </row>
    <row r="132" s="1" customFormat="1" ht="15" customHeight="1">
      <c r="B132" s="317"/>
      <c r="C132" s="298" t="s">
        <v>411</v>
      </c>
      <c r="D132" s="298"/>
      <c r="E132" s="298"/>
      <c r="F132" s="299" t="s">
        <v>400</v>
      </c>
      <c r="G132" s="298"/>
      <c r="H132" s="298" t="s">
        <v>412</v>
      </c>
      <c r="I132" s="298" t="s">
        <v>396</v>
      </c>
      <c r="J132" s="298">
        <v>20</v>
      </c>
      <c r="K132" s="320"/>
    </row>
    <row r="133" s="1" customFormat="1" ht="15" customHeight="1">
      <c r="B133" s="317"/>
      <c r="C133" s="272" t="s">
        <v>399</v>
      </c>
      <c r="D133" s="272"/>
      <c r="E133" s="272"/>
      <c r="F133" s="295" t="s">
        <v>400</v>
      </c>
      <c r="G133" s="272"/>
      <c r="H133" s="272" t="s">
        <v>434</v>
      </c>
      <c r="I133" s="272" t="s">
        <v>396</v>
      </c>
      <c r="J133" s="272">
        <v>50</v>
      </c>
      <c r="K133" s="320"/>
    </row>
    <row r="134" s="1" customFormat="1" ht="15" customHeight="1">
      <c r="B134" s="317"/>
      <c r="C134" s="272" t="s">
        <v>413</v>
      </c>
      <c r="D134" s="272"/>
      <c r="E134" s="272"/>
      <c r="F134" s="295" t="s">
        <v>400</v>
      </c>
      <c r="G134" s="272"/>
      <c r="H134" s="272" t="s">
        <v>434</v>
      </c>
      <c r="I134" s="272" t="s">
        <v>396</v>
      </c>
      <c r="J134" s="272">
        <v>50</v>
      </c>
      <c r="K134" s="320"/>
    </row>
    <row r="135" s="1" customFormat="1" ht="15" customHeight="1">
      <c r="B135" s="317"/>
      <c r="C135" s="272" t="s">
        <v>419</v>
      </c>
      <c r="D135" s="272"/>
      <c r="E135" s="272"/>
      <c r="F135" s="295" t="s">
        <v>400</v>
      </c>
      <c r="G135" s="272"/>
      <c r="H135" s="272" t="s">
        <v>434</v>
      </c>
      <c r="I135" s="272" t="s">
        <v>396</v>
      </c>
      <c r="J135" s="272">
        <v>50</v>
      </c>
      <c r="K135" s="320"/>
    </row>
    <row r="136" s="1" customFormat="1" ht="15" customHeight="1">
      <c r="B136" s="317"/>
      <c r="C136" s="272" t="s">
        <v>421</v>
      </c>
      <c r="D136" s="272"/>
      <c r="E136" s="272"/>
      <c r="F136" s="295" t="s">
        <v>400</v>
      </c>
      <c r="G136" s="272"/>
      <c r="H136" s="272" t="s">
        <v>434</v>
      </c>
      <c r="I136" s="272" t="s">
        <v>396</v>
      </c>
      <c r="J136" s="272">
        <v>50</v>
      </c>
      <c r="K136" s="320"/>
    </row>
    <row r="137" s="1" customFormat="1" ht="15" customHeight="1">
      <c r="B137" s="317"/>
      <c r="C137" s="272" t="s">
        <v>422</v>
      </c>
      <c r="D137" s="272"/>
      <c r="E137" s="272"/>
      <c r="F137" s="295" t="s">
        <v>400</v>
      </c>
      <c r="G137" s="272"/>
      <c r="H137" s="272" t="s">
        <v>447</v>
      </c>
      <c r="I137" s="272" t="s">
        <v>396</v>
      </c>
      <c r="J137" s="272">
        <v>255</v>
      </c>
      <c r="K137" s="320"/>
    </row>
    <row r="138" s="1" customFormat="1" ht="15" customHeight="1">
      <c r="B138" s="317"/>
      <c r="C138" s="272" t="s">
        <v>424</v>
      </c>
      <c r="D138" s="272"/>
      <c r="E138" s="272"/>
      <c r="F138" s="295" t="s">
        <v>394</v>
      </c>
      <c r="G138" s="272"/>
      <c r="H138" s="272" t="s">
        <v>448</v>
      </c>
      <c r="I138" s="272" t="s">
        <v>426</v>
      </c>
      <c r="J138" s="272"/>
      <c r="K138" s="320"/>
    </row>
    <row r="139" s="1" customFormat="1" ht="15" customHeight="1">
      <c r="B139" s="317"/>
      <c r="C139" s="272" t="s">
        <v>427</v>
      </c>
      <c r="D139" s="272"/>
      <c r="E139" s="272"/>
      <c r="F139" s="295" t="s">
        <v>394</v>
      </c>
      <c r="G139" s="272"/>
      <c r="H139" s="272" t="s">
        <v>449</v>
      </c>
      <c r="I139" s="272" t="s">
        <v>429</v>
      </c>
      <c r="J139" s="272"/>
      <c r="K139" s="320"/>
    </row>
    <row r="140" s="1" customFormat="1" ht="15" customHeight="1">
      <c r="B140" s="317"/>
      <c r="C140" s="272" t="s">
        <v>430</v>
      </c>
      <c r="D140" s="272"/>
      <c r="E140" s="272"/>
      <c r="F140" s="295" t="s">
        <v>394</v>
      </c>
      <c r="G140" s="272"/>
      <c r="H140" s="272" t="s">
        <v>430</v>
      </c>
      <c r="I140" s="272" t="s">
        <v>429</v>
      </c>
      <c r="J140" s="272"/>
      <c r="K140" s="320"/>
    </row>
    <row r="141" s="1" customFormat="1" ht="15" customHeight="1">
      <c r="B141" s="317"/>
      <c r="C141" s="272" t="s">
        <v>37</v>
      </c>
      <c r="D141" s="272"/>
      <c r="E141" s="272"/>
      <c r="F141" s="295" t="s">
        <v>394</v>
      </c>
      <c r="G141" s="272"/>
      <c r="H141" s="272" t="s">
        <v>450</v>
      </c>
      <c r="I141" s="272" t="s">
        <v>429</v>
      </c>
      <c r="J141" s="272"/>
      <c r="K141" s="320"/>
    </row>
    <row r="142" s="1" customFormat="1" ht="15" customHeight="1">
      <c r="B142" s="317"/>
      <c r="C142" s="272" t="s">
        <v>451</v>
      </c>
      <c r="D142" s="272"/>
      <c r="E142" s="272"/>
      <c r="F142" s="295" t="s">
        <v>394</v>
      </c>
      <c r="G142" s="272"/>
      <c r="H142" s="272" t="s">
        <v>452</v>
      </c>
      <c r="I142" s="272" t="s">
        <v>429</v>
      </c>
      <c r="J142" s="272"/>
      <c r="K142" s="320"/>
    </row>
    <row r="143" s="1" customFormat="1" ht="15" customHeight="1">
      <c r="B143" s="321"/>
      <c r="C143" s="322"/>
      <c r="D143" s="322"/>
      <c r="E143" s="322"/>
      <c r="F143" s="322"/>
      <c r="G143" s="322"/>
      <c r="H143" s="322"/>
      <c r="I143" s="322"/>
      <c r="J143" s="322"/>
      <c r="K143" s="323"/>
    </row>
    <row r="144" s="1" customFormat="1" ht="18.75" customHeight="1">
      <c r="B144" s="308"/>
      <c r="C144" s="308"/>
      <c r="D144" s="308"/>
      <c r="E144" s="308"/>
      <c r="F144" s="309"/>
      <c r="G144" s="308"/>
      <c r="H144" s="308"/>
      <c r="I144" s="308"/>
      <c r="J144" s="308"/>
      <c r="K144" s="308"/>
    </row>
    <row r="145" s="1" customFormat="1" ht="18.75" customHeight="1">
      <c r="B145" s="280"/>
      <c r="C145" s="280"/>
      <c r="D145" s="280"/>
      <c r="E145" s="280"/>
      <c r="F145" s="280"/>
      <c r="G145" s="280"/>
      <c r="H145" s="280"/>
      <c r="I145" s="280"/>
      <c r="J145" s="280"/>
      <c r="K145" s="280"/>
    </row>
    <row r="146" s="1" customFormat="1" ht="7.5" customHeight="1">
      <c r="B146" s="281"/>
      <c r="C146" s="282"/>
      <c r="D146" s="282"/>
      <c r="E146" s="282"/>
      <c r="F146" s="282"/>
      <c r="G146" s="282"/>
      <c r="H146" s="282"/>
      <c r="I146" s="282"/>
      <c r="J146" s="282"/>
      <c r="K146" s="283"/>
    </row>
    <row r="147" s="1" customFormat="1" ht="45" customHeight="1">
      <c r="B147" s="284"/>
      <c r="C147" s="285" t="s">
        <v>453</v>
      </c>
      <c r="D147" s="285"/>
      <c r="E147" s="285"/>
      <c r="F147" s="285"/>
      <c r="G147" s="285"/>
      <c r="H147" s="285"/>
      <c r="I147" s="285"/>
      <c r="J147" s="285"/>
      <c r="K147" s="286"/>
    </row>
    <row r="148" s="1" customFormat="1" ht="17.25" customHeight="1">
      <c r="B148" s="284"/>
      <c r="C148" s="287" t="s">
        <v>388</v>
      </c>
      <c r="D148" s="287"/>
      <c r="E148" s="287"/>
      <c r="F148" s="287" t="s">
        <v>389</v>
      </c>
      <c r="G148" s="288"/>
      <c r="H148" s="287" t="s">
        <v>53</v>
      </c>
      <c r="I148" s="287" t="s">
        <v>56</v>
      </c>
      <c r="J148" s="287" t="s">
        <v>390</v>
      </c>
      <c r="K148" s="286"/>
    </row>
    <row r="149" s="1" customFormat="1" ht="17.25" customHeight="1">
      <c r="B149" s="284"/>
      <c r="C149" s="289" t="s">
        <v>391</v>
      </c>
      <c r="D149" s="289"/>
      <c r="E149" s="289"/>
      <c r="F149" s="290" t="s">
        <v>392</v>
      </c>
      <c r="G149" s="291"/>
      <c r="H149" s="289"/>
      <c r="I149" s="289"/>
      <c r="J149" s="289" t="s">
        <v>393</v>
      </c>
      <c r="K149" s="286"/>
    </row>
    <row r="150" s="1" customFormat="1" ht="5.25" customHeight="1">
      <c r="B150" s="297"/>
      <c r="C150" s="292"/>
      <c r="D150" s="292"/>
      <c r="E150" s="292"/>
      <c r="F150" s="292"/>
      <c r="G150" s="293"/>
      <c r="H150" s="292"/>
      <c r="I150" s="292"/>
      <c r="J150" s="292"/>
      <c r="K150" s="320"/>
    </row>
    <row r="151" s="1" customFormat="1" ht="15" customHeight="1">
      <c r="B151" s="297"/>
      <c r="C151" s="324" t="s">
        <v>397</v>
      </c>
      <c r="D151" s="272"/>
      <c r="E151" s="272"/>
      <c r="F151" s="325" t="s">
        <v>394</v>
      </c>
      <c r="G151" s="272"/>
      <c r="H151" s="324" t="s">
        <v>434</v>
      </c>
      <c r="I151" s="324" t="s">
        <v>396</v>
      </c>
      <c r="J151" s="324">
        <v>120</v>
      </c>
      <c r="K151" s="320"/>
    </row>
    <row r="152" s="1" customFormat="1" ht="15" customHeight="1">
      <c r="B152" s="297"/>
      <c r="C152" s="324" t="s">
        <v>443</v>
      </c>
      <c r="D152" s="272"/>
      <c r="E152" s="272"/>
      <c r="F152" s="325" t="s">
        <v>394</v>
      </c>
      <c r="G152" s="272"/>
      <c r="H152" s="324" t="s">
        <v>454</v>
      </c>
      <c r="I152" s="324" t="s">
        <v>396</v>
      </c>
      <c r="J152" s="324" t="s">
        <v>445</v>
      </c>
      <c r="K152" s="320"/>
    </row>
    <row r="153" s="1" customFormat="1" ht="15" customHeight="1">
      <c r="B153" s="297"/>
      <c r="C153" s="324" t="s">
        <v>342</v>
      </c>
      <c r="D153" s="272"/>
      <c r="E153" s="272"/>
      <c r="F153" s="325" t="s">
        <v>394</v>
      </c>
      <c r="G153" s="272"/>
      <c r="H153" s="324" t="s">
        <v>455</v>
      </c>
      <c r="I153" s="324" t="s">
        <v>396</v>
      </c>
      <c r="J153" s="324" t="s">
        <v>445</v>
      </c>
      <c r="K153" s="320"/>
    </row>
    <row r="154" s="1" customFormat="1" ht="15" customHeight="1">
      <c r="B154" s="297"/>
      <c r="C154" s="324" t="s">
        <v>399</v>
      </c>
      <c r="D154" s="272"/>
      <c r="E154" s="272"/>
      <c r="F154" s="325" t="s">
        <v>400</v>
      </c>
      <c r="G154" s="272"/>
      <c r="H154" s="324" t="s">
        <v>434</v>
      </c>
      <c r="I154" s="324" t="s">
        <v>396</v>
      </c>
      <c r="J154" s="324">
        <v>50</v>
      </c>
      <c r="K154" s="320"/>
    </row>
    <row r="155" s="1" customFormat="1" ht="15" customHeight="1">
      <c r="B155" s="297"/>
      <c r="C155" s="324" t="s">
        <v>402</v>
      </c>
      <c r="D155" s="272"/>
      <c r="E155" s="272"/>
      <c r="F155" s="325" t="s">
        <v>394</v>
      </c>
      <c r="G155" s="272"/>
      <c r="H155" s="324" t="s">
        <v>434</v>
      </c>
      <c r="I155" s="324" t="s">
        <v>404</v>
      </c>
      <c r="J155" s="324"/>
      <c r="K155" s="320"/>
    </row>
    <row r="156" s="1" customFormat="1" ht="15" customHeight="1">
      <c r="B156" s="297"/>
      <c r="C156" s="324" t="s">
        <v>413</v>
      </c>
      <c r="D156" s="272"/>
      <c r="E156" s="272"/>
      <c r="F156" s="325" t="s">
        <v>400</v>
      </c>
      <c r="G156" s="272"/>
      <c r="H156" s="324" t="s">
        <v>434</v>
      </c>
      <c r="I156" s="324" t="s">
        <v>396</v>
      </c>
      <c r="J156" s="324">
        <v>50</v>
      </c>
      <c r="K156" s="320"/>
    </row>
    <row r="157" s="1" customFormat="1" ht="15" customHeight="1">
      <c r="B157" s="297"/>
      <c r="C157" s="324" t="s">
        <v>421</v>
      </c>
      <c r="D157" s="272"/>
      <c r="E157" s="272"/>
      <c r="F157" s="325" t="s">
        <v>400</v>
      </c>
      <c r="G157" s="272"/>
      <c r="H157" s="324" t="s">
        <v>434</v>
      </c>
      <c r="I157" s="324" t="s">
        <v>396</v>
      </c>
      <c r="J157" s="324">
        <v>50</v>
      </c>
      <c r="K157" s="320"/>
    </row>
    <row r="158" s="1" customFormat="1" ht="15" customHeight="1">
      <c r="B158" s="297"/>
      <c r="C158" s="324" t="s">
        <v>419</v>
      </c>
      <c r="D158" s="272"/>
      <c r="E158" s="272"/>
      <c r="F158" s="325" t="s">
        <v>400</v>
      </c>
      <c r="G158" s="272"/>
      <c r="H158" s="324" t="s">
        <v>434</v>
      </c>
      <c r="I158" s="324" t="s">
        <v>396</v>
      </c>
      <c r="J158" s="324">
        <v>50</v>
      </c>
      <c r="K158" s="320"/>
    </row>
    <row r="159" s="1" customFormat="1" ht="15" customHeight="1">
      <c r="B159" s="297"/>
      <c r="C159" s="324" t="s">
        <v>85</v>
      </c>
      <c r="D159" s="272"/>
      <c r="E159" s="272"/>
      <c r="F159" s="325" t="s">
        <v>394</v>
      </c>
      <c r="G159" s="272"/>
      <c r="H159" s="324" t="s">
        <v>456</v>
      </c>
      <c r="I159" s="324" t="s">
        <v>396</v>
      </c>
      <c r="J159" s="324" t="s">
        <v>457</v>
      </c>
      <c r="K159" s="320"/>
    </row>
    <row r="160" s="1" customFormat="1" ht="15" customHeight="1">
      <c r="B160" s="297"/>
      <c r="C160" s="324" t="s">
        <v>458</v>
      </c>
      <c r="D160" s="272"/>
      <c r="E160" s="272"/>
      <c r="F160" s="325" t="s">
        <v>394</v>
      </c>
      <c r="G160" s="272"/>
      <c r="H160" s="324" t="s">
        <v>459</v>
      </c>
      <c r="I160" s="324" t="s">
        <v>429</v>
      </c>
      <c r="J160" s="324"/>
      <c r="K160" s="320"/>
    </row>
    <row r="161" s="1" customFormat="1" ht="15" customHeight="1">
      <c r="B161" s="326"/>
      <c r="C161" s="306"/>
      <c r="D161" s="306"/>
      <c r="E161" s="306"/>
      <c r="F161" s="306"/>
      <c r="G161" s="306"/>
      <c r="H161" s="306"/>
      <c r="I161" s="306"/>
      <c r="J161" s="306"/>
      <c r="K161" s="327"/>
    </row>
    <row r="162" s="1" customFormat="1" ht="18.75" customHeight="1">
      <c r="B162" s="308"/>
      <c r="C162" s="318"/>
      <c r="D162" s="318"/>
      <c r="E162" s="318"/>
      <c r="F162" s="328"/>
      <c r="G162" s="318"/>
      <c r="H162" s="318"/>
      <c r="I162" s="318"/>
      <c r="J162" s="318"/>
      <c r="K162" s="308"/>
    </row>
    <row r="163" s="1" customFormat="1" ht="18.75" customHeight="1">
      <c r="B163" s="280"/>
      <c r="C163" s="280"/>
      <c r="D163" s="280"/>
      <c r="E163" s="280"/>
      <c r="F163" s="280"/>
      <c r="G163" s="280"/>
      <c r="H163" s="280"/>
      <c r="I163" s="280"/>
      <c r="J163" s="280"/>
      <c r="K163" s="280"/>
    </row>
    <row r="164" s="1" customFormat="1" ht="7.5" customHeight="1">
      <c r="B164" s="259"/>
      <c r="C164" s="260"/>
      <c r="D164" s="260"/>
      <c r="E164" s="260"/>
      <c r="F164" s="260"/>
      <c r="G164" s="260"/>
      <c r="H164" s="260"/>
      <c r="I164" s="260"/>
      <c r="J164" s="260"/>
      <c r="K164" s="261"/>
    </row>
    <row r="165" s="1" customFormat="1" ht="45" customHeight="1">
      <c r="B165" s="262"/>
      <c r="C165" s="263" t="s">
        <v>460</v>
      </c>
      <c r="D165" s="263"/>
      <c r="E165" s="263"/>
      <c r="F165" s="263"/>
      <c r="G165" s="263"/>
      <c r="H165" s="263"/>
      <c r="I165" s="263"/>
      <c r="J165" s="263"/>
      <c r="K165" s="264"/>
    </row>
    <row r="166" s="1" customFormat="1" ht="17.25" customHeight="1">
      <c r="B166" s="262"/>
      <c r="C166" s="287" t="s">
        <v>388</v>
      </c>
      <c r="D166" s="287"/>
      <c r="E166" s="287"/>
      <c r="F166" s="287" t="s">
        <v>389</v>
      </c>
      <c r="G166" s="329"/>
      <c r="H166" s="330" t="s">
        <v>53</v>
      </c>
      <c r="I166" s="330" t="s">
        <v>56</v>
      </c>
      <c r="J166" s="287" t="s">
        <v>390</v>
      </c>
      <c r="K166" s="264"/>
    </row>
    <row r="167" s="1" customFormat="1" ht="17.25" customHeight="1">
      <c r="B167" s="265"/>
      <c r="C167" s="289" t="s">
        <v>391</v>
      </c>
      <c r="D167" s="289"/>
      <c r="E167" s="289"/>
      <c r="F167" s="290" t="s">
        <v>392</v>
      </c>
      <c r="G167" s="331"/>
      <c r="H167" s="332"/>
      <c r="I167" s="332"/>
      <c r="J167" s="289" t="s">
        <v>393</v>
      </c>
      <c r="K167" s="267"/>
    </row>
    <row r="168" s="1" customFormat="1" ht="5.25" customHeight="1">
      <c r="B168" s="297"/>
      <c r="C168" s="292"/>
      <c r="D168" s="292"/>
      <c r="E168" s="292"/>
      <c r="F168" s="292"/>
      <c r="G168" s="293"/>
      <c r="H168" s="292"/>
      <c r="I168" s="292"/>
      <c r="J168" s="292"/>
      <c r="K168" s="320"/>
    </row>
    <row r="169" s="1" customFormat="1" ht="15" customHeight="1">
      <c r="B169" s="297"/>
      <c r="C169" s="272" t="s">
        <v>397</v>
      </c>
      <c r="D169" s="272"/>
      <c r="E169" s="272"/>
      <c r="F169" s="295" t="s">
        <v>394</v>
      </c>
      <c r="G169" s="272"/>
      <c r="H169" s="272" t="s">
        <v>434</v>
      </c>
      <c r="I169" s="272" t="s">
        <v>396</v>
      </c>
      <c r="J169" s="272">
        <v>120</v>
      </c>
      <c r="K169" s="320"/>
    </row>
    <row r="170" s="1" customFormat="1" ht="15" customHeight="1">
      <c r="B170" s="297"/>
      <c r="C170" s="272" t="s">
        <v>443</v>
      </c>
      <c r="D170" s="272"/>
      <c r="E170" s="272"/>
      <c r="F170" s="295" t="s">
        <v>394</v>
      </c>
      <c r="G170" s="272"/>
      <c r="H170" s="272" t="s">
        <v>444</v>
      </c>
      <c r="I170" s="272" t="s">
        <v>396</v>
      </c>
      <c r="J170" s="272" t="s">
        <v>445</v>
      </c>
      <c r="K170" s="320"/>
    </row>
    <row r="171" s="1" customFormat="1" ht="15" customHeight="1">
      <c r="B171" s="297"/>
      <c r="C171" s="272" t="s">
        <v>342</v>
      </c>
      <c r="D171" s="272"/>
      <c r="E171" s="272"/>
      <c r="F171" s="295" t="s">
        <v>394</v>
      </c>
      <c r="G171" s="272"/>
      <c r="H171" s="272" t="s">
        <v>461</v>
      </c>
      <c r="I171" s="272" t="s">
        <v>396</v>
      </c>
      <c r="J171" s="272" t="s">
        <v>445</v>
      </c>
      <c r="K171" s="320"/>
    </row>
    <row r="172" s="1" customFormat="1" ht="15" customHeight="1">
      <c r="B172" s="297"/>
      <c r="C172" s="272" t="s">
        <v>399</v>
      </c>
      <c r="D172" s="272"/>
      <c r="E172" s="272"/>
      <c r="F172" s="295" t="s">
        <v>400</v>
      </c>
      <c r="G172" s="272"/>
      <c r="H172" s="272" t="s">
        <v>461</v>
      </c>
      <c r="I172" s="272" t="s">
        <v>396</v>
      </c>
      <c r="J172" s="272">
        <v>50</v>
      </c>
      <c r="K172" s="320"/>
    </row>
    <row r="173" s="1" customFormat="1" ht="15" customHeight="1">
      <c r="B173" s="297"/>
      <c r="C173" s="272" t="s">
        <v>402</v>
      </c>
      <c r="D173" s="272"/>
      <c r="E173" s="272"/>
      <c r="F173" s="295" t="s">
        <v>394</v>
      </c>
      <c r="G173" s="272"/>
      <c r="H173" s="272" t="s">
        <v>461</v>
      </c>
      <c r="I173" s="272" t="s">
        <v>404</v>
      </c>
      <c r="J173" s="272"/>
      <c r="K173" s="320"/>
    </row>
    <row r="174" s="1" customFormat="1" ht="15" customHeight="1">
      <c r="B174" s="297"/>
      <c r="C174" s="272" t="s">
        <v>413</v>
      </c>
      <c r="D174" s="272"/>
      <c r="E174" s="272"/>
      <c r="F174" s="295" t="s">
        <v>400</v>
      </c>
      <c r="G174" s="272"/>
      <c r="H174" s="272" t="s">
        <v>461</v>
      </c>
      <c r="I174" s="272" t="s">
        <v>396</v>
      </c>
      <c r="J174" s="272">
        <v>50</v>
      </c>
      <c r="K174" s="320"/>
    </row>
    <row r="175" s="1" customFormat="1" ht="15" customHeight="1">
      <c r="B175" s="297"/>
      <c r="C175" s="272" t="s">
        <v>421</v>
      </c>
      <c r="D175" s="272"/>
      <c r="E175" s="272"/>
      <c r="F175" s="295" t="s">
        <v>400</v>
      </c>
      <c r="G175" s="272"/>
      <c r="H175" s="272" t="s">
        <v>461</v>
      </c>
      <c r="I175" s="272" t="s">
        <v>396</v>
      </c>
      <c r="J175" s="272">
        <v>50</v>
      </c>
      <c r="K175" s="320"/>
    </row>
    <row r="176" s="1" customFormat="1" ht="15" customHeight="1">
      <c r="B176" s="297"/>
      <c r="C176" s="272" t="s">
        <v>419</v>
      </c>
      <c r="D176" s="272"/>
      <c r="E176" s="272"/>
      <c r="F176" s="295" t="s">
        <v>400</v>
      </c>
      <c r="G176" s="272"/>
      <c r="H176" s="272" t="s">
        <v>461</v>
      </c>
      <c r="I176" s="272" t="s">
        <v>396</v>
      </c>
      <c r="J176" s="272">
        <v>50</v>
      </c>
      <c r="K176" s="320"/>
    </row>
    <row r="177" s="1" customFormat="1" ht="15" customHeight="1">
      <c r="B177" s="297"/>
      <c r="C177" s="272" t="s">
        <v>98</v>
      </c>
      <c r="D177" s="272"/>
      <c r="E177" s="272"/>
      <c r="F177" s="295" t="s">
        <v>394</v>
      </c>
      <c r="G177" s="272"/>
      <c r="H177" s="272" t="s">
        <v>462</v>
      </c>
      <c r="I177" s="272" t="s">
        <v>463</v>
      </c>
      <c r="J177" s="272"/>
      <c r="K177" s="320"/>
    </row>
    <row r="178" s="1" customFormat="1" ht="15" customHeight="1">
      <c r="B178" s="297"/>
      <c r="C178" s="272" t="s">
        <v>56</v>
      </c>
      <c r="D178" s="272"/>
      <c r="E178" s="272"/>
      <c r="F178" s="295" t="s">
        <v>394</v>
      </c>
      <c r="G178" s="272"/>
      <c r="H178" s="272" t="s">
        <v>464</v>
      </c>
      <c r="I178" s="272" t="s">
        <v>465</v>
      </c>
      <c r="J178" s="272">
        <v>1</v>
      </c>
      <c r="K178" s="320"/>
    </row>
    <row r="179" s="1" customFormat="1" ht="15" customHeight="1">
      <c r="B179" s="297"/>
      <c r="C179" s="272" t="s">
        <v>52</v>
      </c>
      <c r="D179" s="272"/>
      <c r="E179" s="272"/>
      <c r="F179" s="295" t="s">
        <v>394</v>
      </c>
      <c r="G179" s="272"/>
      <c r="H179" s="272" t="s">
        <v>466</v>
      </c>
      <c r="I179" s="272" t="s">
        <v>396</v>
      </c>
      <c r="J179" s="272">
        <v>20</v>
      </c>
      <c r="K179" s="320"/>
    </row>
    <row r="180" s="1" customFormat="1" ht="15" customHeight="1">
      <c r="B180" s="297"/>
      <c r="C180" s="272" t="s">
        <v>53</v>
      </c>
      <c r="D180" s="272"/>
      <c r="E180" s="272"/>
      <c r="F180" s="295" t="s">
        <v>394</v>
      </c>
      <c r="G180" s="272"/>
      <c r="H180" s="272" t="s">
        <v>467</v>
      </c>
      <c r="I180" s="272" t="s">
        <v>396</v>
      </c>
      <c r="J180" s="272">
        <v>255</v>
      </c>
      <c r="K180" s="320"/>
    </row>
    <row r="181" s="1" customFormat="1" ht="15" customHeight="1">
      <c r="B181" s="297"/>
      <c r="C181" s="272" t="s">
        <v>99</v>
      </c>
      <c r="D181" s="272"/>
      <c r="E181" s="272"/>
      <c r="F181" s="295" t="s">
        <v>394</v>
      </c>
      <c r="G181" s="272"/>
      <c r="H181" s="272" t="s">
        <v>358</v>
      </c>
      <c r="I181" s="272" t="s">
        <v>396</v>
      </c>
      <c r="J181" s="272">
        <v>10</v>
      </c>
      <c r="K181" s="320"/>
    </row>
    <row r="182" s="1" customFormat="1" ht="15" customHeight="1">
      <c r="B182" s="297"/>
      <c r="C182" s="272" t="s">
        <v>100</v>
      </c>
      <c r="D182" s="272"/>
      <c r="E182" s="272"/>
      <c r="F182" s="295" t="s">
        <v>394</v>
      </c>
      <c r="G182" s="272"/>
      <c r="H182" s="272" t="s">
        <v>468</v>
      </c>
      <c r="I182" s="272" t="s">
        <v>429</v>
      </c>
      <c r="J182" s="272"/>
      <c r="K182" s="320"/>
    </row>
    <row r="183" s="1" customFormat="1" ht="15" customHeight="1">
      <c r="B183" s="297"/>
      <c r="C183" s="272" t="s">
        <v>469</v>
      </c>
      <c r="D183" s="272"/>
      <c r="E183" s="272"/>
      <c r="F183" s="295" t="s">
        <v>394</v>
      </c>
      <c r="G183" s="272"/>
      <c r="H183" s="272" t="s">
        <v>470</v>
      </c>
      <c r="I183" s="272" t="s">
        <v>429</v>
      </c>
      <c r="J183" s="272"/>
      <c r="K183" s="320"/>
    </row>
    <row r="184" s="1" customFormat="1" ht="15" customHeight="1">
      <c r="B184" s="297"/>
      <c r="C184" s="272" t="s">
        <v>458</v>
      </c>
      <c r="D184" s="272"/>
      <c r="E184" s="272"/>
      <c r="F184" s="295" t="s">
        <v>394</v>
      </c>
      <c r="G184" s="272"/>
      <c r="H184" s="272" t="s">
        <v>471</v>
      </c>
      <c r="I184" s="272" t="s">
        <v>429</v>
      </c>
      <c r="J184" s="272"/>
      <c r="K184" s="320"/>
    </row>
    <row r="185" s="1" customFormat="1" ht="15" customHeight="1">
      <c r="B185" s="297"/>
      <c r="C185" s="272" t="s">
        <v>102</v>
      </c>
      <c r="D185" s="272"/>
      <c r="E185" s="272"/>
      <c r="F185" s="295" t="s">
        <v>400</v>
      </c>
      <c r="G185" s="272"/>
      <c r="H185" s="272" t="s">
        <v>472</v>
      </c>
      <c r="I185" s="272" t="s">
        <v>396</v>
      </c>
      <c r="J185" s="272">
        <v>50</v>
      </c>
      <c r="K185" s="320"/>
    </row>
    <row r="186" s="1" customFormat="1" ht="15" customHeight="1">
      <c r="B186" s="297"/>
      <c r="C186" s="272" t="s">
        <v>473</v>
      </c>
      <c r="D186" s="272"/>
      <c r="E186" s="272"/>
      <c r="F186" s="295" t="s">
        <v>400</v>
      </c>
      <c r="G186" s="272"/>
      <c r="H186" s="272" t="s">
        <v>474</v>
      </c>
      <c r="I186" s="272" t="s">
        <v>475</v>
      </c>
      <c r="J186" s="272"/>
      <c r="K186" s="320"/>
    </row>
    <row r="187" s="1" customFormat="1" ht="15" customHeight="1">
      <c r="B187" s="297"/>
      <c r="C187" s="272" t="s">
        <v>476</v>
      </c>
      <c r="D187" s="272"/>
      <c r="E187" s="272"/>
      <c r="F187" s="295" t="s">
        <v>400</v>
      </c>
      <c r="G187" s="272"/>
      <c r="H187" s="272" t="s">
        <v>477</v>
      </c>
      <c r="I187" s="272" t="s">
        <v>475</v>
      </c>
      <c r="J187" s="272"/>
      <c r="K187" s="320"/>
    </row>
    <row r="188" s="1" customFormat="1" ht="15" customHeight="1">
      <c r="B188" s="297"/>
      <c r="C188" s="272" t="s">
        <v>478</v>
      </c>
      <c r="D188" s="272"/>
      <c r="E188" s="272"/>
      <c r="F188" s="295" t="s">
        <v>400</v>
      </c>
      <c r="G188" s="272"/>
      <c r="H188" s="272" t="s">
        <v>479</v>
      </c>
      <c r="I188" s="272" t="s">
        <v>475</v>
      </c>
      <c r="J188" s="272"/>
      <c r="K188" s="320"/>
    </row>
    <row r="189" s="1" customFormat="1" ht="15" customHeight="1">
      <c r="B189" s="297"/>
      <c r="C189" s="333" t="s">
        <v>480</v>
      </c>
      <c r="D189" s="272"/>
      <c r="E189" s="272"/>
      <c r="F189" s="295" t="s">
        <v>400</v>
      </c>
      <c r="G189" s="272"/>
      <c r="H189" s="272" t="s">
        <v>481</v>
      </c>
      <c r="I189" s="272" t="s">
        <v>482</v>
      </c>
      <c r="J189" s="334" t="s">
        <v>483</v>
      </c>
      <c r="K189" s="320"/>
    </row>
    <row r="190" s="16" customFormat="1" ht="15" customHeight="1">
      <c r="B190" s="335"/>
      <c r="C190" s="336" t="s">
        <v>484</v>
      </c>
      <c r="D190" s="337"/>
      <c r="E190" s="337"/>
      <c r="F190" s="338" t="s">
        <v>400</v>
      </c>
      <c r="G190" s="337"/>
      <c r="H190" s="337" t="s">
        <v>485</v>
      </c>
      <c r="I190" s="337" t="s">
        <v>482</v>
      </c>
      <c r="J190" s="339" t="s">
        <v>483</v>
      </c>
      <c r="K190" s="340"/>
    </row>
    <row r="191" s="1" customFormat="1" ht="15" customHeight="1">
      <c r="B191" s="297"/>
      <c r="C191" s="333" t="s">
        <v>41</v>
      </c>
      <c r="D191" s="272"/>
      <c r="E191" s="272"/>
      <c r="F191" s="295" t="s">
        <v>394</v>
      </c>
      <c r="G191" s="272"/>
      <c r="H191" s="269" t="s">
        <v>486</v>
      </c>
      <c r="I191" s="272" t="s">
        <v>487</v>
      </c>
      <c r="J191" s="272"/>
      <c r="K191" s="320"/>
    </row>
    <row r="192" s="1" customFormat="1" ht="15" customHeight="1">
      <c r="B192" s="297"/>
      <c r="C192" s="333" t="s">
        <v>488</v>
      </c>
      <c r="D192" s="272"/>
      <c r="E192" s="272"/>
      <c r="F192" s="295" t="s">
        <v>394</v>
      </c>
      <c r="G192" s="272"/>
      <c r="H192" s="272" t="s">
        <v>489</v>
      </c>
      <c r="I192" s="272" t="s">
        <v>429</v>
      </c>
      <c r="J192" s="272"/>
      <c r="K192" s="320"/>
    </row>
    <row r="193" s="1" customFormat="1" ht="15" customHeight="1">
      <c r="B193" s="297"/>
      <c r="C193" s="333" t="s">
        <v>490</v>
      </c>
      <c r="D193" s="272"/>
      <c r="E193" s="272"/>
      <c r="F193" s="295" t="s">
        <v>394</v>
      </c>
      <c r="G193" s="272"/>
      <c r="H193" s="272" t="s">
        <v>491</v>
      </c>
      <c r="I193" s="272" t="s">
        <v>429</v>
      </c>
      <c r="J193" s="272"/>
      <c r="K193" s="320"/>
    </row>
    <row r="194" s="1" customFormat="1" ht="15" customHeight="1">
      <c r="B194" s="297"/>
      <c r="C194" s="333" t="s">
        <v>492</v>
      </c>
      <c r="D194" s="272"/>
      <c r="E194" s="272"/>
      <c r="F194" s="295" t="s">
        <v>400</v>
      </c>
      <c r="G194" s="272"/>
      <c r="H194" s="272" t="s">
        <v>493</v>
      </c>
      <c r="I194" s="272" t="s">
        <v>429</v>
      </c>
      <c r="J194" s="272"/>
      <c r="K194" s="320"/>
    </row>
    <row r="195" s="1" customFormat="1" ht="15" customHeight="1">
      <c r="B195" s="326"/>
      <c r="C195" s="341"/>
      <c r="D195" s="306"/>
      <c r="E195" s="306"/>
      <c r="F195" s="306"/>
      <c r="G195" s="306"/>
      <c r="H195" s="306"/>
      <c r="I195" s="306"/>
      <c r="J195" s="306"/>
      <c r="K195" s="327"/>
    </row>
    <row r="196" s="1" customFormat="1" ht="18.75" customHeight="1">
      <c r="B196" s="308"/>
      <c r="C196" s="318"/>
      <c r="D196" s="318"/>
      <c r="E196" s="318"/>
      <c r="F196" s="328"/>
      <c r="G196" s="318"/>
      <c r="H196" s="318"/>
      <c r="I196" s="318"/>
      <c r="J196" s="318"/>
      <c r="K196" s="308"/>
    </row>
    <row r="197" s="1" customFormat="1" ht="18.75" customHeight="1">
      <c r="B197" s="308"/>
      <c r="C197" s="318"/>
      <c r="D197" s="318"/>
      <c r="E197" s="318"/>
      <c r="F197" s="328"/>
      <c r="G197" s="318"/>
      <c r="H197" s="318"/>
      <c r="I197" s="318"/>
      <c r="J197" s="318"/>
      <c r="K197" s="308"/>
    </row>
    <row r="198" s="1" customFormat="1" ht="18.75" customHeight="1">
      <c r="B198" s="280"/>
      <c r="C198" s="280"/>
      <c r="D198" s="280"/>
      <c r="E198" s="280"/>
      <c r="F198" s="280"/>
      <c r="G198" s="280"/>
      <c r="H198" s="280"/>
      <c r="I198" s="280"/>
      <c r="J198" s="280"/>
      <c r="K198" s="280"/>
    </row>
    <row r="199" s="1" customFormat="1" ht="13.5">
      <c r="B199" s="259"/>
      <c r="C199" s="260"/>
      <c r="D199" s="260"/>
      <c r="E199" s="260"/>
      <c r="F199" s="260"/>
      <c r="G199" s="260"/>
      <c r="H199" s="260"/>
      <c r="I199" s="260"/>
      <c r="J199" s="260"/>
      <c r="K199" s="261"/>
    </row>
    <row r="200" s="1" customFormat="1" ht="21">
      <c r="B200" s="262"/>
      <c r="C200" s="263" t="s">
        <v>494</v>
      </c>
      <c r="D200" s="263"/>
      <c r="E200" s="263"/>
      <c r="F200" s="263"/>
      <c r="G200" s="263"/>
      <c r="H200" s="263"/>
      <c r="I200" s="263"/>
      <c r="J200" s="263"/>
      <c r="K200" s="264"/>
    </row>
    <row r="201" s="1" customFormat="1" ht="25.5" customHeight="1">
      <c r="B201" s="262"/>
      <c r="C201" s="342" t="s">
        <v>495</v>
      </c>
      <c r="D201" s="342"/>
      <c r="E201" s="342"/>
      <c r="F201" s="342" t="s">
        <v>496</v>
      </c>
      <c r="G201" s="343"/>
      <c r="H201" s="342" t="s">
        <v>497</v>
      </c>
      <c r="I201" s="342"/>
      <c r="J201" s="342"/>
      <c r="K201" s="264"/>
    </row>
    <row r="202" s="1" customFormat="1" ht="5.25" customHeight="1">
      <c r="B202" s="297"/>
      <c r="C202" s="292"/>
      <c r="D202" s="292"/>
      <c r="E202" s="292"/>
      <c r="F202" s="292"/>
      <c r="G202" s="318"/>
      <c r="H202" s="292"/>
      <c r="I202" s="292"/>
      <c r="J202" s="292"/>
      <c r="K202" s="320"/>
    </row>
    <row r="203" s="1" customFormat="1" ht="15" customHeight="1">
      <c r="B203" s="297"/>
      <c r="C203" s="272" t="s">
        <v>487</v>
      </c>
      <c r="D203" s="272"/>
      <c r="E203" s="272"/>
      <c r="F203" s="295" t="s">
        <v>42</v>
      </c>
      <c r="G203" s="272"/>
      <c r="H203" s="272" t="s">
        <v>498</v>
      </c>
      <c r="I203" s="272"/>
      <c r="J203" s="272"/>
      <c r="K203" s="320"/>
    </row>
    <row r="204" s="1" customFormat="1" ht="15" customHeight="1">
      <c r="B204" s="297"/>
      <c r="C204" s="272"/>
      <c r="D204" s="272"/>
      <c r="E204" s="272"/>
      <c r="F204" s="295" t="s">
        <v>43</v>
      </c>
      <c r="G204" s="272"/>
      <c r="H204" s="272" t="s">
        <v>499</v>
      </c>
      <c r="I204" s="272"/>
      <c r="J204" s="272"/>
      <c r="K204" s="320"/>
    </row>
    <row r="205" s="1" customFormat="1" ht="15" customHeight="1">
      <c r="B205" s="297"/>
      <c r="C205" s="272"/>
      <c r="D205" s="272"/>
      <c r="E205" s="272"/>
      <c r="F205" s="295" t="s">
        <v>46</v>
      </c>
      <c r="G205" s="272"/>
      <c r="H205" s="272" t="s">
        <v>500</v>
      </c>
      <c r="I205" s="272"/>
      <c r="J205" s="272"/>
      <c r="K205" s="320"/>
    </row>
    <row r="206" s="1" customFormat="1" ht="15" customHeight="1">
      <c r="B206" s="297"/>
      <c r="C206" s="272"/>
      <c r="D206" s="272"/>
      <c r="E206" s="272"/>
      <c r="F206" s="295" t="s">
        <v>44</v>
      </c>
      <c r="G206" s="272"/>
      <c r="H206" s="272" t="s">
        <v>501</v>
      </c>
      <c r="I206" s="272"/>
      <c r="J206" s="272"/>
      <c r="K206" s="320"/>
    </row>
    <row r="207" s="1" customFormat="1" ht="15" customHeight="1">
      <c r="B207" s="297"/>
      <c r="C207" s="272"/>
      <c r="D207" s="272"/>
      <c r="E207" s="272"/>
      <c r="F207" s="295" t="s">
        <v>45</v>
      </c>
      <c r="G207" s="272"/>
      <c r="H207" s="272" t="s">
        <v>502</v>
      </c>
      <c r="I207" s="272"/>
      <c r="J207" s="272"/>
      <c r="K207" s="320"/>
    </row>
    <row r="208" s="1" customFormat="1" ht="15" customHeight="1">
      <c r="B208" s="297"/>
      <c r="C208" s="272"/>
      <c r="D208" s="272"/>
      <c r="E208" s="272"/>
      <c r="F208" s="295"/>
      <c r="G208" s="272"/>
      <c r="H208" s="272"/>
      <c r="I208" s="272"/>
      <c r="J208" s="272"/>
      <c r="K208" s="320"/>
    </row>
    <row r="209" s="1" customFormat="1" ht="15" customHeight="1">
      <c r="B209" s="297"/>
      <c r="C209" s="272" t="s">
        <v>441</v>
      </c>
      <c r="D209" s="272"/>
      <c r="E209" s="272"/>
      <c r="F209" s="295" t="s">
        <v>78</v>
      </c>
      <c r="G209" s="272"/>
      <c r="H209" s="272" t="s">
        <v>503</v>
      </c>
      <c r="I209" s="272"/>
      <c r="J209" s="272"/>
      <c r="K209" s="320"/>
    </row>
    <row r="210" s="1" customFormat="1" ht="15" customHeight="1">
      <c r="B210" s="297"/>
      <c r="C210" s="272"/>
      <c r="D210" s="272"/>
      <c r="E210" s="272"/>
      <c r="F210" s="295" t="s">
        <v>336</v>
      </c>
      <c r="G210" s="272"/>
      <c r="H210" s="272" t="s">
        <v>337</v>
      </c>
      <c r="I210" s="272"/>
      <c r="J210" s="272"/>
      <c r="K210" s="320"/>
    </row>
    <row r="211" s="1" customFormat="1" ht="15" customHeight="1">
      <c r="B211" s="297"/>
      <c r="C211" s="272"/>
      <c r="D211" s="272"/>
      <c r="E211" s="272"/>
      <c r="F211" s="295" t="s">
        <v>334</v>
      </c>
      <c r="G211" s="272"/>
      <c r="H211" s="272" t="s">
        <v>504</v>
      </c>
      <c r="I211" s="272"/>
      <c r="J211" s="272"/>
      <c r="K211" s="320"/>
    </row>
    <row r="212" s="1" customFormat="1" ht="15" customHeight="1">
      <c r="B212" s="344"/>
      <c r="C212" s="272"/>
      <c r="D212" s="272"/>
      <c r="E212" s="272"/>
      <c r="F212" s="295" t="s">
        <v>338</v>
      </c>
      <c r="G212" s="333"/>
      <c r="H212" s="324" t="s">
        <v>339</v>
      </c>
      <c r="I212" s="324"/>
      <c r="J212" s="324"/>
      <c r="K212" s="345"/>
    </row>
    <row r="213" s="1" customFormat="1" ht="15" customHeight="1">
      <c r="B213" s="344"/>
      <c r="C213" s="272"/>
      <c r="D213" s="272"/>
      <c r="E213" s="272"/>
      <c r="F213" s="295" t="s">
        <v>340</v>
      </c>
      <c r="G213" s="333"/>
      <c r="H213" s="324" t="s">
        <v>505</v>
      </c>
      <c r="I213" s="324"/>
      <c r="J213" s="324"/>
      <c r="K213" s="345"/>
    </row>
    <row r="214" s="1" customFormat="1" ht="15" customHeight="1">
      <c r="B214" s="344"/>
      <c r="C214" s="272"/>
      <c r="D214" s="272"/>
      <c r="E214" s="272"/>
      <c r="F214" s="295"/>
      <c r="G214" s="333"/>
      <c r="H214" s="324"/>
      <c r="I214" s="324"/>
      <c r="J214" s="324"/>
      <c r="K214" s="345"/>
    </row>
    <row r="215" s="1" customFormat="1" ht="15" customHeight="1">
      <c r="B215" s="344"/>
      <c r="C215" s="272" t="s">
        <v>465</v>
      </c>
      <c r="D215" s="272"/>
      <c r="E215" s="272"/>
      <c r="F215" s="295">
        <v>1</v>
      </c>
      <c r="G215" s="333"/>
      <c r="H215" s="324" t="s">
        <v>506</v>
      </c>
      <c r="I215" s="324"/>
      <c r="J215" s="324"/>
      <c r="K215" s="345"/>
    </row>
    <row r="216" s="1" customFormat="1" ht="15" customHeight="1">
      <c r="B216" s="344"/>
      <c r="C216" s="272"/>
      <c r="D216" s="272"/>
      <c r="E216" s="272"/>
      <c r="F216" s="295">
        <v>2</v>
      </c>
      <c r="G216" s="333"/>
      <c r="H216" s="324" t="s">
        <v>507</v>
      </c>
      <c r="I216" s="324"/>
      <c r="J216" s="324"/>
      <c r="K216" s="345"/>
    </row>
    <row r="217" s="1" customFormat="1" ht="15" customHeight="1">
      <c r="B217" s="344"/>
      <c r="C217" s="272"/>
      <c r="D217" s="272"/>
      <c r="E217" s="272"/>
      <c r="F217" s="295">
        <v>3</v>
      </c>
      <c r="G217" s="333"/>
      <c r="H217" s="324" t="s">
        <v>508</v>
      </c>
      <c r="I217" s="324"/>
      <c r="J217" s="324"/>
      <c r="K217" s="345"/>
    </row>
    <row r="218" s="1" customFormat="1" ht="15" customHeight="1">
      <c r="B218" s="344"/>
      <c r="C218" s="272"/>
      <c r="D218" s="272"/>
      <c r="E218" s="272"/>
      <c r="F218" s="295">
        <v>4</v>
      </c>
      <c r="G218" s="333"/>
      <c r="H218" s="324" t="s">
        <v>509</v>
      </c>
      <c r="I218" s="324"/>
      <c r="J218" s="324"/>
      <c r="K218" s="345"/>
    </row>
    <row r="219" s="1" customFormat="1" ht="12.75" customHeight="1">
      <c r="B219" s="346"/>
      <c r="C219" s="347"/>
      <c r="D219" s="347"/>
      <c r="E219" s="347"/>
      <c r="F219" s="347"/>
      <c r="G219" s="347"/>
      <c r="H219" s="347"/>
      <c r="I219" s="347"/>
      <c r="J219" s="347"/>
      <c r="K219" s="348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DiS. Lukáš Táborský</dc:creator>
  <cp:lastModifiedBy>DiS. Lukáš Táborský</cp:lastModifiedBy>
  <dcterms:created xsi:type="dcterms:W3CDTF">2026-02-04T12:28:35Z</dcterms:created>
  <dcterms:modified xsi:type="dcterms:W3CDTF">2026-02-04T12:28:36Z</dcterms:modified>
</cp:coreProperties>
</file>