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I:\pracovní\pomůcky\zkouška KROS imp_exp\"/>
    </mc:Choice>
  </mc:AlternateContent>
  <bookViews>
    <workbookView xWindow="0" yWindow="0" windowWidth="0" windowHeight="0"/>
  </bookViews>
  <sheets>
    <sheet name="Rekapitulace stavby" sheetId="1" r:id="rId1"/>
    <sheet name="SO 01 - Oprava schodiště" sheetId="2" r:id="rId2"/>
    <sheet name="SO 02 - Sanace kaverny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Oprava schodiště'!$C$90:$K$368</definedName>
    <definedName name="_xlnm.Print_Area" localSheetId="1">'SO 01 - Oprava schodiště'!$C$4:$J$39,'SO 01 - Oprava schodiště'!$C$45:$J$72,'SO 01 - Oprava schodiště'!$C$78:$K$368</definedName>
    <definedName name="_xlnm.Print_Titles" localSheetId="1">'SO 01 - Oprava schodiště'!$90:$90</definedName>
    <definedName name="_xlnm._FilterDatabase" localSheetId="2" hidden="1">'SO 02 - Sanace kaverny'!$C$83:$K$122</definedName>
    <definedName name="_xlnm.Print_Area" localSheetId="2">'SO 02 - Sanace kaverny'!$C$4:$J$39,'SO 02 - Sanace kaverny'!$C$45:$J$65,'SO 02 - Sanace kaverny'!$C$71:$K$122</definedName>
    <definedName name="_xlnm.Print_Titles" localSheetId="2">'SO 02 - Sanace kaverny'!$83:$83</definedName>
    <definedName name="_xlnm._FilterDatabase" localSheetId="3" hidden="1">'VON - Vedlejší a ostatní ...'!$C$82:$K$162</definedName>
    <definedName name="_xlnm.Print_Area" localSheetId="3">'VON - Vedlejší a ostatní ...'!$C$4:$J$39,'VON - Vedlejší a ostatní ...'!$C$45:$J$64,'VON - Vedlejší a ostatní ...'!$C$70:$K$162</definedName>
    <definedName name="_xlnm.Print_Titles" localSheetId="3">'VON - Vedlejší a ostatní ...'!$82:$82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60"/>
  <c r="BH160"/>
  <c r="BF160"/>
  <c r="BE160"/>
  <c r="T160"/>
  <c r="R160"/>
  <c r="P160"/>
  <c r="BI157"/>
  <c r="BH157"/>
  <c r="BF157"/>
  <c r="BE157"/>
  <c r="T157"/>
  <c r="R157"/>
  <c r="P157"/>
  <c r="BI154"/>
  <c r="BH154"/>
  <c r="BF154"/>
  <c r="BE154"/>
  <c r="T154"/>
  <c r="R154"/>
  <c r="P154"/>
  <c r="BI149"/>
  <c r="BH149"/>
  <c r="BF149"/>
  <c r="BE149"/>
  <c r="T149"/>
  <c r="R149"/>
  <c r="P149"/>
  <c r="BI142"/>
  <c r="BH142"/>
  <c r="BF142"/>
  <c r="BE142"/>
  <c r="T142"/>
  <c r="R142"/>
  <c r="P142"/>
  <c r="BI138"/>
  <c r="BH138"/>
  <c r="BF138"/>
  <c r="BE138"/>
  <c r="T138"/>
  <c r="R138"/>
  <c r="P138"/>
  <c r="BI131"/>
  <c r="BH131"/>
  <c r="BF131"/>
  <c r="BE131"/>
  <c r="T131"/>
  <c r="R131"/>
  <c r="P131"/>
  <c r="BI126"/>
  <c r="BH126"/>
  <c r="BF126"/>
  <c r="BE126"/>
  <c r="T126"/>
  <c r="R126"/>
  <c r="P126"/>
  <c r="BI123"/>
  <c r="BH123"/>
  <c r="BF123"/>
  <c r="BE123"/>
  <c r="T123"/>
  <c r="R123"/>
  <c r="P123"/>
  <c r="BI117"/>
  <c r="BH117"/>
  <c r="BF117"/>
  <c r="BE117"/>
  <c r="T117"/>
  <c r="R117"/>
  <c r="P117"/>
  <c r="BI111"/>
  <c r="BH111"/>
  <c r="BF111"/>
  <c r="BE111"/>
  <c r="T111"/>
  <c r="R111"/>
  <c r="P111"/>
  <c r="BI104"/>
  <c r="BH104"/>
  <c r="BF104"/>
  <c r="BE104"/>
  <c r="T104"/>
  <c r="R104"/>
  <c r="P104"/>
  <c r="BI100"/>
  <c r="BH100"/>
  <c r="BF100"/>
  <c r="BE100"/>
  <c r="T100"/>
  <c r="R100"/>
  <c r="P100"/>
  <c r="BI96"/>
  <c r="BH96"/>
  <c r="BF96"/>
  <c r="BE96"/>
  <c r="T96"/>
  <c r="R96"/>
  <c r="P96"/>
  <c r="BI86"/>
  <c r="BH86"/>
  <c r="BF86"/>
  <c r="BE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3" r="J37"/>
  <c r="J36"/>
  <c i="1" r="AY56"/>
  <c i="3" r="J35"/>
  <c i="1" r="AX56"/>
  <c i="3" r="BI121"/>
  <c r="BH121"/>
  <c r="BF121"/>
  <c r="BE121"/>
  <c r="T121"/>
  <c r="T120"/>
  <c r="R121"/>
  <c r="R120"/>
  <c r="P121"/>
  <c r="P120"/>
  <c r="BI114"/>
  <c r="BH114"/>
  <c r="BF114"/>
  <c r="BE114"/>
  <c r="T114"/>
  <c r="T113"/>
  <c r="R114"/>
  <c r="R113"/>
  <c r="P114"/>
  <c r="P113"/>
  <c r="BI106"/>
  <c r="BH106"/>
  <c r="BF106"/>
  <c r="BE106"/>
  <c r="T106"/>
  <c r="T105"/>
  <c r="R106"/>
  <c r="R105"/>
  <c r="P106"/>
  <c r="P105"/>
  <c r="BI100"/>
  <c r="BH100"/>
  <c r="BF100"/>
  <c r="BE100"/>
  <c r="T100"/>
  <c r="R100"/>
  <c r="P100"/>
  <c r="BI95"/>
  <c r="BH95"/>
  <c r="BF95"/>
  <c r="BE95"/>
  <c r="T95"/>
  <c r="R95"/>
  <c r="P95"/>
  <c r="BI87"/>
  <c r="BH87"/>
  <c r="BF87"/>
  <c r="BE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2" r="J37"/>
  <c r="J36"/>
  <c i="1" r="AY55"/>
  <c i="2" r="J35"/>
  <c i="1" r="AX55"/>
  <c i="2" r="BI361"/>
  <c r="BH361"/>
  <c r="BF361"/>
  <c r="BE361"/>
  <c r="T361"/>
  <c r="R361"/>
  <c r="P361"/>
  <c r="BI358"/>
  <c r="BH358"/>
  <c r="BF358"/>
  <c r="BE358"/>
  <c r="T358"/>
  <c r="R358"/>
  <c r="P358"/>
  <c r="BI354"/>
  <c r="BH354"/>
  <c r="BF354"/>
  <c r="BE354"/>
  <c r="T354"/>
  <c r="R354"/>
  <c r="P354"/>
  <c r="BI349"/>
  <c r="BH349"/>
  <c r="BF349"/>
  <c r="BE349"/>
  <c r="T349"/>
  <c r="R349"/>
  <c r="P349"/>
  <c r="BI337"/>
  <c r="BH337"/>
  <c r="BF337"/>
  <c r="BE337"/>
  <c r="T337"/>
  <c r="R337"/>
  <c r="P337"/>
  <c r="BI333"/>
  <c r="BH333"/>
  <c r="BF333"/>
  <c r="BE333"/>
  <c r="T333"/>
  <c r="R333"/>
  <c r="P333"/>
  <c r="BI326"/>
  <c r="BH326"/>
  <c r="BF326"/>
  <c r="BE326"/>
  <c r="T326"/>
  <c r="R326"/>
  <c r="P326"/>
  <c r="BI319"/>
  <c r="BH319"/>
  <c r="BF319"/>
  <c r="BE319"/>
  <c r="T319"/>
  <c r="R319"/>
  <c r="P319"/>
  <c r="BI314"/>
  <c r="BH314"/>
  <c r="BF314"/>
  <c r="BE314"/>
  <c r="T314"/>
  <c r="R314"/>
  <c r="P314"/>
  <c r="BI309"/>
  <c r="BH309"/>
  <c r="BF309"/>
  <c r="BE309"/>
  <c r="T309"/>
  <c r="R309"/>
  <c r="P309"/>
  <c r="BI305"/>
  <c r="BH305"/>
  <c r="BF305"/>
  <c r="BE305"/>
  <c r="T305"/>
  <c r="R305"/>
  <c r="P305"/>
  <c r="BI300"/>
  <c r="BH300"/>
  <c r="BF300"/>
  <c r="BE300"/>
  <c r="T300"/>
  <c r="R300"/>
  <c r="P300"/>
  <c r="BI296"/>
  <c r="BH296"/>
  <c r="BF296"/>
  <c r="BE296"/>
  <c r="T296"/>
  <c r="R296"/>
  <c r="P296"/>
  <c r="BI289"/>
  <c r="BH289"/>
  <c r="BF289"/>
  <c r="BE289"/>
  <c r="T289"/>
  <c r="R289"/>
  <c r="P289"/>
  <c r="BI285"/>
  <c r="BH285"/>
  <c r="BF285"/>
  <c r="BE285"/>
  <c r="T285"/>
  <c r="T284"/>
  <c r="R285"/>
  <c r="R284"/>
  <c r="P285"/>
  <c r="P284"/>
  <c r="BI273"/>
  <c r="BH273"/>
  <c r="BF273"/>
  <c r="BE273"/>
  <c r="T273"/>
  <c r="R273"/>
  <c r="P273"/>
  <c r="BI269"/>
  <c r="BH269"/>
  <c r="BF269"/>
  <c r="BE269"/>
  <c r="T269"/>
  <c r="R269"/>
  <c r="P269"/>
  <c r="BI263"/>
  <c r="BH263"/>
  <c r="BF263"/>
  <c r="BE263"/>
  <c r="T263"/>
  <c r="R263"/>
  <c r="P263"/>
  <c r="BI257"/>
  <c r="BH257"/>
  <c r="BF257"/>
  <c r="BE257"/>
  <c r="T257"/>
  <c r="R257"/>
  <c r="P257"/>
  <c r="BI246"/>
  <c r="BH246"/>
  <c r="BF246"/>
  <c r="BE246"/>
  <c r="T246"/>
  <c r="R246"/>
  <c r="P246"/>
  <c r="BI238"/>
  <c r="BH238"/>
  <c r="BF238"/>
  <c r="BE238"/>
  <c r="T238"/>
  <c r="T237"/>
  <c r="R238"/>
  <c r="R237"/>
  <c r="P238"/>
  <c r="P237"/>
  <c r="BI230"/>
  <c r="BH230"/>
  <c r="BF230"/>
  <c r="BE230"/>
  <c r="T230"/>
  <c r="T229"/>
  <c r="R230"/>
  <c r="R229"/>
  <c r="P230"/>
  <c r="P229"/>
  <c r="BI224"/>
  <c r="BH224"/>
  <c r="BF224"/>
  <c r="BE224"/>
  <c r="T224"/>
  <c r="R224"/>
  <c r="P224"/>
  <c r="BI219"/>
  <c r="BH219"/>
  <c r="BF219"/>
  <c r="BE219"/>
  <c r="T219"/>
  <c r="R219"/>
  <c r="P219"/>
  <c r="BI199"/>
  <c r="BH199"/>
  <c r="BF199"/>
  <c r="BE199"/>
  <c r="T199"/>
  <c r="R199"/>
  <c r="P199"/>
  <c r="BI190"/>
  <c r="BH190"/>
  <c r="BF190"/>
  <c r="BE190"/>
  <c r="T190"/>
  <c r="R190"/>
  <c r="P190"/>
  <c r="BI182"/>
  <c r="BH182"/>
  <c r="BF182"/>
  <c r="BE182"/>
  <c r="T182"/>
  <c r="R182"/>
  <c r="P182"/>
  <c r="BI167"/>
  <c r="BH167"/>
  <c r="BF167"/>
  <c r="BE167"/>
  <c r="T167"/>
  <c r="R167"/>
  <c r="P167"/>
  <c r="BI152"/>
  <c r="BH152"/>
  <c r="BF152"/>
  <c r="BE152"/>
  <c r="T152"/>
  <c r="R152"/>
  <c r="P152"/>
  <c r="BI144"/>
  <c r="BH144"/>
  <c r="BF144"/>
  <c r="BE144"/>
  <c r="T144"/>
  <c r="R144"/>
  <c r="P144"/>
  <c r="BI136"/>
  <c r="BH136"/>
  <c r="BF136"/>
  <c r="BE136"/>
  <c r="T136"/>
  <c r="R136"/>
  <c r="P136"/>
  <c r="BI123"/>
  <c r="BH123"/>
  <c r="BF123"/>
  <c r="BE123"/>
  <c r="T123"/>
  <c r="R123"/>
  <c r="P123"/>
  <c r="BI111"/>
  <c r="BH111"/>
  <c r="BF111"/>
  <c r="BE111"/>
  <c r="T111"/>
  <c r="R111"/>
  <c r="P111"/>
  <c r="BI102"/>
  <c r="BH102"/>
  <c r="BF102"/>
  <c r="BE102"/>
  <c r="T102"/>
  <c r="R102"/>
  <c r="P102"/>
  <c r="BI94"/>
  <c r="BH94"/>
  <c r="BF94"/>
  <c r="BE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2" r="BK361"/>
  <c r="J361"/>
  <c r="BK358"/>
  <c r="J358"/>
  <c r="BK354"/>
  <c r="J354"/>
  <c r="BK349"/>
  <c r="J349"/>
  <c r="BK337"/>
  <c r="J337"/>
  <c r="BK333"/>
  <c r="J333"/>
  <c r="BK326"/>
  <c r="J326"/>
  <c r="BK319"/>
  <c r="J319"/>
  <c r="BK314"/>
  <c r="J314"/>
  <c r="BK309"/>
  <c r="J309"/>
  <c r="BK305"/>
  <c r="J305"/>
  <c r="BK300"/>
  <c r="J300"/>
  <c r="BK296"/>
  <c r="J296"/>
  <c r="BK289"/>
  <c r="J289"/>
  <c r="BK285"/>
  <c r="J285"/>
  <c r="BK273"/>
  <c r="J273"/>
  <c r="BK269"/>
  <c r="J269"/>
  <c r="BK263"/>
  <c r="J263"/>
  <c r="BK257"/>
  <c r="J257"/>
  <c r="BK246"/>
  <c r="J246"/>
  <c r="BK238"/>
  <c r="J238"/>
  <c r="BK230"/>
  <c r="J230"/>
  <c r="BK224"/>
  <c r="J224"/>
  <c r="BK219"/>
  <c r="J219"/>
  <c r="BK199"/>
  <c r="J199"/>
  <c r="BK190"/>
  <c r="J190"/>
  <c r="BK182"/>
  <c r="J182"/>
  <c r="BK167"/>
  <c r="J167"/>
  <c r="BK152"/>
  <c r="J152"/>
  <c r="BK144"/>
  <c r="J144"/>
  <c r="BK136"/>
  <c r="J136"/>
  <c r="BK123"/>
  <c r="J123"/>
  <c r="BK111"/>
  <c r="J111"/>
  <c r="BK102"/>
  <c r="J102"/>
  <c r="BK94"/>
  <c r="J94"/>
  <c i="1" r="AS54"/>
  <c i="3" r="BK121"/>
  <c r="J121"/>
  <c r="BK114"/>
  <c r="J114"/>
  <c r="BK106"/>
  <c r="J106"/>
  <c r="BK100"/>
  <c r="J100"/>
  <c r="BK95"/>
  <c r="J95"/>
  <c r="BK87"/>
  <c r="J87"/>
  <c i="4" r="BK160"/>
  <c r="J160"/>
  <c r="BK157"/>
  <c r="J157"/>
  <c r="BK154"/>
  <c r="J154"/>
  <c r="BK149"/>
  <c r="J149"/>
  <c r="BK142"/>
  <c r="J142"/>
  <c r="BK138"/>
  <c r="J138"/>
  <c r="BK131"/>
  <c r="J131"/>
  <c r="BK126"/>
  <c r="J126"/>
  <c r="BK123"/>
  <c r="J123"/>
  <c r="BK117"/>
  <c r="J117"/>
  <c r="BK111"/>
  <c r="J111"/>
  <c r="BK104"/>
  <c r="J104"/>
  <c r="BK100"/>
  <c r="J100"/>
  <c r="BK96"/>
  <c r="J96"/>
  <c r="BK86"/>
  <c r="J86"/>
  <c i="2" l="1" r="P93"/>
  <c r="R93"/>
  <c r="T93"/>
  <c r="P110"/>
  <c r="R110"/>
  <c r="T110"/>
  <c i="4" r="P122"/>
  <c r="R122"/>
  <c r="T122"/>
  <c i="2" r="BK189"/>
  <c r="J189"/>
  <c r="J64"/>
  <c r="P189"/>
  <c r="P135"/>
  <c r="R189"/>
  <c r="R135"/>
  <c r="T189"/>
  <c r="T135"/>
  <c r="BK245"/>
  <c r="J245"/>
  <c r="J67"/>
  <c r="P245"/>
  <c r="R245"/>
  <c r="T245"/>
  <c r="BK336"/>
  <c r="J336"/>
  <c r="J71"/>
  <c r="P336"/>
  <c r="P288"/>
  <c r="P287"/>
  <c r="R336"/>
  <c r="R288"/>
  <c r="R287"/>
  <c r="T336"/>
  <c r="T288"/>
  <c r="T287"/>
  <c i="3" r="BK86"/>
  <c r="J86"/>
  <c r="J61"/>
  <c r="P86"/>
  <c r="P85"/>
  <c r="P84"/>
  <c i="1" r="AU56"/>
  <c i="3" r="R86"/>
  <c r="R85"/>
  <c r="R84"/>
  <c r="T86"/>
  <c r="T85"/>
  <c r="T84"/>
  <c i="4" r="BK85"/>
  <c r="J85"/>
  <c r="J61"/>
  <c r="P85"/>
  <c r="R85"/>
  <c r="T85"/>
  <c r="BK137"/>
  <c r="J137"/>
  <c r="J63"/>
  <c r="P137"/>
  <c r="R137"/>
  <c r="T137"/>
  <c i="2" r="BK93"/>
  <c r="J93"/>
  <c r="J61"/>
  <c r="BK110"/>
  <c r="J110"/>
  <c r="J62"/>
  <c r="BK135"/>
  <c r="J135"/>
  <c r="J63"/>
  <c r="BK229"/>
  <c r="J229"/>
  <c r="J65"/>
  <c r="BK237"/>
  <c r="J237"/>
  <c r="J66"/>
  <c r="BK284"/>
  <c r="J284"/>
  <c r="J68"/>
  <c r="BK288"/>
  <c r="J288"/>
  <c r="J70"/>
  <c i="3" r="BK105"/>
  <c r="J105"/>
  <c r="J62"/>
  <c r="BK113"/>
  <c r="J113"/>
  <c r="J63"/>
  <c r="BK120"/>
  <c r="J120"/>
  <c r="J64"/>
  <c i="4" r="BK122"/>
  <c r="J122"/>
  <c r="J62"/>
  <c r="E48"/>
  <c r="J52"/>
  <c r="F55"/>
  <c r="BG86"/>
  <c r="BG96"/>
  <c r="BG100"/>
  <c r="BG104"/>
  <c r="BG111"/>
  <c r="BG117"/>
  <c r="BG123"/>
  <c r="BG126"/>
  <c r="BG131"/>
  <c r="BG138"/>
  <c r="BG142"/>
  <c r="BG149"/>
  <c r="BG154"/>
  <c r="BG157"/>
  <c r="BG160"/>
  <c i="3" r="E48"/>
  <c r="J52"/>
  <c r="F55"/>
  <c r="BG87"/>
  <c r="BG95"/>
  <c r="BG100"/>
  <c r="BG106"/>
  <c r="BG114"/>
  <c r="BG121"/>
  <c i="2" r="E48"/>
  <c r="J52"/>
  <c r="F55"/>
  <c r="BG94"/>
  <c r="BG102"/>
  <c r="BG111"/>
  <c r="BG123"/>
  <c r="BG136"/>
  <c r="BG144"/>
  <c r="BG152"/>
  <c r="BG167"/>
  <c r="BG182"/>
  <c r="BG190"/>
  <c r="BG199"/>
  <c r="BG219"/>
  <c r="BG224"/>
  <c r="BG230"/>
  <c r="BG238"/>
  <c r="BG246"/>
  <c r="BG257"/>
  <c r="BG263"/>
  <c r="BG269"/>
  <c r="BG273"/>
  <c r="BG285"/>
  <c r="BG289"/>
  <c r="BG296"/>
  <c r="BG300"/>
  <c r="BG305"/>
  <c r="BG309"/>
  <c r="BG314"/>
  <c r="BG319"/>
  <c r="BG326"/>
  <c r="BG333"/>
  <c r="BG337"/>
  <c r="BG349"/>
  <c r="BG354"/>
  <c r="BG358"/>
  <c r="BG361"/>
  <c r="F33"/>
  <c i="1" r="AZ55"/>
  <c i="2" r="J33"/>
  <c i="1" r="AV55"/>
  <c i="2" r="F34"/>
  <c i="1" r="BA55"/>
  <c i="2" r="J34"/>
  <c i="1" r="AW55"/>
  <c i="2" r="F36"/>
  <c i="1" r="BC55"/>
  <c i="2" r="F37"/>
  <c i="1" r="BD55"/>
  <c i="3" r="F33"/>
  <c i="1" r="AZ56"/>
  <c i="3" r="J33"/>
  <c i="1" r="AV56"/>
  <c i="3" r="F34"/>
  <c i="1" r="BA56"/>
  <c i="3" r="J34"/>
  <c i="1" r="AW56"/>
  <c i="3" r="F36"/>
  <c i="1" r="BC56"/>
  <c i="3" r="F37"/>
  <c i="1" r="BD56"/>
  <c i="4" r="F33"/>
  <c i="1" r="AZ57"/>
  <c i="4" r="J33"/>
  <c i="1" r="AV57"/>
  <c i="4" r="F34"/>
  <c i="1" r="BA57"/>
  <c i="4" r="J34"/>
  <c i="1" r="AW57"/>
  <c i="4" r="F36"/>
  <c i="1" r="BC57"/>
  <c i="4" r="F37"/>
  <c i="1" r="BD57"/>
  <c i="2" l="1" r="T92"/>
  <c r="R92"/>
  <c r="P92"/>
  <c r="T91"/>
  <c r="R91"/>
  <c r="P91"/>
  <c i="1" r="AU55"/>
  <c i="4" r="T84"/>
  <c r="T83"/>
  <c r="R84"/>
  <c r="R83"/>
  <c r="P84"/>
  <c r="P83"/>
  <c i="1" r="AU57"/>
  <c i="2" r="BK92"/>
  <c r="J92"/>
  <c r="J60"/>
  <c r="BK287"/>
  <c r="J287"/>
  <c r="J69"/>
  <c i="3" r="BK85"/>
  <c r="J85"/>
  <c r="J60"/>
  <c i="4" r="BK84"/>
  <c r="J84"/>
  <c r="J60"/>
  <c i="1" r="AT55"/>
  <c i="2" r="F35"/>
  <c i="1" r="BB55"/>
  <c r="AT56"/>
  <c i="3" r="F35"/>
  <c i="1" r="BB56"/>
  <c r="AT57"/>
  <c i="4" r="F35"/>
  <c i="1" r="BB57"/>
  <c r="BD54"/>
  <c r="W33"/>
  <c r="BC54"/>
  <c r="W32"/>
  <c r="BA54"/>
  <c r="W30"/>
  <c r="AZ54"/>
  <c r="W29"/>
  <c i="2" l="1" r="BK91"/>
  <c r="J91"/>
  <c r="J59"/>
  <c i="3" r="BK84"/>
  <c r="J84"/>
  <c r="J59"/>
  <c i="4" r="BK83"/>
  <c r="J83"/>
  <c r="J59"/>
  <c i="1" r="AU54"/>
  <c r="BB54"/>
  <c r="W31"/>
  <c r="AV54"/>
  <c r="AK29"/>
  <c r="AY54"/>
  <c r="AW54"/>
  <c r="AK30"/>
  <c i="4" l="1" r="J30"/>
  <c i="1" r="AG57"/>
  <c i="2" r="J30"/>
  <c i="1" r="AG55"/>
  <c r="AN55"/>
  <c i="3" r="J30"/>
  <c r="J39"/>
  <c i="1" r="AT54"/>
  <c r="AX54"/>
  <c i="2" l="1" r="J39"/>
  <c i="4" r="J39"/>
  <c i="1" r="AG56"/>
  <c r="AN56"/>
  <c r="AN57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<sst xmlns="http://schemas.openxmlformats.org/spreadsheetml/2006/main">
  <si>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</si>
  <si>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</si>
  <si>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</si>
  <si>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</si>
  <si>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</si>
  <si>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{52c1671e-37ae-440b-b81c-35b8a0e467af}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</si>
  <si>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</si>
  <si>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</si>
  <si>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</si>
  <si>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</si>
  <si>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</si>
  <si>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</si>
  <si>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</si>
  <si>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</si>
  <si>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3715vv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</si>
  <si>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</si>
  <si>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</si>
  <si>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VD Les Království, oprava betonových schodů při levém zavázání</t>
  </si>
  <si>
    <t>KSO:</t>
  </si>
  <si>
    <t/>
  </si>
  <si>
    <t>CC-CZ:</t>
  </si>
  <si>
    <t>Místo:</t>
  </si>
  <si>
    <t xml:space="preserve"> </t>
  </si>
  <si>
    <t>Datum:</t>
  </si>
  <si>
    <t>16.9.2025</t>
  </si>
  <si>
    <t>Zadavatel:</t>
  </si>
  <si>
    <t>IČ:</t>
  </si>
  <si>
    <t>70890005</t>
  </si>
  <si>
    <t>Povodí Labe, státní podnik</t>
  </si>
  <si>
    <t>DIČ:</t>
  </si>
  <si>
    <t>CZ70890005</t>
  </si>
  <si>
    <t>Účastník:</t>
  </si>
  <si>
    <t>Vyplň údaj</t>
  </si>
  <si>
    <t>Projektant:</t>
  </si>
  <si>
    <t>Povodí Labe, státní podnik - Ing. Kunc</t>
  </si>
  <si>
    <t>True</t>
  </si>
  <si>
    <t>Zpracovatel:</t>
  </si>
  <si>
    <t>Ing. Petr Kunc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</si>
  <si>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</si>
  <si>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</si>
  <si>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</si>
  <si>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</si>
  <si>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</si>
  <si>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</si>
  <si>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</si>
  <si>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</si>
  <si>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</si>
  <si>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</si>
  <si>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</si>
  <si>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</si>
  <si>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</si>
  <si>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</si>
  <si>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</si>
  <si>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</si>
  <si>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</si>
  <si>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</si>
  <si>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</si>
  <si>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</si>
  <si>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</si>
  <si>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</si>
  <si>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</si>
  <si>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</si>
  <si>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</si>
  <si>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</si>
  <si>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</si>
  <si>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</si>
  <si>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</si>
  <si>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</si>
  <si>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</si>
  <si>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</si>
  <si>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</si>
  <si>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</si>
  <si>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</si>
  <si>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</si>
  <si>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</si>
  <si>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</si>
  <si>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</si>
  <si>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</si>
  <si>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</si>
  <si>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</si>
  <si>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schodiště</t>
  </si>
  <si>
    <t>STA</t>
  </si>
  <si>
    <t>1</t>
  </si>
  <si>
    <t>{4c805e00-62e6-4706-86f1-1093803eca42}</t>
  </si>
  <si>
    <t>2</t>
  </si>
  <si>
    <t>SO 02</t>
  </si>
  <si>
    <t>Sanace kaverny</t>
  </si>
  <si>
    <t>{bcef0b97-3b0e-4ad0-9376-9f7ff37b0252}</t>
  </si>
  <si>
    <t>VON</t>
  </si>
  <si>
    <t>Vedlejší a ostatní náklady</t>
  </si>
  <si>
    <t>{e080a882-63b4-4303-ade5-14560f9f3eea}</t>
  </si>
  <si>
    <t>KRYCÍ LIST SOUPISU PRACÍ</t>
  </si>
  <si>
    <t>Objekt:</t>
  </si>
  <si>
    <t>SO 01 - Oprava schodiště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</si>
  <si>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</si>
  <si>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</si>
  <si>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</si>
  <si>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</si>
  <si>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</si>
  <si>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</si>
  <si>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</si>
  <si>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</si>
  <si>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  43 - Schodišťové konstrukce a rampy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</si>
  <si>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</si>
  <si>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</si>
  <si>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</si>
  <si>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</si>
  <si>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</si>
  <si>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</si>
  <si>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 xml:space="preserve">  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</si>
  <si>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</si>
  <si>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</si>
  <si>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</si>
  <si>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</si>
  <si>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</si>
  <si>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</si>
  <si>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</si>
  <si>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</si>
  <si>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</si>
  <si>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</si>
  <si>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</si>
  <si>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</si>
  <si>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</si>
  <si>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</si>
  <si>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</si>
  <si>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</si>
  <si>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</si>
  <si>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</si>
  <si>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</si>
  <si>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131413702</t>
  </si>
  <si>
    <t>Hloubení nezapažených jam ručně s urovnáním dna do předepsaného profilu a spádu v hornině třídy těžitelnosti II skupiny 5 nesoudržných</t>
  </si>
  <si>
    <t>m3</t>
  </si>
  <si>
    <t>CS ÚRS 2025 02</t>
  </si>
  <si>
    <t>4</t>
  </si>
  <si>
    <t>49566052</t>
  </si>
  <si>
    <t>Online PSC</t>
  </si>
  <si>
    <t>https://podminky.urs.cz/item/CS_URS_2025_02/131413702</t>
  </si>
  <si>
    <t>VV</t>
  </si>
  <si>
    <t>výkop pracovní jámy pro založení základových bloků</t>
  </si>
  <si>
    <t>blok I.</t>
  </si>
  <si>
    <t>2,20*1,4</t>
  </si>
  <si>
    <t>blok II.</t>
  </si>
  <si>
    <t>1,71*1,4</t>
  </si>
  <si>
    <t>Součet</t>
  </si>
  <si>
    <t>174111101</t>
  </si>
  <si>
    <t>Zásyp sypaninou z jakékoliv horniny ručně s uložením výkopku ve vrstvách se zhutněním jam, šachet, rýh nebo kolem objektů v těchto vykopávkách</t>
  </si>
  <si>
    <t>1422174901</t>
  </si>
  <si>
    <t>https://podminky.urs.cz/item/CS_URS_2025_02/174111101</t>
  </si>
  <si>
    <t>(0,83+0,61)*1,4</t>
  </si>
  <si>
    <t>(0,32+0,83)*1,4</t>
  </si>
  <si>
    <t>Zakládání</t>
  </si>
  <si>
    <t>3</t>
  </si>
  <si>
    <t>275351101</t>
  </si>
  <si>
    <t>Bednění základových konstrukcí oboustranné bloků zřízení</t>
  </si>
  <si>
    <t>m2</t>
  </si>
  <si>
    <t>-861820435</t>
  </si>
  <si>
    <t>https://podminky.urs.cz/item/CS_URS_2025_02/275351101</t>
  </si>
  <si>
    <t>základ</t>
  </si>
  <si>
    <t>1,30*1,40</t>
  </si>
  <si>
    <t>0,90*1,40</t>
  </si>
  <si>
    <t>0,33*1,40</t>
  </si>
  <si>
    <t>Mezisoučet</t>
  </si>
  <si>
    <t>2*1,0*1,4</t>
  </si>
  <si>
    <t>275351102</t>
  </si>
  <si>
    <t>Bednění základových konstrukcí oboustranné bloků odstranění</t>
  </si>
  <si>
    <t>750261227</t>
  </si>
  <si>
    <t>https://podminky.urs.cz/item/CS_URS_2025_02/275351102</t>
  </si>
  <si>
    <t>Vodorovné konstrukce</t>
  </si>
  <si>
    <t>5</t>
  </si>
  <si>
    <t>433351135</t>
  </si>
  <si>
    <t>Bednění schodnic včetně podpěrné konstrukce výšky do 4 m půdorysně křivočarých zřízení</t>
  </si>
  <si>
    <t>1780287742</t>
  </si>
  <si>
    <t>https://podminky.urs.cz/item/CS_URS_2025_02/433351135</t>
  </si>
  <si>
    <t>schodnice (líc i rub konstrukce směrem do cihel. dlažby)</t>
  </si>
  <si>
    <t>(7,15*0,4)+1,13+1,13</t>
  </si>
  <si>
    <t>(7,05*0,4)+1,16+1,16</t>
  </si>
  <si>
    <t>6</t>
  </si>
  <si>
    <t>433351136</t>
  </si>
  <si>
    <t>Bednění schodnic včetně podpěrné konstrukce výšky do 4 m půdorysně křivočarých odstranění</t>
  </si>
  <si>
    <t>50264451</t>
  </si>
  <si>
    <t>https://podminky.urs.cz/item/CS_URS_2025_02/433351136</t>
  </si>
  <si>
    <t>7</t>
  </si>
  <si>
    <t>434351145</t>
  </si>
  <si>
    <t>Bednění stupňů betonovaných na podstupňové desce nebo na terénu půdorysně křivočarých zřízení</t>
  </si>
  <si>
    <t>-1968023689</t>
  </si>
  <si>
    <t>https://podminky.urs.cz/item/CS_URS_2025_02/434351145</t>
  </si>
  <si>
    <t>schody - podstupnice</t>
  </si>
  <si>
    <t>stupně půdorysně šikmé v úhlu 68 st. viz půdorys D.2</t>
  </si>
  <si>
    <t>18*0,154*0,8</t>
  </si>
  <si>
    <t>21*0,154*0,8</t>
  </si>
  <si>
    <t>schody - stupně, zakrytí po betonáži a uhlazení</t>
  </si>
  <si>
    <t>18*0,33*0,8</t>
  </si>
  <si>
    <t>1*0,7*0,8</t>
  </si>
  <si>
    <t>21*0,33*0,8</t>
  </si>
  <si>
    <t>8</t>
  </si>
  <si>
    <t>434351146</t>
  </si>
  <si>
    <t>Bednění stupňů betonovaných na podstupňové desce nebo na terénu půdorysně křivočarých odstranění</t>
  </si>
  <si>
    <t>1497621048</t>
  </si>
  <si>
    <t>https://podminky.urs.cz/item/CS_URS_2025_02/434351146</t>
  </si>
  <si>
    <t>9</t>
  </si>
  <si>
    <t>465513327</t>
  </si>
  <si>
    <t>Dlažba z lomového kamene lomařsky upraveného na cementovou maltu, s vyspárováním cementovou maltou, tl. kamene 300 mm</t>
  </si>
  <si>
    <t>-1588574892</t>
  </si>
  <si>
    <t>https://podminky.urs.cz/item/CS_URS_2025_02/465513327</t>
  </si>
  <si>
    <t>opravy dlažeb případně poškozených během demolic pův. schodiště a zřízení nívaznosti dlažeb na nové kce</t>
  </si>
  <si>
    <t>1,22*0,3</t>
  </si>
  <si>
    <t>opravy dlažeb po provedení vrtů</t>
  </si>
  <si>
    <t>0,1</t>
  </si>
  <si>
    <t>43</t>
  </si>
  <si>
    <t>Schodišťové konstrukce a rampy</t>
  </si>
  <si>
    <t>10</t>
  </si>
  <si>
    <t>452311131</t>
  </si>
  <si>
    <t>Podkladní a zajišťovací konstrukce z betonu prostého v otevřeném výkopu bez zvýšených nároků na prostředí desky pod potrubí, stoky a drobné objekty z betonu tř. C 12/15</t>
  </si>
  <si>
    <t>690093250</t>
  </si>
  <si>
    <t>https://podminky.urs.cz/item/CS_URS_2025_02/452311131</t>
  </si>
  <si>
    <t>podkladní beton, třída X0</t>
  </si>
  <si>
    <t>(podkladním betonem budou vyrovnány i případné větší kaverny zjištěné po odbourání konstrukce)</t>
  </si>
  <si>
    <t>0,78*1,40</t>
  </si>
  <si>
    <t>0,81*1,40</t>
  </si>
  <si>
    <t>11</t>
  </si>
  <si>
    <t>430321616</t>
  </si>
  <si>
    <t>Schodišťové konstrukce a rampy z betonu železového (bez výztuže) stupně, schodnice, ramena, podesty s nosníky tř. C 30/37</t>
  </si>
  <si>
    <t>1473643292</t>
  </si>
  <si>
    <t>https://podminky.urs.cz/item/CS_URS_2025_02/430321616</t>
  </si>
  <si>
    <t>konstrukční beton, třída XF3</t>
  </si>
  <si>
    <t>čerpatelný transportbeton konzistence S2/S3 plastifikovaný</t>
  </si>
  <si>
    <t>včetně zkosení veškerých lícových hran vložením lišt h=20 mm</t>
  </si>
  <si>
    <t>schodnice</t>
  </si>
  <si>
    <t>5,32*0,25</t>
  </si>
  <si>
    <t>5,32*0,40</t>
  </si>
  <si>
    <t>schody</t>
  </si>
  <si>
    <t>4,2*0,75</t>
  </si>
  <si>
    <t>5,40*0,25</t>
  </si>
  <si>
    <t>5,40*0,40</t>
  </si>
  <si>
    <t>4,24*0,75</t>
  </si>
  <si>
    <t>430361821</t>
  </si>
  <si>
    <t>Výztuž schodišťových konstrukcí a ramp stupňů, schodnic, ramen, podest s nosníky z betonářské oceli 10 505 (R) nebo BSt 500</t>
  </si>
  <si>
    <t>t</t>
  </si>
  <si>
    <t>-563256307</t>
  </si>
  <si>
    <t>https://podminky.urs.cz/item/CS_URS_2025_02/430361821</t>
  </si>
  <si>
    <t>viz příloha D.3</t>
  </si>
  <si>
    <t>514,42/1000</t>
  </si>
  <si>
    <t>13</t>
  </si>
  <si>
    <t>430362021</t>
  </si>
  <si>
    <t>Výztuž schodišťových konstrukcí a ramp stupňů, schodnic, ramen, podest s nosníky ze svařovaných sítí z drátů typu KARI</t>
  </si>
  <si>
    <t>-1946157091</t>
  </si>
  <si>
    <t>https://podminky.urs.cz/item/CS_URS_2025_02/430362021</t>
  </si>
  <si>
    <t>121,27/1000</t>
  </si>
  <si>
    <t>Komunikace pozemní</t>
  </si>
  <si>
    <t>14</t>
  </si>
  <si>
    <t>596992122</t>
  </si>
  <si>
    <t>Impregnační nátěr konstrukcí z betonové nebo kamenné dlažby beze spár nebo zámkové dlažby hydrofobní na bázi silanu dvojnásobný</t>
  </si>
  <si>
    <t>1734690362</t>
  </si>
  <si>
    <t>https://podminky.urs.cz/item/CS_URS_2025_02/596992122</t>
  </si>
  <si>
    <t>závěrečná hydrofobizace líců konstrukce, příl. D.2</t>
  </si>
  <si>
    <t>nátěr dle ČSN EN 1504-2, paropropustný</t>
  </si>
  <si>
    <t>2*(0,25+0,25)*14,2</t>
  </si>
  <si>
    <t>19,05*0,75</t>
  </si>
  <si>
    <t>Úpravy povrchů, podlahy a osazování výplní</t>
  </si>
  <si>
    <t>15</t>
  </si>
  <si>
    <t>633831111</t>
  </si>
  <si>
    <t>Povrchová úprava betonových podlah zdrsnění kartáčováním ručně</t>
  </si>
  <si>
    <t>1523417337</t>
  </si>
  <si>
    <t>https://podminky.urs.cz/item/CS_URS_2025_02/633831111</t>
  </si>
  <si>
    <t>protiskluzová úprava povrchu stupňů, příl. D.2</t>
  </si>
  <si>
    <t>zdrsnění zavadlého betonu v ploše stupně, souč. tření min. 0,6 dle ČSN 73 4130</t>
  </si>
  <si>
    <t>39*0,33*0,75</t>
  </si>
  <si>
    <t>1*0,7*0,75</t>
  </si>
  <si>
    <t>Ostatní konstrukce a práce, bourání</t>
  </si>
  <si>
    <t>16</t>
  </si>
  <si>
    <t>966051211</t>
  </si>
  <si>
    <t>Bourání konstrukcí LTM ve vodních tocích s přemístěním suti na hromady na vzdálenost do 20 m nebo s naložením na dopravní prostředek ručně z betonu železového nebo předpjatého</t>
  </si>
  <si>
    <t>1804368123</t>
  </si>
  <si>
    <t>https://podminky.urs.cz/item/CS_URS_2025_02/966051211</t>
  </si>
  <si>
    <t>vybourání původní degradované konstrukce schodiště</t>
  </si>
  <si>
    <t>2*10,89*0,25</t>
  </si>
  <si>
    <t>8,60*0,75</t>
  </si>
  <si>
    <t>zapuštění levé schodnice v těsnící přizdívce hráze (maximální rozsah, skutečnost bude zjištěna po odkrytí stáv. konstrukcí)</t>
  </si>
  <si>
    <t>včetně dočištění drážky pro navázání a zatěsnění nové konstrukce schodiště</t>
  </si>
  <si>
    <t>10,89*0,15</t>
  </si>
  <si>
    <t>17</t>
  </si>
  <si>
    <t>977211132</t>
  </si>
  <si>
    <t>Řezání konstrukcí stěnovou pilou z kamene hloubka řezu přes 200 do 350 mm</t>
  </si>
  <si>
    <t>m</t>
  </si>
  <si>
    <t>210028998</t>
  </si>
  <si>
    <t>https://podminky.urs.cz/item/CS_URS_2025_02/977211132</t>
  </si>
  <si>
    <t>dil. spára horní konec schodiště x stáv. opevnění, příl. D.2</t>
  </si>
  <si>
    <t>schodiště horní konec x dlažba</t>
  </si>
  <si>
    <t>0,28+1,22+0,2</t>
  </si>
  <si>
    <t>18</t>
  </si>
  <si>
    <t>931994106</t>
  </si>
  <si>
    <t>Těsnění spáry betonové konstrukce pásy, profily, tmely těsnicím pásem vnitřním, spáry dilatační</t>
  </si>
  <si>
    <t>-363131096</t>
  </si>
  <si>
    <t>https://podminky.urs.cz/item/CS_URS_2025_02/931994106</t>
  </si>
  <si>
    <t>dilatační spára mezi blokem I. a II.</t>
  </si>
  <si>
    <t>vložením gumového dilatačního profilu š. 240 mm</t>
  </si>
  <si>
    <t>vložení EPS 10 mm se zatmelením spáry</t>
  </si>
  <si>
    <t>1,40</t>
  </si>
  <si>
    <t>19</t>
  </si>
  <si>
    <t>953334212</t>
  </si>
  <si>
    <t>Bobtnavý pásek do pracovních spar betonových konstrukcí akrylový, rozměru 20 x 10 mm</t>
  </si>
  <si>
    <t>173839410</t>
  </si>
  <si>
    <t>https://podminky.urs.cz/item/CS_URS_2025_02/953334212</t>
  </si>
  <si>
    <t>dilatační spára hráz x levá schodnice</t>
  </si>
  <si>
    <t>14,87</t>
  </si>
  <si>
    <t>20</t>
  </si>
  <si>
    <t>931994141</t>
  </si>
  <si>
    <t>Těsnění spáry betonové konstrukce pásy, profily, tmely tmelem polyuretanovým spáry pracovní do 1,5 cm2</t>
  </si>
  <si>
    <t>-1978941090</t>
  </si>
  <si>
    <t>https://podminky.urs.cz/item/CS_URS_2025_02/931994141</t>
  </si>
  <si>
    <t>zatmelení líců veškerých pracovních a dilatačních spár</t>
  </si>
  <si>
    <t xml:space="preserve">vložení PE provazce + zatmelení líce trvale pružným PUR tmelem </t>
  </si>
  <si>
    <t>dilatační spára - schodnice (levá i pravá)</t>
  </si>
  <si>
    <t>2*14,87</t>
  </si>
  <si>
    <t>998</t>
  </si>
  <si>
    <t>Přesun hmot</t>
  </si>
  <si>
    <t>998322011</t>
  </si>
  <si>
    <t>Přesun hmot pro objekty hráze přehradní zděné, betonové, železobetonové dopravní vzdálenost do 500 m</t>
  </si>
  <si>
    <t>2111554604</t>
  </si>
  <si>
    <t>https://podminky.urs.cz/item/CS_URS_2025_02/998322011</t>
  </si>
  <si>
    <t>PSV</t>
  </si>
  <si>
    <t>Práce a dodávky PSV</t>
  </si>
  <si>
    <t>767</t>
  </si>
  <si>
    <t>Konstrukce zámečnické</t>
  </si>
  <si>
    <t>22</t>
  </si>
  <si>
    <t>767996701</t>
  </si>
  <si>
    <t>Demontáž ostatních zámečnických konstrukcí řezáním o hmotnosti jednotlivých dílů do 50 kg</t>
  </si>
  <si>
    <t>kg</t>
  </si>
  <si>
    <t>1391661304</t>
  </si>
  <si>
    <t>https://podminky.urs.cz/item/CS_URS_2025_02/767996701</t>
  </si>
  <si>
    <t>odřezání kotev (závěsů) R20 původního vodočtu</t>
  </si>
  <si>
    <t>14*0,25*2,47</t>
  </si>
  <si>
    <t>odřezání pův. madla oc. R25</t>
  </si>
  <si>
    <t>1*14,7*3,85</t>
  </si>
  <si>
    <t>23</t>
  </si>
  <si>
    <t>767991912-R</t>
  </si>
  <si>
    <t>Opravy zámečnických konstrukcí ostatní - rovnání ocel. profilů za tepla</t>
  </si>
  <si>
    <t>-1560679496</t>
  </si>
  <si>
    <t>rovnání závěsů zábradlí, oc. R25</t>
  </si>
  <si>
    <t>8*0,175</t>
  </si>
  <si>
    <t>24</t>
  </si>
  <si>
    <t>767995115</t>
  </si>
  <si>
    <t>Montáž ostatních atypických zámečnických konstrukcí hmotnosti přes 50 do 100 kg</t>
  </si>
  <si>
    <t>-4672456</t>
  </si>
  <si>
    <t>https://podminky.urs.cz/item/CS_URS_2025_02/767995115</t>
  </si>
  <si>
    <t>zhotovení a osazení repliky madla oc. R25</t>
  </si>
  <si>
    <t>25</t>
  </si>
  <si>
    <t>M</t>
  </si>
  <si>
    <t>13010018</t>
  </si>
  <si>
    <t>tyč ocelová kruhová jakost S235JR (11 375) D 25mm</t>
  </si>
  <si>
    <t>-1643201595</t>
  </si>
  <si>
    <t>replika madla oc. R25</t>
  </si>
  <si>
    <t>1*14,7*3,85/1000</t>
  </si>
  <si>
    <t>26</t>
  </si>
  <si>
    <t>789111152</t>
  </si>
  <si>
    <t>Úpravy povrchů pod nátěry zařízení s povrchem nečlenitým odstranění rzi a nečistot pomocí ručního nářadí stupeň přípravy St 2, stupeň zrezivění C</t>
  </si>
  <si>
    <t>1095446879</t>
  </si>
  <si>
    <t>https://podminky.urs.cz/item/CS_URS_2025_02/789111152</t>
  </si>
  <si>
    <t>závěsy zábradlí, oc. R25</t>
  </si>
  <si>
    <t>8*0,175*0,0785</t>
  </si>
  <si>
    <t>27</t>
  </si>
  <si>
    <t>789112270</t>
  </si>
  <si>
    <t>Úpravy povrchů pod nátěry zařízení s povrchem členitým očištění odrezivění bezoplachovým odrezovačem</t>
  </si>
  <si>
    <t>1123134019</t>
  </si>
  <si>
    <t>https://podminky.urs.cz/item/CS_URS_2025_02/789112270</t>
  </si>
  <si>
    <t>28</t>
  </si>
  <si>
    <t>628613611</t>
  </si>
  <si>
    <t>Žárové zinkování ponorem dílů ocelových konstrukcí mostů hmotnosti dílců do 100 kg</t>
  </si>
  <si>
    <t>CS ÚRS 2023 01</t>
  </si>
  <si>
    <t>1557805864</t>
  </si>
  <si>
    <t>https://podminky.urs.cz/item/CS_URS_2023_01/628613611</t>
  </si>
  <si>
    <t>závěsy zábradlí, oc. R25 - zinkování nátěrem na místě</t>
  </si>
  <si>
    <t>8*0,175*3,85</t>
  </si>
  <si>
    <t>29</t>
  </si>
  <si>
    <t>628613511</t>
  </si>
  <si>
    <t>Ochranný nátěrový systém ocelových konstrukcí mostů základní a podkladní epoxidový, vrchní polyuretanový tl. min 280 µm</t>
  </si>
  <si>
    <t>-1678531032</t>
  </si>
  <si>
    <t>https://podminky.urs.cz/item/CS_URS_2025_02/628613511</t>
  </si>
  <si>
    <t>1*14,7*0,0785</t>
  </si>
  <si>
    <t>30</t>
  </si>
  <si>
    <t>998767103</t>
  </si>
  <si>
    <t>Přesun hmot pro zámečnické konstrukce stanovený z hmotnosti přesunovaného materiálu vodorovná dopravní vzdálenost do 50 m základní v objektech výšky přes 12 do 24 m</t>
  </si>
  <si>
    <t>481602648</t>
  </si>
  <si>
    <t>https://podminky.urs.cz/item/CS_URS_2025_02/998767103</t>
  </si>
  <si>
    <t>(65,240+56,595+10)/1000</t>
  </si>
  <si>
    <t>997</t>
  </si>
  <si>
    <t>Přesun sutě</t>
  </si>
  <si>
    <t>31</t>
  </si>
  <si>
    <t>997321211</t>
  </si>
  <si>
    <t>Svislá doprava suti a vybouraných hmot s naložením do dopravního zařízení a s vyprázdněním dopravního zařízení na hromadu nebo do dopravního prostředku na výšku do 4 m</t>
  </si>
  <si>
    <t>-220829780</t>
  </si>
  <si>
    <t>https://podminky.urs.cz/item/CS_URS_2025_02/997321211</t>
  </si>
  <si>
    <t>předpoklad vyzdvižení suti i zeminy autojeřábem z koruny hráze</t>
  </si>
  <si>
    <t>suť z demolice</t>
  </si>
  <si>
    <t>33,823</t>
  </si>
  <si>
    <t>přebytečná zemina</t>
  </si>
  <si>
    <t>(5,474-3,626)*1,8</t>
  </si>
  <si>
    <t>svislá doprava výkopku na dočas. deponii</t>
  </si>
  <si>
    <t>5,474*1,8</t>
  </si>
  <si>
    <t>svislá doprava výkopku z deponie k zásypu</t>
  </si>
  <si>
    <t>3,626*1,8</t>
  </si>
  <si>
    <t>32</t>
  </si>
  <si>
    <t>997321219</t>
  </si>
  <si>
    <t>Svislá doprava suti a vybouraných hmot s naložením do dopravního zařízení a s vyprázdněním dopravního zařízení na hromadu nebo do dopravního prostředku Příplatek k ceně za každé další započaté 4 m výšky</t>
  </si>
  <si>
    <t>431019843</t>
  </si>
  <si>
    <t>https://podminky.urs.cz/item/CS_URS_2025_02/997321219</t>
  </si>
  <si>
    <t>2x příplatek</t>
  </si>
  <si>
    <t>53,529*2</t>
  </si>
  <si>
    <t>38</t>
  </si>
  <si>
    <t>997013873R1</t>
  </si>
  <si>
    <t xml:space="preserve">Likvidace stavebního odpadu - zeminy a kamení zatříděného do Katalogu odpadů pod kódem 17 05 04 na skládce včetně dopravy, uložení a případného poplatku za uložení </t>
  </si>
  <si>
    <t>1269230686</t>
  </si>
  <si>
    <t>39</t>
  </si>
  <si>
    <t>997013862R1</t>
  </si>
  <si>
    <t xml:space="preserve">Likvidace stavebního odpadu - suti, betonu a kamení zatříděného do Katalogu odpadů pod kódem 17 01 01 na skládce včetně dopravy, uložení a případného poplatku za uložení </t>
  </si>
  <si>
    <t>2057767601</t>
  </si>
  <si>
    <t>37</t>
  </si>
  <si>
    <t>VYZ1</t>
  </si>
  <si>
    <t>Finanční výzisk z odevzdání ocel. materiálu k recyklaci</t>
  </si>
  <si>
    <t>-610525105</t>
  </si>
  <si>
    <t>- výzisk z prodeje ocel. odpadu</t>
  </si>
  <si>
    <t>- zhotovitel ocení cenou (zápornou hodnotou) v místě a čase obvyklou</t>
  </si>
  <si>
    <t>SO 02 - Sanace kaverny</t>
  </si>
  <si>
    <t xml:space="preserve">    3 - Svislé a kompletní konstrukce</t>
  </si>
  <si>
    <t>Svislé a kompletní konstrukce</t>
  </si>
  <si>
    <t>321311115-R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</si>
  <si>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</si>
  <si>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-651180638</t>
  </si>
  <si>
    <t>zabetonování kaverny pod stávajícím opevněním z cihel, příl. D.2</t>
  </si>
  <si>
    <t>plastifikovaná bet. směs C 25/30 S4, čerpatelná</t>
  </si>
  <si>
    <t>včetně výroby a osazení dočasné nálevky (trychtýř z plechu apod.) pro usměrnění směsi do provedeného vrtu</t>
  </si>
  <si>
    <t>vyplnění proběhne odspodu, ve 2 záběrech po cca polovině výšky opevnění</t>
  </si>
  <si>
    <t>odhad množství, fakturováno bude dle skutečnosti po odsouhlasení TDI a na základě dodacích listů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</si>
  <si>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</si>
  <si>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</si>
  <si>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1953130395</t>
  </si>
  <si>
    <t>https://podminky.urs.cz/item/CS_URS_2025_02/321351010</t>
  </si>
  <si>
    <t>bednění v celé délce okraje opevnění svahu, po odbourání bet. schodiště</t>
  </si>
  <si>
    <t>14,20*0,70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</si>
  <si>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</si>
  <si>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</si>
  <si>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974553027</t>
  </si>
  <si>
    <t>https://podminky.urs.cz/item/CS_URS_2025_02/321352010</t>
  </si>
  <si>
    <t>1275826177</t>
  </si>
  <si>
    <t>opravy dlažeb - dobetonávky okrajů (cihelné opevnění)</t>
  </si>
  <si>
    <t>977151125</t>
  </si>
  <si>
    <t>Jádrové vrty diamantovými korunkami do stavebních materiálů (železobetonu, betonu, cihel, obkladů, dlažeb, kamene) průměru přes 180 do 200 mm</t>
  </si>
  <si>
    <t>CS ÚRS 2023 02</t>
  </si>
  <si>
    <t>1759978962</t>
  </si>
  <si>
    <t>https://podminky.urs.cz/item/CS_URS_2023_02/977151125</t>
  </si>
  <si>
    <t>včetně důkladného vyčištění vrtu</t>
  </si>
  <si>
    <t>45 st. šikmý vrt pro pro zabetonování kaverny pod opevněním, příl. D.2</t>
  </si>
  <si>
    <t>1,20</t>
  </si>
  <si>
    <t>998006011</t>
  </si>
  <si>
    <t>Přesun hmot pro vrty samostatné</t>
  </si>
  <si>
    <t>-1589303640</t>
  </si>
  <si>
    <t>https://podminky.urs.cz/item/CS_URS_2025_02/998006011</t>
  </si>
  <si>
    <t>VON - Vedlejší a ostatní náklady</t>
  </si>
  <si>
    <t>OST - Vedlejší a ostatní rozpočtové náklady</t>
  </si>
  <si>
    <t xml:space="preserve">    01 - Vedlejší rozpočtové náklady</t>
  </si>
  <si>
    <t xml:space="preserve">    02 - Projektová dokumentace - ostatní náklady</t>
  </si>
  <si>
    <t xml:space="preserve">    09 - Ostatní náklady</t>
  </si>
  <si>
    <t>OST</t>
  </si>
  <si>
    <t>Vedlejší a ostatní rozpočtové náklady</t>
  </si>
  <si>
    <t>01</t>
  </si>
  <si>
    <t>Vedlejší rozpočtové náklady</t>
  </si>
  <si>
    <t>011</t>
  </si>
  <si>
    <t>Zajištění kompletního zařízení staveniště a jeho připojení na sítě</t>
  </si>
  <si>
    <t>soubor</t>
  </si>
  <si>
    <t>1024</t>
  </si>
  <si>
    <t>2019474717</t>
  </si>
  <si>
    <t>viz. příl. B.10</t>
  </si>
  <si>
    <t>- zajištění místnosti pro TDI v ZS vč. jejího vybavení</t>
  </si>
  <si>
    <t>- zajištění oplocení prostoru ZS, jeho napojení na inž. sítě</t>
  </si>
  <si>
    <t>- zajištění následné likvidace všech objektů ZS včetně připojení na sítě</t>
  </si>
  <si>
    <t>- zajištění ostrahy stavby a staveniště po dobu realizace stavby</t>
  </si>
  <si>
    <t>- zajištění podmínek pro použití přístupových komunikací dotčených stavbou s příslušnými vlastníky či správci a zajištění jejich splnění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</si>
  <si>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</si>
  <si>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</si>
  <si>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083002000</t>
  </si>
  <si>
    <t>Pracovní pohotovost</t>
  </si>
  <si>
    <t>-2011757169</t>
  </si>
  <si>
    <t>https://podminky.urs.cz/item/CS_URS_2023_02/083002000</t>
  </si>
  <si>
    <t>pohotovost po celou dobu výstavby, pro případ nutného náhlého vyklizení staveniště - viz Povodňový plán a příl. B.10</t>
  </si>
  <si>
    <t>01131</t>
  </si>
  <si>
    <t>Zajištění obnovy stávající nezpevněné komunikace</t>
  </si>
  <si>
    <t>-954771611</t>
  </si>
  <si>
    <t>"obnova stávajícího povrchu manipulační plochy na břehu při levobřežním zavázání hráze (zábor pro ZS)", příl. B.10, C.2</t>
  </si>
  <si>
    <t>"předpokládaná plocha využívané komunikace cca 75 m2 - ZS 25 m2+ příjezd 50 m2"</t>
  </si>
  <si>
    <t>119004111</t>
  </si>
  <si>
    <t>Pomocné konstrukce při zabezpečení výkopu bezpečný vstup nebo výstup žebříkem zřízení</t>
  </si>
  <si>
    <t>-152241984</t>
  </si>
  <si>
    <t>https://podminky.urs.cz/item/CS_URS_2025_02/119004111</t>
  </si>
  <si>
    <t>šikmá přístupová rampa (cca dl. 6 m) pro přístup z komunikace a dvora ZS na první úroveň dlažby opevnění</t>
  </si>
  <si>
    <t>dočasný staveništní žebřík pro pěší - po dobu provádění prací - podél opravovaného schodiště</t>
  </si>
  <si>
    <t>14,2</t>
  </si>
  <si>
    <t>119004112</t>
  </si>
  <si>
    <t>Pomocné konstrukce při zabezpečení výkopu bezpečný vstup nebo výstup žebříkem odstranění</t>
  </si>
  <si>
    <t>-672708542</t>
  </si>
  <si>
    <t>https://podminky.urs.cz/item/CS_URS_2025_02/119004112</t>
  </si>
  <si>
    <t>dočasný staveništní žebřík pro pěší - po dobu provádění prací</t>
  </si>
  <si>
    <t>949412111-R</t>
  </si>
  <si>
    <t>Staveništní žebříkový výtah šikmý - montáž, provoz, demontáž</t>
  </si>
  <si>
    <t>kus</t>
  </si>
  <si>
    <t>-2061940996</t>
  </si>
  <si>
    <t>zahrnuje vešekeré náklady spojené se zřízením, provozem a demontáží dočasného staveništního žebříkového výtahu šikmého (25°)</t>
  </si>
  <si>
    <t>po dobu prací na SO 01 (cca 14 dní)</t>
  </si>
  <si>
    <t>výstupní délka 14,2 m</t>
  </si>
  <si>
    <t>02</t>
  </si>
  <si>
    <t>Projektová dokumentace - ostatní náklady</t>
  </si>
  <si>
    <t>0210</t>
  </si>
  <si>
    <t>Zhotovitelem vypracovaný Plán opatření pro případ havárie, pro případ úniku závadných látek (např. ropné produkty, cementové výluhy, odpadní vody z těsnících clon, atd.)</t>
  </si>
  <si>
    <t>2010986625</t>
  </si>
  <si>
    <t>příl. B.10</t>
  </si>
  <si>
    <t>0221</t>
  </si>
  <si>
    <t>Zpracování povodňového plánu stavby dle §71 zákona č. 254/2001 Sb. včetně zajištění schválení příslušnými orgány správy a Povodím Labe, státní podnik</t>
  </si>
  <si>
    <t>-1092733327</t>
  </si>
  <si>
    <t>včetně zohlednění specifik stavby, viz B.10</t>
  </si>
  <si>
    <t>vč. veškerých činností k uplatňování Povodňového plánu</t>
  </si>
  <si>
    <t>vč. koordinace průběhu stavby s obsluhou VD Les Království</t>
  </si>
  <si>
    <t>023</t>
  </si>
  <si>
    <t>Vypracování projektu skutečného provedení díla</t>
  </si>
  <si>
    <t>586115271</t>
  </si>
  <si>
    <t>výkresy skut. provedení, příp. zaměření odchylek</t>
  </si>
  <si>
    <t>skutečný objem sanovaných kaveren</t>
  </si>
  <si>
    <t>včetně fotodokumentace prací, dokumentace obnovy PKO</t>
  </si>
  <si>
    <t>"1 paré + 1 x CD, viz příloha B."</t>
  </si>
  <si>
    <t>09</t>
  </si>
  <si>
    <t>Ostatní náklady</t>
  </si>
  <si>
    <t>037</t>
  </si>
  <si>
    <t>Zajištění písemných souhlasných vyjádření všech dotčených vlastníků a případných uživatelů všech pozemků dotčených stavbou s jejich konečnou úpravou po dokončení prací</t>
  </si>
  <si>
    <t>262144</t>
  </si>
  <si>
    <t>1718890234</t>
  </si>
  <si>
    <t>příl. B, D.1.1</t>
  </si>
  <si>
    <t>odsouhlasení stavu objektů a ploch dotčených stavbou s obsluhou VD - hlavním hrázným</t>
  </si>
  <si>
    <t>0993</t>
  </si>
  <si>
    <t>Zajištění dopravně inženýrských opatření</t>
  </si>
  <si>
    <t>533333027</t>
  </si>
  <si>
    <t>- zajištění dopravně inženýrských opatření</t>
  </si>
  <si>
    <t>- zajištění zřízení a likvidace dopravního značení včetně případné světelné signalizace</t>
  </si>
  <si>
    <t>- zajištění vydání dopravně inženýrského rozhodnutí</t>
  </si>
  <si>
    <t>092</t>
  </si>
  <si>
    <t>Zajištění souhlasů se zvláštním užíváním komunikací</t>
  </si>
  <si>
    <t>865320487</t>
  </si>
  <si>
    <t xml:space="preserve">krátkodobé omezení provozu na III/32544 pro přistavení a provoz autojeřábu </t>
  </si>
  <si>
    <t>krátkodobé omezení provozu na III/32544 pro přistavení a provoz autodomíchávače a čerpadla betonu</t>
  </si>
  <si>
    <t>0931</t>
  </si>
  <si>
    <t>Provedení pasportizace stávajících nemovitostí (vč. pozemků) a jejich příslušenství, zajištění fotodokumentace stávajícího stavu přístupových komunikací</t>
  </si>
  <si>
    <t>-1005594114</t>
  </si>
  <si>
    <t>095</t>
  </si>
  <si>
    <t>Zajištění šetření o podzemních sítích vč. zajištění nových vyjádření v případě, že před realizací pozbyly platnosti</t>
  </si>
  <si>
    <t>-1072777182</t>
  </si>
  <si>
    <t>příl. E.3</t>
  </si>
  <si>
    <t>099911</t>
  </si>
  <si>
    <t>Zajištění vedení průběžné evidence odpadů</t>
  </si>
  <si>
    <t>-496647515</t>
  </si>
  <si>
    <t>- evidence demoličních a ostatních odpadů, příl. B.10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</si>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</sst>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0" fontId="24" fillId="0" borderId="16" xfId="0" applyFont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413702" TargetMode="External" /><Relationship Id="rId2" Type="http://schemas.openxmlformats.org/officeDocument/2006/relationships/hyperlink" Target="https://podminky.urs.cz/item/CS_URS_2025_02/174111101" TargetMode="External" /><Relationship Id="rId3" Type="http://schemas.openxmlformats.org/officeDocument/2006/relationships/hyperlink" Target="https://podminky.urs.cz/item/CS_URS_2025_02/275351101" TargetMode="External" /><Relationship Id="rId4" Type="http://schemas.openxmlformats.org/officeDocument/2006/relationships/hyperlink" Target="https://podminky.urs.cz/item/CS_URS_2025_02/275351102" TargetMode="External" /><Relationship Id="rId5" Type="http://schemas.openxmlformats.org/officeDocument/2006/relationships/hyperlink" Target="https://podminky.urs.cz/item/CS_URS_2025_02/433351135" TargetMode="External" /><Relationship Id="rId6" Type="http://schemas.openxmlformats.org/officeDocument/2006/relationships/hyperlink" Target="https://podminky.urs.cz/item/CS_URS_2025_02/433351136" TargetMode="External" /><Relationship Id="rId7" Type="http://schemas.openxmlformats.org/officeDocument/2006/relationships/hyperlink" Target="https://podminky.urs.cz/item/CS_URS_2025_02/434351145" TargetMode="External" /><Relationship Id="rId8" Type="http://schemas.openxmlformats.org/officeDocument/2006/relationships/hyperlink" Target="https://podminky.urs.cz/item/CS_URS_2025_02/434351146" TargetMode="External" /><Relationship Id="rId9" Type="http://schemas.openxmlformats.org/officeDocument/2006/relationships/hyperlink" Target="https://podminky.urs.cz/item/CS_URS_2025_02/465513327" TargetMode="External" /><Relationship Id="rId10" Type="http://schemas.openxmlformats.org/officeDocument/2006/relationships/hyperlink" Target="https://podminky.urs.cz/item/CS_URS_2025_02/452311131" TargetMode="External" /><Relationship Id="rId11" Type="http://schemas.openxmlformats.org/officeDocument/2006/relationships/hyperlink" Target="https://podminky.urs.cz/item/CS_URS_2025_02/430321616" TargetMode="External" /><Relationship Id="rId12" Type="http://schemas.openxmlformats.org/officeDocument/2006/relationships/hyperlink" Target="https://podminky.urs.cz/item/CS_URS_2025_02/430361821" TargetMode="External" /><Relationship Id="rId13" Type="http://schemas.openxmlformats.org/officeDocument/2006/relationships/hyperlink" Target="https://podminky.urs.cz/item/CS_URS_2025_02/430362021" TargetMode="External" /><Relationship Id="rId14" Type="http://schemas.openxmlformats.org/officeDocument/2006/relationships/hyperlink" Target="https://podminky.urs.cz/item/CS_URS_2025_02/596992122" TargetMode="External" /><Relationship Id="rId15" Type="http://schemas.openxmlformats.org/officeDocument/2006/relationships/hyperlink" Target="https://podminky.urs.cz/item/CS_URS_2025_02/633831111" TargetMode="External" /><Relationship Id="rId16" Type="http://schemas.openxmlformats.org/officeDocument/2006/relationships/hyperlink" Target="https://podminky.urs.cz/item/CS_URS_2025_02/966051211" TargetMode="External" /><Relationship Id="rId17" Type="http://schemas.openxmlformats.org/officeDocument/2006/relationships/hyperlink" Target="https://podminky.urs.cz/item/CS_URS_2025_02/977211132" TargetMode="External" /><Relationship Id="rId18" Type="http://schemas.openxmlformats.org/officeDocument/2006/relationships/hyperlink" Target="https://podminky.urs.cz/item/CS_URS_2025_02/931994106" TargetMode="External" /><Relationship Id="rId19" Type="http://schemas.openxmlformats.org/officeDocument/2006/relationships/hyperlink" Target="https://podminky.urs.cz/item/CS_URS_2025_02/953334212" TargetMode="External" /><Relationship Id="rId20" Type="http://schemas.openxmlformats.org/officeDocument/2006/relationships/hyperlink" Target="https://podminky.urs.cz/item/CS_URS_2025_02/931994141" TargetMode="External" /><Relationship Id="rId21" Type="http://schemas.openxmlformats.org/officeDocument/2006/relationships/hyperlink" Target="https://podminky.urs.cz/item/CS_URS_2025_02/998322011" TargetMode="External" /><Relationship Id="rId22" Type="http://schemas.openxmlformats.org/officeDocument/2006/relationships/hyperlink" Target="https://podminky.urs.cz/item/CS_URS_2025_02/767996701" TargetMode="External" /><Relationship Id="rId23" Type="http://schemas.openxmlformats.org/officeDocument/2006/relationships/hyperlink" Target="https://podminky.urs.cz/item/CS_URS_2025_02/767995115" TargetMode="External" /><Relationship Id="rId24" Type="http://schemas.openxmlformats.org/officeDocument/2006/relationships/hyperlink" Target="https://podminky.urs.cz/item/CS_URS_2025_02/789111152" TargetMode="External" /><Relationship Id="rId25" Type="http://schemas.openxmlformats.org/officeDocument/2006/relationships/hyperlink" Target="https://podminky.urs.cz/item/CS_URS_2025_02/789112270" TargetMode="External" /><Relationship Id="rId26" Type="http://schemas.openxmlformats.org/officeDocument/2006/relationships/hyperlink" Target="https://podminky.urs.cz/item/CS_URS_2023_01/628613611" TargetMode="External" /><Relationship Id="rId27" Type="http://schemas.openxmlformats.org/officeDocument/2006/relationships/hyperlink" Target="https://podminky.urs.cz/item/CS_URS_2025_02/628613511" TargetMode="External" /><Relationship Id="rId28" Type="http://schemas.openxmlformats.org/officeDocument/2006/relationships/hyperlink" Target="https://podminky.urs.cz/item/CS_URS_2025_02/998767103" TargetMode="External" /><Relationship Id="rId29" Type="http://schemas.openxmlformats.org/officeDocument/2006/relationships/hyperlink" Target="https://podminky.urs.cz/item/CS_URS_2025_02/997321211" TargetMode="External" /><Relationship Id="rId30" Type="http://schemas.openxmlformats.org/officeDocument/2006/relationships/hyperlink" Target="https://podminky.urs.cz/item/CS_URS_2025_02/997321219" TargetMode="External" /><Relationship Id="rId3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21351010" TargetMode="External" /><Relationship Id="rId2" Type="http://schemas.openxmlformats.org/officeDocument/2006/relationships/hyperlink" Target="https://podminky.urs.cz/item/CS_URS_2025_02/321352010" TargetMode="External" /><Relationship Id="rId3" Type="http://schemas.openxmlformats.org/officeDocument/2006/relationships/hyperlink" Target="https://podminky.urs.cz/item/CS_URS_2025_02/465513327" TargetMode="External" /><Relationship Id="rId4" Type="http://schemas.openxmlformats.org/officeDocument/2006/relationships/hyperlink" Target="https://podminky.urs.cz/item/CS_URS_2023_02/977151125" TargetMode="External" /><Relationship Id="rId5" Type="http://schemas.openxmlformats.org/officeDocument/2006/relationships/hyperlink" Target="https://podminky.urs.cz/item/CS_URS_2025_02/998006011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83002000" TargetMode="External" /><Relationship Id="rId2" Type="http://schemas.openxmlformats.org/officeDocument/2006/relationships/hyperlink" Target="https://podminky.urs.cz/item/CS_URS_2025_02/119004111" TargetMode="External" /><Relationship Id="rId3" Type="http://schemas.openxmlformats.org/officeDocument/2006/relationships/hyperlink" Target="https://podminky.urs.cz/item/CS_URS_2025_02/119004112" TargetMode="External" /><Relationship Id="rId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27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30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hidden="1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hidden="1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s="3" customFormat="1" ht="14.4" customHeight="1">
      <c r="A31" s="3"/>
      <c r="B31" s="49"/>
      <c r="C31" s="50"/>
      <c r="D31" s="55" t="s">
        <v>44</v>
      </c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6"/>
      <c r="D35" s="57" t="s">
        <v>50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51</v>
      </c>
      <c r="U35" s="58"/>
      <c r="V35" s="58"/>
      <c r="W35" s="58"/>
      <c r="X35" s="60" t="s">
        <v>52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7"/>
      <c r="BE37" s="41"/>
    </row>
    <row r="41" s="2" customFormat="1" ht="6.96" customHeight="1">
      <c r="A41" s="41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3715vv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VD Les Království, oprava betonových schodů při levém zavázání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5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6" t="str">
        <f>IF(AN8= "","",AN8)</f>
        <v>16.9.2025</v>
      </c>
      <c r="AN47" s="76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8" t="str">
        <f>IF(E11= "","",E11)</f>
        <v>Povodí Labe, státní podnik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7" t="str">
        <f>IF(E17="","",E17)</f>
        <v>Povodí Labe, státní podnik - Ing. Kunc</v>
      </c>
      <c r="AN49" s="68"/>
      <c r="AO49" s="68"/>
      <c r="AP49" s="68"/>
      <c r="AQ49" s="43"/>
      <c r="AR49" s="47"/>
      <c r="AS49" s="78" t="s">
        <v>54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8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7" t="str">
        <f>IF(E20="","",E20)</f>
        <v>Ing. Petr Kunc</v>
      </c>
      <c r="AN50" s="68"/>
      <c r="AO50" s="68"/>
      <c r="AP50" s="68"/>
      <c r="AQ50" s="43"/>
      <c r="AR50" s="47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1"/>
    </row>
    <row r="52" s="2" customFormat="1" ht="29.28" customHeight="1">
      <c r="A52" s="41"/>
      <c r="B52" s="42"/>
      <c r="C52" s="90" t="s">
        <v>55</v>
      </c>
      <c r="D52" s="91"/>
      <c r="E52" s="91"/>
      <c r="F52" s="91"/>
      <c r="G52" s="91"/>
      <c r="H52" s="92"/>
      <c r="I52" s="93" t="s">
        <v>56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57</v>
      </c>
      <c r="AH52" s="91"/>
      <c r="AI52" s="91"/>
      <c r="AJ52" s="91"/>
      <c r="AK52" s="91"/>
      <c r="AL52" s="91"/>
      <c r="AM52" s="91"/>
      <c r="AN52" s="93" t="s">
        <v>58</v>
      </c>
      <c r="AO52" s="91"/>
      <c r="AP52" s="91"/>
      <c r="AQ52" s="95" t="s">
        <v>59</v>
      </c>
      <c r="AR52" s="47"/>
      <c r="AS52" s="96" t="s">
        <v>60</v>
      </c>
      <c r="AT52" s="97" t="s">
        <v>61</v>
      </c>
      <c r="AU52" s="97" t="s">
        <v>62</v>
      </c>
      <c r="AV52" s="97" t="s">
        <v>63</v>
      </c>
      <c r="AW52" s="97" t="s">
        <v>64</v>
      </c>
      <c r="AX52" s="97" t="s">
        <v>65</v>
      </c>
      <c r="AY52" s="97" t="s">
        <v>66</v>
      </c>
      <c r="AZ52" s="97" t="s">
        <v>67</v>
      </c>
      <c r="BA52" s="97" t="s">
        <v>68</v>
      </c>
      <c r="BB52" s="97" t="s">
        <v>69</v>
      </c>
      <c r="BC52" s="97" t="s">
        <v>70</v>
      </c>
      <c r="BD52" s="98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1"/>
    </row>
    <row r="54" s="6" customFormat="1" ht="32.4" customHeight="1">
      <c r="A54" s="6"/>
      <c r="B54" s="102"/>
      <c r="C54" s="103" t="s">
        <v>72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ROUND(SUM(AG55:AG57),2)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19</v>
      </c>
      <c r="AR54" s="108"/>
      <c r="AS54" s="109">
        <f>ROUND(SUM(AS55:AS57),2)</f>
        <v>0</v>
      </c>
      <c r="AT54" s="110">
        <f>ROUND(SUM(AV54:AW54),2)</f>
        <v>0</v>
      </c>
      <c r="AU54" s="111">
        <f>ROUND(SUM(AU55:AU57),5)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ROUND(SUM(AZ55:AZ57),2)</f>
        <v>0</v>
      </c>
      <c r="BA54" s="110">
        <f>ROUND(SUM(BA55:BA57),2)</f>
        <v>0</v>
      </c>
      <c r="BB54" s="110">
        <f>ROUND(SUM(BB55:BB57),2)</f>
        <v>0</v>
      </c>
      <c r="BC54" s="110">
        <f>ROUND(SUM(BC55:BC57),2)</f>
        <v>0</v>
      </c>
      <c r="BD54" s="112">
        <f>ROUND(SUM(BD55:BD57),2)</f>
        <v>0</v>
      </c>
      <c r="BE54" s="6"/>
      <c r="BS54" s="113" t="s">
        <v>73</v>
      </c>
      <c r="BT54" s="113" t="s">
        <v>74</v>
      </c>
      <c r="BU54" s="114" t="s">
        <v>75</v>
      </c>
      <c r="BV54" s="113" t="s">
        <v>76</v>
      </c>
      <c r="BW54" s="113" t="s">
        <v>5</v>
      </c>
      <c r="BX54" s="113" t="s">
        <v>77</v>
      </c>
      <c r="CL54" s="113" t="s">
        <v>19</v>
      </c>
    </row>
    <row r="55" s="7" customFormat="1" ht="16.5" customHeight="1">
      <c r="A55" s="115" t="s">
        <v>78</v>
      </c>
      <c r="B55" s="116"/>
      <c r="C55" s="117"/>
      <c r="D55" s="118" t="s">
        <v>79</v>
      </c>
      <c r="E55" s="118"/>
      <c r="F55" s="118"/>
      <c r="G55" s="118"/>
      <c r="H55" s="118"/>
      <c r="I55" s="119"/>
      <c r="J55" s="118" t="s">
        <v>80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 01 - Oprava schodiště'!J30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81</v>
      </c>
      <c r="AR55" s="122"/>
      <c r="AS55" s="123">
        <v>0</v>
      </c>
      <c r="AT55" s="124">
        <f>ROUND(SUM(AV55:AW55),2)</f>
        <v>0</v>
      </c>
      <c r="AU55" s="125">
        <f>'SO 01 - Oprava schodiště'!P91</f>
        <v>0</v>
      </c>
      <c r="AV55" s="124">
        <f>'SO 01 - Oprava schodiště'!J33</f>
        <v>0</v>
      </c>
      <c r="AW55" s="124">
        <f>'SO 01 - Oprava schodiště'!J34</f>
        <v>0</v>
      </c>
      <c r="AX55" s="124">
        <f>'SO 01 - Oprava schodiště'!J35</f>
        <v>0</v>
      </c>
      <c r="AY55" s="124">
        <f>'SO 01 - Oprava schodiště'!J36</f>
        <v>0</v>
      </c>
      <c r="AZ55" s="124">
        <f>'SO 01 - Oprava schodiště'!F33</f>
        <v>0</v>
      </c>
      <c r="BA55" s="124">
        <f>'SO 01 - Oprava schodiště'!F34</f>
        <v>0</v>
      </c>
      <c r="BB55" s="124">
        <f>'SO 01 - Oprava schodiště'!F35</f>
        <v>0</v>
      </c>
      <c r="BC55" s="124">
        <f>'SO 01 - Oprava schodiště'!F36</f>
        <v>0</v>
      </c>
      <c r="BD55" s="126">
        <f>'SO 01 - Oprava schodiště'!F37</f>
        <v>0</v>
      </c>
      <c r="BE55" s="7"/>
      <c r="BT55" s="127" t="s">
        <v>82</v>
      </c>
      <c r="BV55" s="127" t="s">
        <v>76</v>
      </c>
      <c r="BW55" s="127" t="s">
        <v>83</v>
      </c>
      <c r="BX55" s="127" t="s">
        <v>5</v>
      </c>
      <c r="CL55" s="127" t="s">
        <v>19</v>
      </c>
      <c r="CM55" s="127" t="s">
        <v>84</v>
      </c>
    </row>
    <row r="56" s="7" customFormat="1" ht="16.5" customHeight="1">
      <c r="A56" s="115" t="s">
        <v>78</v>
      </c>
      <c r="B56" s="116"/>
      <c r="C56" s="117"/>
      <c r="D56" s="118" t="s">
        <v>85</v>
      </c>
      <c r="E56" s="118"/>
      <c r="F56" s="118"/>
      <c r="G56" s="118"/>
      <c r="H56" s="118"/>
      <c r="I56" s="119"/>
      <c r="J56" s="118" t="s">
        <v>86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'SO 02 - Sanace kaverny'!J30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81</v>
      </c>
      <c r="AR56" s="122"/>
      <c r="AS56" s="123">
        <v>0</v>
      </c>
      <c r="AT56" s="124">
        <f>ROUND(SUM(AV56:AW56),2)</f>
        <v>0</v>
      </c>
      <c r="AU56" s="125">
        <f>'SO 02 - Sanace kaverny'!P84</f>
        <v>0</v>
      </c>
      <c r="AV56" s="124">
        <f>'SO 02 - Sanace kaverny'!J33</f>
        <v>0</v>
      </c>
      <c r="AW56" s="124">
        <f>'SO 02 - Sanace kaverny'!J34</f>
        <v>0</v>
      </c>
      <c r="AX56" s="124">
        <f>'SO 02 - Sanace kaverny'!J35</f>
        <v>0</v>
      </c>
      <c r="AY56" s="124">
        <f>'SO 02 - Sanace kaverny'!J36</f>
        <v>0</v>
      </c>
      <c r="AZ56" s="124">
        <f>'SO 02 - Sanace kaverny'!F33</f>
        <v>0</v>
      </c>
      <c r="BA56" s="124">
        <f>'SO 02 - Sanace kaverny'!F34</f>
        <v>0</v>
      </c>
      <c r="BB56" s="124">
        <f>'SO 02 - Sanace kaverny'!F35</f>
        <v>0</v>
      </c>
      <c r="BC56" s="124">
        <f>'SO 02 - Sanace kaverny'!F36</f>
        <v>0</v>
      </c>
      <c r="BD56" s="126">
        <f>'SO 02 - Sanace kaverny'!F37</f>
        <v>0</v>
      </c>
      <c r="BE56" s="7"/>
      <c r="BT56" s="127" t="s">
        <v>82</v>
      </c>
      <c r="BV56" s="127" t="s">
        <v>76</v>
      </c>
      <c r="BW56" s="127" t="s">
        <v>87</v>
      </c>
      <c r="BX56" s="127" t="s">
        <v>5</v>
      </c>
      <c r="CL56" s="127" t="s">
        <v>19</v>
      </c>
      <c r="CM56" s="127" t="s">
        <v>84</v>
      </c>
    </row>
    <row r="57" s="7" customFormat="1" ht="16.5" customHeight="1">
      <c r="A57" s="115" t="s">
        <v>78</v>
      </c>
      <c r="B57" s="116"/>
      <c r="C57" s="117"/>
      <c r="D57" s="118" t="s">
        <v>88</v>
      </c>
      <c r="E57" s="118"/>
      <c r="F57" s="118"/>
      <c r="G57" s="118"/>
      <c r="H57" s="118"/>
      <c r="I57" s="119"/>
      <c r="J57" s="118" t="s">
        <v>89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'VON - Vedlejší a ostatní 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81</v>
      </c>
      <c r="AR57" s="122"/>
      <c r="AS57" s="128">
        <v>0</v>
      </c>
      <c r="AT57" s="129">
        <f>ROUND(SUM(AV57:AW57),2)</f>
        <v>0</v>
      </c>
      <c r="AU57" s="130">
        <f>'VON - Vedlejší a ostatní ...'!P83</f>
        <v>0</v>
      </c>
      <c r="AV57" s="129">
        <f>'VON - Vedlejší a ostatní ...'!J33</f>
        <v>0</v>
      </c>
      <c r="AW57" s="129">
        <f>'VON - Vedlejší a ostatní ...'!J34</f>
        <v>0</v>
      </c>
      <c r="AX57" s="129">
        <f>'VON - Vedlejší a ostatní ...'!J35</f>
        <v>0</v>
      </c>
      <c r="AY57" s="129">
        <f>'VON - Vedlejší a ostatní ...'!J36</f>
        <v>0</v>
      </c>
      <c r="AZ57" s="129">
        <f>'VON - Vedlejší a ostatní ...'!F33</f>
        <v>0</v>
      </c>
      <c r="BA57" s="129">
        <f>'VON - Vedlejší a ostatní ...'!F34</f>
        <v>0</v>
      </c>
      <c r="BB57" s="129">
        <f>'VON - Vedlejší a ostatní ...'!F35</f>
        <v>0</v>
      </c>
      <c r="BC57" s="129">
        <f>'VON - Vedlejší a ostatní ...'!F36</f>
        <v>0</v>
      </c>
      <c r="BD57" s="131">
        <f>'VON - Vedlejší a ostatní ...'!F37</f>
        <v>0</v>
      </c>
      <c r="BE57" s="7"/>
      <c r="BT57" s="127" t="s">
        <v>82</v>
      </c>
      <c r="BV57" s="127" t="s">
        <v>76</v>
      </c>
      <c r="BW57" s="127" t="s">
        <v>90</v>
      </c>
      <c r="BX57" s="127" t="s">
        <v>5</v>
      </c>
      <c r="CL57" s="127" t="s">
        <v>19</v>
      </c>
      <c r="CM57" s="127" t="s">
        <v>84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AmFTPwJ7NQ1UiScxM3wTlD4O8DaIE13OwFoigXvh92JXJcUuzJh+8kyplcCO1Ec1Hw/46Z+U5Jy8Mz8vpug9Pw==" hashValue="uuRB5Hlp7k8QcB59SJ3Yf0g5MnFp8mhHyF6LvqtDf9K8FjIjvgGAZv+3iH79admfoTFjkEgBA2vZna/8GZ3zJ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Oprava schodiště'!C2" display="/"/>
    <hyperlink ref="A56" location="'SO 02 - Sanace kaverny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91</v>
      </c>
      <c r="L4" s="23"/>
      <c r="M4" s="135" t="s">
        <v>10</v>
      </c>
      <c r="AT4" s="20" t="s">
        <v>35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VD Les Království, oprava betonových schodů při levém zavázání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92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93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16.9.2025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27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29</v>
      </c>
      <c r="J21" s="140" t="s">
        <v>30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29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ROUND(J91,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ROUND((SUM(BE91:BE368)),  2)</f>
        <v>0</v>
      </c>
      <c r="G33" s="41"/>
      <c r="H33" s="41"/>
      <c r="I33" s="152">
        <v>0.20999999999999999</v>
      </c>
      <c r="J33" s="151">
        <f>ROUND(((SUM(BE91:BE368))*I33),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6" t="s">
        <v>46</v>
      </c>
      <c r="F34" s="151">
        <f>ROUND((SUM(BF91:BF368)),  2)</f>
        <v>0</v>
      </c>
      <c r="G34" s="41"/>
      <c r="H34" s="41"/>
      <c r="I34" s="152">
        <v>0.12</v>
      </c>
      <c r="J34" s="151">
        <f>ROUND(((SUM(BF91:BF368))*I34),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36" t="s">
        <v>44</v>
      </c>
      <c r="E35" s="136" t="s">
        <v>47</v>
      </c>
      <c r="F35" s="151">
        <f>ROUND((SUM(BG91:BG368)),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36" t="s">
        <v>48</v>
      </c>
      <c r="F36" s="151">
        <f>ROUND((SUM(BH91:BH368)),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ROUND((SUM(BI91:BI368)),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VD Les Království, oprava betonových schodů při levém zavázání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3" t="str">
        <f>E9</f>
        <v>SO 01 - Oprava schodiště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6" t="str">
        <f>IF(J12="","",J12)</f>
        <v>16.9.2025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Povodí Labe, státní podnik</v>
      </c>
      <c r="G54" s="43"/>
      <c r="H54" s="43"/>
      <c r="I54" s="35" t="s">
        <v>33</v>
      </c>
      <c r="J54" s="39" t="str">
        <f>E21</f>
        <v>Povodí Labe, státní podnik - Ing. Kunc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Ing. Petr Kunc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95</v>
      </c>
      <c r="D57" s="166"/>
      <c r="E57" s="166"/>
      <c r="F57" s="166"/>
      <c r="G57" s="166"/>
      <c r="H57" s="166"/>
      <c r="I57" s="166"/>
      <c r="J57" s="167" t="s">
        <v>96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6">
        <f>J91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9"/>
      <c r="C60" s="170"/>
      <c r="D60" s="171" t="s">
        <v>98</v>
      </c>
      <c r="E60" s="172"/>
      <c r="F60" s="172"/>
      <c r="G60" s="172"/>
      <c r="H60" s="172"/>
      <c r="I60" s="172"/>
      <c r="J60" s="173">
        <f>J92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99</v>
      </c>
      <c r="E61" s="178"/>
      <c r="F61" s="178"/>
      <c r="G61" s="178"/>
      <c r="H61" s="178"/>
      <c r="I61" s="178"/>
      <c r="J61" s="179">
        <f>J93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100</v>
      </c>
      <c r="E62" s="178"/>
      <c r="F62" s="178"/>
      <c r="G62" s="178"/>
      <c r="H62" s="178"/>
      <c r="I62" s="178"/>
      <c r="J62" s="179">
        <f>J110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101</v>
      </c>
      <c r="E63" s="178"/>
      <c r="F63" s="178"/>
      <c r="G63" s="178"/>
      <c r="H63" s="178"/>
      <c r="I63" s="178"/>
      <c r="J63" s="179">
        <f>J135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102</v>
      </c>
      <c r="E64" s="178"/>
      <c r="F64" s="178"/>
      <c r="G64" s="178"/>
      <c r="H64" s="178"/>
      <c r="I64" s="178"/>
      <c r="J64" s="179">
        <f>J189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103</v>
      </c>
      <c r="E65" s="178"/>
      <c r="F65" s="178"/>
      <c r="G65" s="178"/>
      <c r="H65" s="178"/>
      <c r="I65" s="178"/>
      <c r="J65" s="179">
        <f>J229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104</v>
      </c>
      <c r="E66" s="178"/>
      <c r="F66" s="178"/>
      <c r="G66" s="178"/>
      <c r="H66" s="178"/>
      <c r="I66" s="178"/>
      <c r="J66" s="179">
        <f>J237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105</v>
      </c>
      <c r="E67" s="178"/>
      <c r="F67" s="178"/>
      <c r="G67" s="178"/>
      <c r="H67" s="178"/>
      <c r="I67" s="178"/>
      <c r="J67" s="179">
        <f>J245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106</v>
      </c>
      <c r="E68" s="178"/>
      <c r="F68" s="178"/>
      <c r="G68" s="178"/>
      <c r="H68" s="178"/>
      <c r="I68" s="178"/>
      <c r="J68" s="179">
        <f>J284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9"/>
      <c r="C69" s="170"/>
      <c r="D69" s="171" t="s">
        <v>107</v>
      </c>
      <c r="E69" s="172"/>
      <c r="F69" s="172"/>
      <c r="G69" s="172"/>
      <c r="H69" s="172"/>
      <c r="I69" s="172"/>
      <c r="J69" s="173">
        <f>J287</f>
        <v>0</v>
      </c>
      <c r="K69" s="170"/>
      <c r="L69" s="17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5"/>
      <c r="C70" s="176"/>
      <c r="D70" s="177" t="s">
        <v>108</v>
      </c>
      <c r="E70" s="178"/>
      <c r="F70" s="178"/>
      <c r="G70" s="178"/>
      <c r="H70" s="178"/>
      <c r="I70" s="178"/>
      <c r="J70" s="179">
        <f>J288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5"/>
      <c r="C71" s="176"/>
      <c r="D71" s="177" t="s">
        <v>109</v>
      </c>
      <c r="E71" s="178"/>
      <c r="F71" s="178"/>
      <c r="G71" s="178"/>
      <c r="H71" s="178"/>
      <c r="I71" s="178"/>
      <c r="J71" s="179">
        <f>J336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110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4" t="str">
        <f>E7</f>
        <v>VD Les Království, oprava betonových schodů při levém zavázání</v>
      </c>
      <c r="F81" s="35"/>
      <c r="G81" s="35"/>
      <c r="H81" s="35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92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3" t="str">
        <f>E9</f>
        <v>SO 01 - Oprava schodiště</v>
      </c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 xml:space="preserve"> </v>
      </c>
      <c r="G85" s="43"/>
      <c r="H85" s="43"/>
      <c r="I85" s="35" t="s">
        <v>23</v>
      </c>
      <c r="J85" s="76" t="str">
        <f>IF(J12="","",J12)</f>
        <v>16.9.2025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Povodí Labe, státní podnik</v>
      </c>
      <c r="G87" s="43"/>
      <c r="H87" s="43"/>
      <c r="I87" s="35" t="s">
        <v>33</v>
      </c>
      <c r="J87" s="39" t="str">
        <f>E21</f>
        <v>Povodí Labe, státní podnik - Ing. Kunc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36</v>
      </c>
      <c r="J88" s="39" t="str">
        <f>E24</f>
        <v>Ing. Petr Kunc</v>
      </c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1"/>
      <c r="B90" s="182"/>
      <c r="C90" s="183" t="s">
        <v>111</v>
      </c>
      <c r="D90" s="184" t="s">
        <v>59</v>
      </c>
      <c r="E90" s="184" t="s">
        <v>55</v>
      </c>
      <c r="F90" s="184" t="s">
        <v>56</v>
      </c>
      <c r="G90" s="184" t="s">
        <v>112</v>
      </c>
      <c r="H90" s="184" t="s">
        <v>113</v>
      </c>
      <c r="I90" s="184" t="s">
        <v>114</v>
      </c>
      <c r="J90" s="184" t="s">
        <v>96</v>
      </c>
      <c r="K90" s="185" t="s">
        <v>115</v>
      </c>
      <c r="L90" s="186"/>
      <c r="M90" s="96" t="s">
        <v>19</v>
      </c>
      <c r="N90" s="97" t="s">
        <v>44</v>
      </c>
      <c r="O90" s="97" t="s">
        <v>116</v>
      </c>
      <c r="P90" s="97" t="s">
        <v>117</v>
      </c>
      <c r="Q90" s="97" t="s">
        <v>118</v>
      </c>
      <c r="R90" s="97" t="s">
        <v>119</v>
      </c>
      <c r="S90" s="97" t="s">
        <v>120</v>
      </c>
      <c r="T90" s="97" t="s">
        <v>121</v>
      </c>
      <c r="U90" s="98" t="s">
        <v>122</v>
      </c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</row>
    <row r="91" s="2" customFormat="1" ht="22.8" customHeight="1">
      <c r="A91" s="41"/>
      <c r="B91" s="42"/>
      <c r="C91" s="103" t="s">
        <v>123</v>
      </c>
      <c r="D91" s="43"/>
      <c r="E91" s="43"/>
      <c r="F91" s="43"/>
      <c r="G91" s="43"/>
      <c r="H91" s="43"/>
      <c r="I91" s="43"/>
      <c r="J91" s="187">
        <f>BK91</f>
        <v>0</v>
      </c>
      <c r="K91" s="43"/>
      <c r="L91" s="47"/>
      <c r="M91" s="99"/>
      <c r="N91" s="188"/>
      <c r="O91" s="100"/>
      <c r="P91" s="189">
        <f>P92+P287</f>
        <v>0</v>
      </c>
      <c r="Q91" s="100"/>
      <c r="R91" s="189">
        <f>R92+R287</f>
        <v>35.098907400000002</v>
      </c>
      <c r="S91" s="100"/>
      <c r="T91" s="189">
        <f>T92+T287</f>
        <v>33.887740000000001</v>
      </c>
      <c r="U91" s="10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73</v>
      </c>
      <c r="AU91" s="20" t="s">
        <v>97</v>
      </c>
      <c r="BK91" s="190">
        <f>BK92+BK287</f>
        <v>0</v>
      </c>
    </row>
    <row r="92" s="12" customFormat="1" ht="25.92" customHeight="1">
      <c r="A92" s="12"/>
      <c r="B92" s="191"/>
      <c r="C92" s="192"/>
      <c r="D92" s="193" t="s">
        <v>73</v>
      </c>
      <c r="E92" s="194" t="s">
        <v>124</v>
      </c>
      <c r="F92" s="194" t="s">
        <v>125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P93+P110+P135+P229+P237+P245+P284</f>
        <v>0</v>
      </c>
      <c r="Q92" s="199"/>
      <c r="R92" s="200">
        <f>R93+R110+R135+R229+R237+R245+R284</f>
        <v>35.028803709999998</v>
      </c>
      <c r="S92" s="199"/>
      <c r="T92" s="200">
        <f>T93+T110+T135+T229+T237+T245+T284</f>
        <v>33.822499999999998</v>
      </c>
      <c r="U92" s="201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82</v>
      </c>
      <c r="AT92" s="203" t="s">
        <v>73</v>
      </c>
      <c r="AU92" s="203" t="s">
        <v>74</v>
      </c>
      <c r="AY92" s="202" t="s">
        <v>126</v>
      </c>
      <c r="BK92" s="204">
        <f>BK93+BK110+BK135+BK229+BK237+BK245+BK284</f>
        <v>0</v>
      </c>
    </row>
    <row r="93" s="12" customFormat="1" ht="22.8" customHeight="1">
      <c r="A93" s="12"/>
      <c r="B93" s="191"/>
      <c r="C93" s="192"/>
      <c r="D93" s="193" t="s">
        <v>73</v>
      </c>
      <c r="E93" s="205" t="s">
        <v>82</v>
      </c>
      <c r="F93" s="205" t="s">
        <v>127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SUM(P94:P109)</f>
        <v>0</v>
      </c>
      <c r="Q93" s="199"/>
      <c r="R93" s="200">
        <f>SUM(R94:R109)</f>
        <v>0</v>
      </c>
      <c r="S93" s="199"/>
      <c r="T93" s="200">
        <f>SUM(T94:T109)</f>
        <v>0</v>
      </c>
      <c r="U93" s="201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82</v>
      </c>
      <c r="AT93" s="203" t="s">
        <v>73</v>
      </c>
      <c r="AU93" s="203" t="s">
        <v>82</v>
      </c>
      <c r="AY93" s="202" t="s">
        <v>126</v>
      </c>
      <c r="BK93" s="204">
        <f>SUM(BK94:BK109)</f>
        <v>0</v>
      </c>
    </row>
    <row r="94" s="2" customFormat="1" ht="24.15" customHeight="1">
      <c r="A94" s="41"/>
      <c r="B94" s="42"/>
      <c r="C94" s="207" t="s">
        <v>82</v>
      </c>
      <c r="D94" s="207" t="s">
        <v>128</v>
      </c>
      <c r="E94" s="208" t="s">
        <v>129</v>
      </c>
      <c r="F94" s="209" t="s">
        <v>130</v>
      </c>
      <c r="G94" s="210" t="s">
        <v>131</v>
      </c>
      <c r="H94" s="211">
        <v>5.4740000000000002</v>
      </c>
      <c r="I94" s="212"/>
      <c r="J94" s="213">
        <f>ROUND(I94*H94,2)</f>
        <v>0</v>
      </c>
      <c r="K94" s="209" t="s">
        <v>132</v>
      </c>
      <c r="L94" s="47"/>
      <c r="M94" s="214" t="s">
        <v>19</v>
      </c>
      <c r="N94" s="215" t="s">
        <v>47</v>
      </c>
      <c r="O94" s="88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6">
        <f>S94*H94</f>
        <v>0</v>
      </c>
      <c r="U94" s="217" t="s">
        <v>19</v>
      </c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133</v>
      </c>
      <c r="AT94" s="218" t="s">
        <v>128</v>
      </c>
      <c r="AU94" s="218" t="s">
        <v>84</v>
      </c>
      <c r="AY94" s="20" t="s">
        <v>126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133</v>
      </c>
      <c r="BK94" s="219">
        <f>ROUND(I94*H94,2)</f>
        <v>0</v>
      </c>
      <c r="BL94" s="20" t="s">
        <v>133</v>
      </c>
      <c r="BM94" s="218" t="s">
        <v>134</v>
      </c>
    </row>
    <row r="95" s="2" customFormat="1">
      <c r="A95" s="41"/>
      <c r="B95" s="42"/>
      <c r="C95" s="43"/>
      <c r="D95" s="220" t="s">
        <v>135</v>
      </c>
      <c r="E95" s="43"/>
      <c r="F95" s="221" t="s">
        <v>136</v>
      </c>
      <c r="G95" s="43"/>
      <c r="H95" s="43"/>
      <c r="I95" s="222"/>
      <c r="J95" s="43"/>
      <c r="K95" s="43"/>
      <c r="L95" s="47"/>
      <c r="M95" s="223"/>
      <c r="N95" s="224"/>
      <c r="O95" s="88"/>
      <c r="P95" s="88"/>
      <c r="Q95" s="88"/>
      <c r="R95" s="88"/>
      <c r="S95" s="88"/>
      <c r="T95" s="88"/>
      <c r="U95" s="89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135</v>
      </c>
      <c r="AU95" s="20" t="s">
        <v>84</v>
      </c>
    </row>
    <row r="96" s="13" customFormat="1">
      <c r="A96" s="13"/>
      <c r="B96" s="225"/>
      <c r="C96" s="226"/>
      <c r="D96" s="227" t="s">
        <v>137</v>
      </c>
      <c r="E96" s="228" t="s">
        <v>19</v>
      </c>
      <c r="F96" s="229" t="s">
        <v>138</v>
      </c>
      <c r="G96" s="226"/>
      <c r="H96" s="228" t="s">
        <v>19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3"/>
      <c r="U96" s="234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137</v>
      </c>
      <c r="AU96" s="235" t="s">
        <v>84</v>
      </c>
      <c r="AV96" s="13" t="s">
        <v>82</v>
      </c>
      <c r="AW96" s="13" t="s">
        <v>35</v>
      </c>
      <c r="AX96" s="13" t="s">
        <v>74</v>
      </c>
      <c r="AY96" s="235" t="s">
        <v>126</v>
      </c>
    </row>
    <row r="97" s="13" customFormat="1">
      <c r="A97" s="13"/>
      <c r="B97" s="225"/>
      <c r="C97" s="226"/>
      <c r="D97" s="227" t="s">
        <v>137</v>
      </c>
      <c r="E97" s="228" t="s">
        <v>19</v>
      </c>
      <c r="F97" s="229" t="s">
        <v>139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3"/>
      <c r="U97" s="234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137</v>
      </c>
      <c r="AU97" s="235" t="s">
        <v>84</v>
      </c>
      <c r="AV97" s="13" t="s">
        <v>82</v>
      </c>
      <c r="AW97" s="13" t="s">
        <v>35</v>
      </c>
      <c r="AX97" s="13" t="s">
        <v>74</v>
      </c>
      <c r="AY97" s="235" t="s">
        <v>126</v>
      </c>
    </row>
    <row r="98" s="14" customFormat="1">
      <c r="A98" s="14"/>
      <c r="B98" s="236"/>
      <c r="C98" s="237"/>
      <c r="D98" s="227" t="s">
        <v>137</v>
      </c>
      <c r="E98" s="238" t="s">
        <v>19</v>
      </c>
      <c r="F98" s="239" t="s">
        <v>140</v>
      </c>
      <c r="G98" s="237"/>
      <c r="H98" s="240">
        <v>3.0800000000000001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4"/>
      <c r="U98" s="245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137</v>
      </c>
      <c r="AU98" s="246" t="s">
        <v>84</v>
      </c>
      <c r="AV98" s="14" t="s">
        <v>84</v>
      </c>
      <c r="AW98" s="14" t="s">
        <v>35</v>
      </c>
      <c r="AX98" s="14" t="s">
        <v>74</v>
      </c>
      <c r="AY98" s="246" t="s">
        <v>126</v>
      </c>
    </row>
    <row r="99" s="13" customFormat="1">
      <c r="A99" s="13"/>
      <c r="B99" s="225"/>
      <c r="C99" s="226"/>
      <c r="D99" s="227" t="s">
        <v>137</v>
      </c>
      <c r="E99" s="228" t="s">
        <v>19</v>
      </c>
      <c r="F99" s="229" t="s">
        <v>141</v>
      </c>
      <c r="G99" s="226"/>
      <c r="H99" s="228" t="s">
        <v>19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3"/>
      <c r="U99" s="234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137</v>
      </c>
      <c r="AU99" s="235" t="s">
        <v>84</v>
      </c>
      <c r="AV99" s="13" t="s">
        <v>82</v>
      </c>
      <c r="AW99" s="13" t="s">
        <v>35</v>
      </c>
      <c r="AX99" s="13" t="s">
        <v>74</v>
      </c>
      <c r="AY99" s="235" t="s">
        <v>126</v>
      </c>
    </row>
    <row r="100" s="14" customFormat="1">
      <c r="A100" s="14"/>
      <c r="B100" s="236"/>
      <c r="C100" s="237"/>
      <c r="D100" s="227" t="s">
        <v>137</v>
      </c>
      <c r="E100" s="238" t="s">
        <v>19</v>
      </c>
      <c r="F100" s="239" t="s">
        <v>142</v>
      </c>
      <c r="G100" s="237"/>
      <c r="H100" s="240">
        <v>2.3940000000000001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4"/>
      <c r="U100" s="245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137</v>
      </c>
      <c r="AU100" s="246" t="s">
        <v>84</v>
      </c>
      <c r="AV100" s="14" t="s">
        <v>84</v>
      </c>
      <c r="AW100" s="14" t="s">
        <v>35</v>
      </c>
      <c r="AX100" s="14" t="s">
        <v>74</v>
      </c>
      <c r="AY100" s="246" t="s">
        <v>126</v>
      </c>
    </row>
    <row r="101" s="15" customFormat="1">
      <c r="A101" s="15"/>
      <c r="B101" s="247"/>
      <c r="C101" s="248"/>
      <c r="D101" s="227" t="s">
        <v>137</v>
      </c>
      <c r="E101" s="249" t="s">
        <v>19</v>
      </c>
      <c r="F101" s="250" t="s">
        <v>143</v>
      </c>
      <c r="G101" s="248"/>
      <c r="H101" s="251">
        <v>5.4740000000000002</v>
      </c>
      <c r="I101" s="252"/>
      <c r="J101" s="248"/>
      <c r="K101" s="248"/>
      <c r="L101" s="253"/>
      <c r="M101" s="254"/>
      <c r="N101" s="255"/>
      <c r="O101" s="255"/>
      <c r="P101" s="255"/>
      <c r="Q101" s="255"/>
      <c r="R101" s="255"/>
      <c r="S101" s="255"/>
      <c r="T101" s="255"/>
      <c r="U101" s="256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7" t="s">
        <v>137</v>
      </c>
      <c r="AU101" s="257" t="s">
        <v>84</v>
      </c>
      <c r="AV101" s="15" t="s">
        <v>133</v>
      </c>
      <c r="AW101" s="15" t="s">
        <v>35</v>
      </c>
      <c r="AX101" s="15" t="s">
        <v>82</v>
      </c>
      <c r="AY101" s="257" t="s">
        <v>126</v>
      </c>
    </row>
    <row r="102" s="2" customFormat="1" ht="24.15" customHeight="1">
      <c r="A102" s="41"/>
      <c r="B102" s="42"/>
      <c r="C102" s="207" t="s">
        <v>84</v>
      </c>
      <c r="D102" s="207" t="s">
        <v>128</v>
      </c>
      <c r="E102" s="208" t="s">
        <v>144</v>
      </c>
      <c r="F102" s="209" t="s">
        <v>145</v>
      </c>
      <c r="G102" s="210" t="s">
        <v>131</v>
      </c>
      <c r="H102" s="211">
        <v>3.6259999999999999</v>
      </c>
      <c r="I102" s="212"/>
      <c r="J102" s="213">
        <f>ROUND(I102*H102,2)</f>
        <v>0</v>
      </c>
      <c r="K102" s="209" t="s">
        <v>132</v>
      </c>
      <c r="L102" s="47"/>
      <c r="M102" s="214" t="s">
        <v>19</v>
      </c>
      <c r="N102" s="215" t="s">
        <v>47</v>
      </c>
      <c r="O102" s="88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6">
        <f>S102*H102</f>
        <v>0</v>
      </c>
      <c r="U102" s="217" t="s">
        <v>19</v>
      </c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133</v>
      </c>
      <c r="AT102" s="218" t="s">
        <v>128</v>
      </c>
      <c r="AU102" s="218" t="s">
        <v>84</v>
      </c>
      <c r="AY102" s="20" t="s">
        <v>126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133</v>
      </c>
      <c r="BK102" s="219">
        <f>ROUND(I102*H102,2)</f>
        <v>0</v>
      </c>
      <c r="BL102" s="20" t="s">
        <v>133</v>
      </c>
      <c r="BM102" s="218" t="s">
        <v>146</v>
      </c>
    </row>
    <row r="103" s="2" customFormat="1">
      <c r="A103" s="41"/>
      <c r="B103" s="42"/>
      <c r="C103" s="43"/>
      <c r="D103" s="220" t="s">
        <v>135</v>
      </c>
      <c r="E103" s="43"/>
      <c r="F103" s="221" t="s">
        <v>147</v>
      </c>
      <c r="G103" s="43"/>
      <c r="H103" s="43"/>
      <c r="I103" s="222"/>
      <c r="J103" s="43"/>
      <c r="K103" s="43"/>
      <c r="L103" s="47"/>
      <c r="M103" s="223"/>
      <c r="N103" s="224"/>
      <c r="O103" s="88"/>
      <c r="P103" s="88"/>
      <c r="Q103" s="88"/>
      <c r="R103" s="88"/>
      <c r="S103" s="88"/>
      <c r="T103" s="88"/>
      <c r="U103" s="89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135</v>
      </c>
      <c r="AU103" s="20" t="s">
        <v>84</v>
      </c>
    </row>
    <row r="104" s="13" customFormat="1">
      <c r="A104" s="13"/>
      <c r="B104" s="225"/>
      <c r="C104" s="226"/>
      <c r="D104" s="227" t="s">
        <v>137</v>
      </c>
      <c r="E104" s="228" t="s">
        <v>19</v>
      </c>
      <c r="F104" s="229" t="s">
        <v>138</v>
      </c>
      <c r="G104" s="226"/>
      <c r="H104" s="228" t="s">
        <v>19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3"/>
      <c r="U104" s="234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137</v>
      </c>
      <c r="AU104" s="235" t="s">
        <v>84</v>
      </c>
      <c r="AV104" s="13" t="s">
        <v>82</v>
      </c>
      <c r="AW104" s="13" t="s">
        <v>35</v>
      </c>
      <c r="AX104" s="13" t="s">
        <v>74</v>
      </c>
      <c r="AY104" s="235" t="s">
        <v>126</v>
      </c>
    </row>
    <row r="105" s="13" customFormat="1">
      <c r="A105" s="13"/>
      <c r="B105" s="225"/>
      <c r="C105" s="226"/>
      <c r="D105" s="227" t="s">
        <v>137</v>
      </c>
      <c r="E105" s="228" t="s">
        <v>19</v>
      </c>
      <c r="F105" s="229" t="s">
        <v>139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3"/>
      <c r="U105" s="234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137</v>
      </c>
      <c r="AU105" s="235" t="s">
        <v>84</v>
      </c>
      <c r="AV105" s="13" t="s">
        <v>82</v>
      </c>
      <c r="AW105" s="13" t="s">
        <v>35</v>
      </c>
      <c r="AX105" s="13" t="s">
        <v>74</v>
      </c>
      <c r="AY105" s="235" t="s">
        <v>126</v>
      </c>
    </row>
    <row r="106" s="14" customFormat="1">
      <c r="A106" s="14"/>
      <c r="B106" s="236"/>
      <c r="C106" s="237"/>
      <c r="D106" s="227" t="s">
        <v>137</v>
      </c>
      <c r="E106" s="238" t="s">
        <v>19</v>
      </c>
      <c r="F106" s="239" t="s">
        <v>148</v>
      </c>
      <c r="G106" s="237"/>
      <c r="H106" s="240">
        <v>2.016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4"/>
      <c r="U106" s="245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137</v>
      </c>
      <c r="AU106" s="246" t="s">
        <v>84</v>
      </c>
      <c r="AV106" s="14" t="s">
        <v>84</v>
      </c>
      <c r="AW106" s="14" t="s">
        <v>35</v>
      </c>
      <c r="AX106" s="14" t="s">
        <v>74</v>
      </c>
      <c r="AY106" s="246" t="s">
        <v>126</v>
      </c>
    </row>
    <row r="107" s="13" customFormat="1">
      <c r="A107" s="13"/>
      <c r="B107" s="225"/>
      <c r="C107" s="226"/>
      <c r="D107" s="227" t="s">
        <v>137</v>
      </c>
      <c r="E107" s="228" t="s">
        <v>19</v>
      </c>
      <c r="F107" s="229" t="s">
        <v>141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3"/>
      <c r="U107" s="234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137</v>
      </c>
      <c r="AU107" s="235" t="s">
        <v>84</v>
      </c>
      <c r="AV107" s="13" t="s">
        <v>82</v>
      </c>
      <c r="AW107" s="13" t="s">
        <v>35</v>
      </c>
      <c r="AX107" s="13" t="s">
        <v>74</v>
      </c>
      <c r="AY107" s="235" t="s">
        <v>126</v>
      </c>
    </row>
    <row r="108" s="14" customFormat="1">
      <c r="A108" s="14"/>
      <c r="B108" s="236"/>
      <c r="C108" s="237"/>
      <c r="D108" s="227" t="s">
        <v>137</v>
      </c>
      <c r="E108" s="238" t="s">
        <v>19</v>
      </c>
      <c r="F108" s="239" t="s">
        <v>149</v>
      </c>
      <c r="G108" s="237"/>
      <c r="H108" s="240">
        <v>1.6100000000000001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4"/>
      <c r="U108" s="245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84</v>
      </c>
      <c r="AV108" s="14" t="s">
        <v>84</v>
      </c>
      <c r="AW108" s="14" t="s">
        <v>35</v>
      </c>
      <c r="AX108" s="14" t="s">
        <v>74</v>
      </c>
      <c r="AY108" s="246" t="s">
        <v>126</v>
      </c>
    </row>
    <row r="109" s="15" customFormat="1">
      <c r="A109" s="15"/>
      <c r="B109" s="247"/>
      <c r="C109" s="248"/>
      <c r="D109" s="227" t="s">
        <v>137</v>
      </c>
      <c r="E109" s="249" t="s">
        <v>19</v>
      </c>
      <c r="F109" s="250" t="s">
        <v>143</v>
      </c>
      <c r="G109" s="248"/>
      <c r="H109" s="251">
        <v>3.6259999999999999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5"/>
      <c r="U109" s="256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137</v>
      </c>
      <c r="AU109" s="257" t="s">
        <v>84</v>
      </c>
      <c r="AV109" s="15" t="s">
        <v>133</v>
      </c>
      <c r="AW109" s="15" t="s">
        <v>35</v>
      </c>
      <c r="AX109" s="15" t="s">
        <v>82</v>
      </c>
      <c r="AY109" s="257" t="s">
        <v>126</v>
      </c>
    </row>
    <row r="110" s="12" customFormat="1" ht="22.8" customHeight="1">
      <c r="A110" s="12"/>
      <c r="B110" s="191"/>
      <c r="C110" s="192"/>
      <c r="D110" s="193" t="s">
        <v>73</v>
      </c>
      <c r="E110" s="205" t="s">
        <v>84</v>
      </c>
      <c r="F110" s="205" t="s">
        <v>150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SUM(P111:P134)</f>
        <v>0</v>
      </c>
      <c r="Q110" s="199"/>
      <c r="R110" s="200">
        <f>SUM(R111:R134)</f>
        <v>0.22831199999999996</v>
      </c>
      <c r="S110" s="199"/>
      <c r="T110" s="200">
        <f>SUM(T111:T134)</f>
        <v>0</v>
      </c>
      <c r="U110" s="201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82</v>
      </c>
      <c r="AT110" s="203" t="s">
        <v>73</v>
      </c>
      <c r="AU110" s="203" t="s">
        <v>82</v>
      </c>
      <c r="AY110" s="202" t="s">
        <v>126</v>
      </c>
      <c r="BK110" s="204">
        <f>SUM(BK111:BK134)</f>
        <v>0</v>
      </c>
    </row>
    <row r="111" s="2" customFormat="1" ht="16.5" customHeight="1">
      <c r="A111" s="41"/>
      <c r="B111" s="42"/>
      <c r="C111" s="207" t="s">
        <v>151</v>
      </c>
      <c r="D111" s="207" t="s">
        <v>128</v>
      </c>
      <c r="E111" s="208" t="s">
        <v>152</v>
      </c>
      <c r="F111" s="209" t="s">
        <v>153</v>
      </c>
      <c r="G111" s="210" t="s">
        <v>154</v>
      </c>
      <c r="H111" s="211">
        <v>6.3419999999999996</v>
      </c>
      <c r="I111" s="212"/>
      <c r="J111" s="213">
        <f>ROUND(I111*H111,2)</f>
        <v>0</v>
      </c>
      <c r="K111" s="209" t="s">
        <v>132</v>
      </c>
      <c r="L111" s="47"/>
      <c r="M111" s="214" t="s">
        <v>19</v>
      </c>
      <c r="N111" s="215" t="s">
        <v>47</v>
      </c>
      <c r="O111" s="88"/>
      <c r="P111" s="216">
        <f>O111*H111</f>
        <v>0</v>
      </c>
      <c r="Q111" s="216">
        <v>0.035999999999999997</v>
      </c>
      <c r="R111" s="216">
        <f>Q111*H111</f>
        <v>0.22831199999999996</v>
      </c>
      <c r="S111" s="216">
        <v>0</v>
      </c>
      <c r="T111" s="216">
        <f>S111*H111</f>
        <v>0</v>
      </c>
      <c r="U111" s="217" t="s">
        <v>19</v>
      </c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133</v>
      </c>
      <c r="AT111" s="218" t="s">
        <v>128</v>
      </c>
      <c r="AU111" s="218" t="s">
        <v>84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133</v>
      </c>
      <c r="BK111" s="219">
        <f>ROUND(I111*H111,2)</f>
        <v>0</v>
      </c>
      <c r="BL111" s="20" t="s">
        <v>133</v>
      </c>
      <c r="BM111" s="218" t="s">
        <v>155</v>
      </c>
    </row>
    <row r="112" s="2" customFormat="1">
      <c r="A112" s="41"/>
      <c r="B112" s="42"/>
      <c r="C112" s="43"/>
      <c r="D112" s="220" t="s">
        <v>135</v>
      </c>
      <c r="E112" s="43"/>
      <c r="F112" s="221" t="s">
        <v>156</v>
      </c>
      <c r="G112" s="43"/>
      <c r="H112" s="43"/>
      <c r="I112" s="222"/>
      <c r="J112" s="43"/>
      <c r="K112" s="43"/>
      <c r="L112" s="47"/>
      <c r="M112" s="223"/>
      <c r="N112" s="224"/>
      <c r="O112" s="88"/>
      <c r="P112" s="88"/>
      <c r="Q112" s="88"/>
      <c r="R112" s="88"/>
      <c r="S112" s="88"/>
      <c r="T112" s="88"/>
      <c r="U112" s="89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135</v>
      </c>
      <c r="AU112" s="20" t="s">
        <v>84</v>
      </c>
    </row>
    <row r="113" s="13" customFormat="1">
      <c r="A113" s="13"/>
      <c r="B113" s="225"/>
      <c r="C113" s="226"/>
      <c r="D113" s="227" t="s">
        <v>137</v>
      </c>
      <c r="E113" s="228" t="s">
        <v>19</v>
      </c>
      <c r="F113" s="229" t="s">
        <v>157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3"/>
      <c r="U113" s="234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137</v>
      </c>
      <c r="AU113" s="235" t="s">
        <v>84</v>
      </c>
      <c r="AV113" s="13" t="s">
        <v>82</v>
      </c>
      <c r="AW113" s="13" t="s">
        <v>35</v>
      </c>
      <c r="AX113" s="13" t="s">
        <v>74</v>
      </c>
      <c r="AY113" s="235" t="s">
        <v>126</v>
      </c>
    </row>
    <row r="114" s="13" customFormat="1">
      <c r="A114" s="13"/>
      <c r="B114" s="225"/>
      <c r="C114" s="226"/>
      <c r="D114" s="227" t="s">
        <v>137</v>
      </c>
      <c r="E114" s="228" t="s">
        <v>19</v>
      </c>
      <c r="F114" s="229" t="s">
        <v>139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3"/>
      <c r="U114" s="234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137</v>
      </c>
      <c r="AU114" s="235" t="s">
        <v>84</v>
      </c>
      <c r="AV114" s="13" t="s">
        <v>82</v>
      </c>
      <c r="AW114" s="13" t="s">
        <v>35</v>
      </c>
      <c r="AX114" s="13" t="s">
        <v>74</v>
      </c>
      <c r="AY114" s="235" t="s">
        <v>126</v>
      </c>
    </row>
    <row r="115" s="14" customFormat="1">
      <c r="A115" s="14"/>
      <c r="B115" s="236"/>
      <c r="C115" s="237"/>
      <c r="D115" s="227" t="s">
        <v>137</v>
      </c>
      <c r="E115" s="238" t="s">
        <v>19</v>
      </c>
      <c r="F115" s="239" t="s">
        <v>158</v>
      </c>
      <c r="G115" s="237"/>
      <c r="H115" s="240">
        <v>1.8200000000000001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4"/>
      <c r="U115" s="245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137</v>
      </c>
      <c r="AU115" s="246" t="s">
        <v>84</v>
      </c>
      <c r="AV115" s="14" t="s">
        <v>84</v>
      </c>
      <c r="AW115" s="14" t="s">
        <v>35</v>
      </c>
      <c r="AX115" s="14" t="s">
        <v>74</v>
      </c>
      <c r="AY115" s="246" t="s">
        <v>126</v>
      </c>
    </row>
    <row r="116" s="14" customFormat="1">
      <c r="A116" s="14"/>
      <c r="B116" s="236"/>
      <c r="C116" s="237"/>
      <c r="D116" s="227" t="s">
        <v>137</v>
      </c>
      <c r="E116" s="238" t="s">
        <v>19</v>
      </c>
      <c r="F116" s="239" t="s">
        <v>159</v>
      </c>
      <c r="G116" s="237"/>
      <c r="H116" s="240">
        <v>1.26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4"/>
      <c r="U116" s="245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137</v>
      </c>
      <c r="AU116" s="246" t="s">
        <v>84</v>
      </c>
      <c r="AV116" s="14" t="s">
        <v>84</v>
      </c>
      <c r="AW116" s="14" t="s">
        <v>35</v>
      </c>
      <c r="AX116" s="14" t="s">
        <v>74</v>
      </c>
      <c r="AY116" s="246" t="s">
        <v>126</v>
      </c>
    </row>
    <row r="117" s="14" customFormat="1">
      <c r="A117" s="14"/>
      <c r="B117" s="236"/>
      <c r="C117" s="237"/>
      <c r="D117" s="227" t="s">
        <v>137</v>
      </c>
      <c r="E117" s="238" t="s">
        <v>19</v>
      </c>
      <c r="F117" s="239" t="s">
        <v>160</v>
      </c>
      <c r="G117" s="237"/>
      <c r="H117" s="240">
        <v>0.46200000000000002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4"/>
      <c r="U117" s="245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137</v>
      </c>
      <c r="AU117" s="246" t="s">
        <v>84</v>
      </c>
      <c r="AV117" s="14" t="s">
        <v>84</v>
      </c>
      <c r="AW117" s="14" t="s">
        <v>35</v>
      </c>
      <c r="AX117" s="14" t="s">
        <v>74</v>
      </c>
      <c r="AY117" s="246" t="s">
        <v>126</v>
      </c>
    </row>
    <row r="118" s="16" customFormat="1">
      <c r="A118" s="16"/>
      <c r="B118" s="258"/>
      <c r="C118" s="259"/>
      <c r="D118" s="227" t="s">
        <v>137</v>
      </c>
      <c r="E118" s="260" t="s">
        <v>19</v>
      </c>
      <c r="F118" s="261" t="s">
        <v>161</v>
      </c>
      <c r="G118" s="259"/>
      <c r="H118" s="262">
        <v>3.5419999999999998</v>
      </c>
      <c r="I118" s="263"/>
      <c r="J118" s="259"/>
      <c r="K118" s="259"/>
      <c r="L118" s="264"/>
      <c r="M118" s="265"/>
      <c r="N118" s="266"/>
      <c r="O118" s="266"/>
      <c r="P118" s="266"/>
      <c r="Q118" s="266"/>
      <c r="R118" s="266"/>
      <c r="S118" s="266"/>
      <c r="T118" s="266"/>
      <c r="U118" s="267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68" t="s">
        <v>137</v>
      </c>
      <c r="AU118" s="268" t="s">
        <v>84</v>
      </c>
      <c r="AV118" s="16" t="s">
        <v>151</v>
      </c>
      <c r="AW118" s="16" t="s">
        <v>35</v>
      </c>
      <c r="AX118" s="16" t="s">
        <v>74</v>
      </c>
      <c r="AY118" s="268" t="s">
        <v>126</v>
      </c>
    </row>
    <row r="119" s="13" customFormat="1">
      <c r="A119" s="13"/>
      <c r="B119" s="225"/>
      <c r="C119" s="226"/>
      <c r="D119" s="227" t="s">
        <v>137</v>
      </c>
      <c r="E119" s="228" t="s">
        <v>19</v>
      </c>
      <c r="F119" s="229" t="s">
        <v>141</v>
      </c>
      <c r="G119" s="226"/>
      <c r="H119" s="228" t="s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3"/>
      <c r="U119" s="234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137</v>
      </c>
      <c r="AU119" s="235" t="s">
        <v>84</v>
      </c>
      <c r="AV119" s="13" t="s">
        <v>82</v>
      </c>
      <c r="AW119" s="13" t="s">
        <v>35</v>
      </c>
      <c r="AX119" s="13" t="s">
        <v>74</v>
      </c>
      <c r="AY119" s="235" t="s">
        <v>126</v>
      </c>
    </row>
    <row r="120" s="14" customFormat="1">
      <c r="A120" s="14"/>
      <c r="B120" s="236"/>
      <c r="C120" s="237"/>
      <c r="D120" s="227" t="s">
        <v>137</v>
      </c>
      <c r="E120" s="238" t="s">
        <v>19</v>
      </c>
      <c r="F120" s="239" t="s">
        <v>162</v>
      </c>
      <c r="G120" s="237"/>
      <c r="H120" s="240">
        <v>2.7999999999999998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4"/>
      <c r="U120" s="245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137</v>
      </c>
      <c r="AU120" s="246" t="s">
        <v>84</v>
      </c>
      <c r="AV120" s="14" t="s">
        <v>84</v>
      </c>
      <c r="AW120" s="14" t="s">
        <v>35</v>
      </c>
      <c r="AX120" s="14" t="s">
        <v>74</v>
      </c>
      <c r="AY120" s="246" t="s">
        <v>126</v>
      </c>
    </row>
    <row r="121" s="16" customFormat="1">
      <c r="A121" s="16"/>
      <c r="B121" s="258"/>
      <c r="C121" s="259"/>
      <c r="D121" s="227" t="s">
        <v>137</v>
      </c>
      <c r="E121" s="260" t="s">
        <v>19</v>
      </c>
      <c r="F121" s="261" t="s">
        <v>161</v>
      </c>
      <c r="G121" s="259"/>
      <c r="H121" s="262">
        <v>2.7999999999999998</v>
      </c>
      <c r="I121" s="263"/>
      <c r="J121" s="259"/>
      <c r="K121" s="259"/>
      <c r="L121" s="264"/>
      <c r="M121" s="265"/>
      <c r="N121" s="266"/>
      <c r="O121" s="266"/>
      <c r="P121" s="266"/>
      <c r="Q121" s="266"/>
      <c r="R121" s="266"/>
      <c r="S121" s="266"/>
      <c r="T121" s="266"/>
      <c r="U121" s="267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68" t="s">
        <v>137</v>
      </c>
      <c r="AU121" s="268" t="s">
        <v>84</v>
      </c>
      <c r="AV121" s="16" t="s">
        <v>151</v>
      </c>
      <c r="AW121" s="16" t="s">
        <v>35</v>
      </c>
      <c r="AX121" s="16" t="s">
        <v>74</v>
      </c>
      <c r="AY121" s="268" t="s">
        <v>126</v>
      </c>
    </row>
    <row r="122" s="15" customFormat="1">
      <c r="A122" s="15"/>
      <c r="B122" s="247"/>
      <c r="C122" s="248"/>
      <c r="D122" s="227" t="s">
        <v>137</v>
      </c>
      <c r="E122" s="249" t="s">
        <v>19</v>
      </c>
      <c r="F122" s="250" t="s">
        <v>143</v>
      </c>
      <c r="G122" s="248"/>
      <c r="H122" s="251">
        <v>6.3419999999999996</v>
      </c>
      <c r="I122" s="252"/>
      <c r="J122" s="248"/>
      <c r="K122" s="248"/>
      <c r="L122" s="253"/>
      <c r="M122" s="254"/>
      <c r="N122" s="255"/>
      <c r="O122" s="255"/>
      <c r="P122" s="255"/>
      <c r="Q122" s="255"/>
      <c r="R122" s="255"/>
      <c r="S122" s="255"/>
      <c r="T122" s="255"/>
      <c r="U122" s="256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7" t="s">
        <v>137</v>
      </c>
      <c r="AU122" s="257" t="s">
        <v>84</v>
      </c>
      <c r="AV122" s="15" t="s">
        <v>133</v>
      </c>
      <c r="AW122" s="15" t="s">
        <v>35</v>
      </c>
      <c r="AX122" s="15" t="s">
        <v>82</v>
      </c>
      <c r="AY122" s="257" t="s">
        <v>126</v>
      </c>
    </row>
    <row r="123" s="2" customFormat="1" ht="16.5" customHeight="1">
      <c r="A123" s="41"/>
      <c r="B123" s="42"/>
      <c r="C123" s="207" t="s">
        <v>133</v>
      </c>
      <c r="D123" s="207" t="s">
        <v>128</v>
      </c>
      <c r="E123" s="208" t="s">
        <v>163</v>
      </c>
      <c r="F123" s="209" t="s">
        <v>164</v>
      </c>
      <c r="G123" s="210" t="s">
        <v>154</v>
      </c>
      <c r="H123" s="211">
        <v>6.3419999999999996</v>
      </c>
      <c r="I123" s="212"/>
      <c r="J123" s="213">
        <f>ROUND(I123*H123,2)</f>
        <v>0</v>
      </c>
      <c r="K123" s="209" t="s">
        <v>132</v>
      </c>
      <c r="L123" s="47"/>
      <c r="M123" s="214" t="s">
        <v>19</v>
      </c>
      <c r="N123" s="215" t="s">
        <v>47</v>
      </c>
      <c r="O123" s="88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6">
        <f>S123*H123</f>
        <v>0</v>
      </c>
      <c r="U123" s="217" t="s">
        <v>19</v>
      </c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133</v>
      </c>
      <c r="AT123" s="218" t="s">
        <v>128</v>
      </c>
      <c r="AU123" s="218" t="s">
        <v>84</v>
      </c>
      <c r="AY123" s="20" t="s">
        <v>126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133</v>
      </c>
      <c r="BK123" s="219">
        <f>ROUND(I123*H123,2)</f>
        <v>0</v>
      </c>
      <c r="BL123" s="20" t="s">
        <v>133</v>
      </c>
      <c r="BM123" s="218" t="s">
        <v>165</v>
      </c>
    </row>
    <row r="124" s="2" customFormat="1">
      <c r="A124" s="41"/>
      <c r="B124" s="42"/>
      <c r="C124" s="43"/>
      <c r="D124" s="220" t="s">
        <v>135</v>
      </c>
      <c r="E124" s="43"/>
      <c r="F124" s="221" t="s">
        <v>166</v>
      </c>
      <c r="G124" s="43"/>
      <c r="H124" s="43"/>
      <c r="I124" s="222"/>
      <c r="J124" s="43"/>
      <c r="K124" s="43"/>
      <c r="L124" s="47"/>
      <c r="M124" s="223"/>
      <c r="N124" s="224"/>
      <c r="O124" s="88"/>
      <c r="P124" s="88"/>
      <c r="Q124" s="88"/>
      <c r="R124" s="88"/>
      <c r="S124" s="88"/>
      <c r="T124" s="88"/>
      <c r="U124" s="89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135</v>
      </c>
      <c r="AU124" s="20" t="s">
        <v>84</v>
      </c>
    </row>
    <row r="125" s="13" customFormat="1">
      <c r="A125" s="13"/>
      <c r="B125" s="225"/>
      <c r="C125" s="226"/>
      <c r="D125" s="227" t="s">
        <v>137</v>
      </c>
      <c r="E125" s="228" t="s">
        <v>19</v>
      </c>
      <c r="F125" s="229" t="s">
        <v>157</v>
      </c>
      <c r="G125" s="226"/>
      <c r="H125" s="228" t="s">
        <v>19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3"/>
      <c r="U125" s="234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137</v>
      </c>
      <c r="AU125" s="235" t="s">
        <v>84</v>
      </c>
      <c r="AV125" s="13" t="s">
        <v>82</v>
      </c>
      <c r="AW125" s="13" t="s">
        <v>35</v>
      </c>
      <c r="AX125" s="13" t="s">
        <v>74</v>
      </c>
      <c r="AY125" s="235" t="s">
        <v>126</v>
      </c>
    </row>
    <row r="126" s="13" customFormat="1">
      <c r="A126" s="13"/>
      <c r="B126" s="225"/>
      <c r="C126" s="226"/>
      <c r="D126" s="227" t="s">
        <v>137</v>
      </c>
      <c r="E126" s="228" t="s">
        <v>19</v>
      </c>
      <c r="F126" s="229" t="s">
        <v>139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3"/>
      <c r="U126" s="234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137</v>
      </c>
      <c r="AU126" s="235" t="s">
        <v>84</v>
      </c>
      <c r="AV126" s="13" t="s">
        <v>82</v>
      </c>
      <c r="AW126" s="13" t="s">
        <v>35</v>
      </c>
      <c r="AX126" s="13" t="s">
        <v>74</v>
      </c>
      <c r="AY126" s="235" t="s">
        <v>126</v>
      </c>
    </row>
    <row r="127" s="14" customFormat="1">
      <c r="A127" s="14"/>
      <c r="B127" s="236"/>
      <c r="C127" s="237"/>
      <c r="D127" s="227" t="s">
        <v>137</v>
      </c>
      <c r="E127" s="238" t="s">
        <v>19</v>
      </c>
      <c r="F127" s="239" t="s">
        <v>158</v>
      </c>
      <c r="G127" s="237"/>
      <c r="H127" s="240">
        <v>1.8200000000000001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4"/>
      <c r="U127" s="245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137</v>
      </c>
      <c r="AU127" s="246" t="s">
        <v>84</v>
      </c>
      <c r="AV127" s="14" t="s">
        <v>84</v>
      </c>
      <c r="AW127" s="14" t="s">
        <v>35</v>
      </c>
      <c r="AX127" s="14" t="s">
        <v>74</v>
      </c>
      <c r="AY127" s="246" t="s">
        <v>126</v>
      </c>
    </row>
    <row r="128" s="14" customFormat="1">
      <c r="A128" s="14"/>
      <c r="B128" s="236"/>
      <c r="C128" s="237"/>
      <c r="D128" s="227" t="s">
        <v>137</v>
      </c>
      <c r="E128" s="238" t="s">
        <v>19</v>
      </c>
      <c r="F128" s="239" t="s">
        <v>159</v>
      </c>
      <c r="G128" s="237"/>
      <c r="H128" s="240">
        <v>1.26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4"/>
      <c r="U128" s="245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137</v>
      </c>
      <c r="AU128" s="246" t="s">
        <v>84</v>
      </c>
      <c r="AV128" s="14" t="s">
        <v>84</v>
      </c>
      <c r="AW128" s="14" t="s">
        <v>35</v>
      </c>
      <c r="AX128" s="14" t="s">
        <v>74</v>
      </c>
      <c r="AY128" s="246" t="s">
        <v>126</v>
      </c>
    </row>
    <row r="129" s="14" customFormat="1">
      <c r="A129" s="14"/>
      <c r="B129" s="236"/>
      <c r="C129" s="237"/>
      <c r="D129" s="227" t="s">
        <v>137</v>
      </c>
      <c r="E129" s="238" t="s">
        <v>19</v>
      </c>
      <c r="F129" s="239" t="s">
        <v>160</v>
      </c>
      <c r="G129" s="237"/>
      <c r="H129" s="240">
        <v>0.46200000000000002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4"/>
      <c r="U129" s="245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137</v>
      </c>
      <c r="AU129" s="246" t="s">
        <v>84</v>
      </c>
      <c r="AV129" s="14" t="s">
        <v>84</v>
      </c>
      <c r="AW129" s="14" t="s">
        <v>35</v>
      </c>
      <c r="AX129" s="14" t="s">
        <v>74</v>
      </c>
      <c r="AY129" s="246" t="s">
        <v>126</v>
      </c>
    </row>
    <row r="130" s="16" customFormat="1">
      <c r="A130" s="16"/>
      <c r="B130" s="258"/>
      <c r="C130" s="259"/>
      <c r="D130" s="227" t="s">
        <v>137</v>
      </c>
      <c r="E130" s="260" t="s">
        <v>19</v>
      </c>
      <c r="F130" s="261" t="s">
        <v>161</v>
      </c>
      <c r="G130" s="259"/>
      <c r="H130" s="262">
        <v>3.5419999999999998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6"/>
      <c r="U130" s="267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137</v>
      </c>
      <c r="AU130" s="268" t="s">
        <v>84</v>
      </c>
      <c r="AV130" s="16" t="s">
        <v>151</v>
      </c>
      <c r="AW130" s="16" t="s">
        <v>35</v>
      </c>
      <c r="AX130" s="16" t="s">
        <v>74</v>
      </c>
      <c r="AY130" s="268" t="s">
        <v>126</v>
      </c>
    </row>
    <row r="131" s="13" customFormat="1">
      <c r="A131" s="13"/>
      <c r="B131" s="225"/>
      <c r="C131" s="226"/>
      <c r="D131" s="227" t="s">
        <v>137</v>
      </c>
      <c r="E131" s="228" t="s">
        <v>19</v>
      </c>
      <c r="F131" s="229" t="s">
        <v>141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3"/>
      <c r="U131" s="234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137</v>
      </c>
      <c r="AU131" s="235" t="s">
        <v>84</v>
      </c>
      <c r="AV131" s="13" t="s">
        <v>82</v>
      </c>
      <c r="AW131" s="13" t="s">
        <v>35</v>
      </c>
      <c r="AX131" s="13" t="s">
        <v>74</v>
      </c>
      <c r="AY131" s="235" t="s">
        <v>126</v>
      </c>
    </row>
    <row r="132" s="14" customFormat="1">
      <c r="A132" s="14"/>
      <c r="B132" s="236"/>
      <c r="C132" s="237"/>
      <c r="D132" s="227" t="s">
        <v>137</v>
      </c>
      <c r="E132" s="238" t="s">
        <v>19</v>
      </c>
      <c r="F132" s="239" t="s">
        <v>162</v>
      </c>
      <c r="G132" s="237"/>
      <c r="H132" s="240">
        <v>2.7999999999999998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4"/>
      <c r="U132" s="245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137</v>
      </c>
      <c r="AU132" s="246" t="s">
        <v>84</v>
      </c>
      <c r="AV132" s="14" t="s">
        <v>84</v>
      </c>
      <c r="AW132" s="14" t="s">
        <v>35</v>
      </c>
      <c r="AX132" s="14" t="s">
        <v>74</v>
      </c>
      <c r="AY132" s="246" t="s">
        <v>126</v>
      </c>
    </row>
    <row r="133" s="16" customFormat="1">
      <c r="A133" s="16"/>
      <c r="B133" s="258"/>
      <c r="C133" s="259"/>
      <c r="D133" s="227" t="s">
        <v>137</v>
      </c>
      <c r="E133" s="260" t="s">
        <v>19</v>
      </c>
      <c r="F133" s="261" t="s">
        <v>161</v>
      </c>
      <c r="G133" s="259"/>
      <c r="H133" s="262">
        <v>2.7999999999999998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6"/>
      <c r="U133" s="267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68" t="s">
        <v>137</v>
      </c>
      <c r="AU133" s="268" t="s">
        <v>84</v>
      </c>
      <c r="AV133" s="16" t="s">
        <v>151</v>
      </c>
      <c r="AW133" s="16" t="s">
        <v>35</v>
      </c>
      <c r="AX133" s="16" t="s">
        <v>74</v>
      </c>
      <c r="AY133" s="268" t="s">
        <v>126</v>
      </c>
    </row>
    <row r="134" s="15" customFormat="1">
      <c r="A134" s="15"/>
      <c r="B134" s="247"/>
      <c r="C134" s="248"/>
      <c r="D134" s="227" t="s">
        <v>137</v>
      </c>
      <c r="E134" s="249" t="s">
        <v>19</v>
      </c>
      <c r="F134" s="250" t="s">
        <v>143</v>
      </c>
      <c r="G134" s="248"/>
      <c r="H134" s="251">
        <v>6.3419999999999996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5"/>
      <c r="U134" s="256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137</v>
      </c>
      <c r="AU134" s="257" t="s">
        <v>84</v>
      </c>
      <c r="AV134" s="15" t="s">
        <v>133</v>
      </c>
      <c r="AW134" s="15" t="s">
        <v>35</v>
      </c>
      <c r="AX134" s="15" t="s">
        <v>82</v>
      </c>
      <c r="AY134" s="257" t="s">
        <v>126</v>
      </c>
    </row>
    <row r="135" s="12" customFormat="1" ht="22.8" customHeight="1">
      <c r="A135" s="12"/>
      <c r="B135" s="191"/>
      <c r="C135" s="192"/>
      <c r="D135" s="193" t="s">
        <v>73</v>
      </c>
      <c r="E135" s="205" t="s">
        <v>133</v>
      </c>
      <c r="F135" s="205" t="s">
        <v>167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P136+SUM(P137:P189)</f>
        <v>0</v>
      </c>
      <c r="Q135" s="199"/>
      <c r="R135" s="200">
        <f>R136+SUM(R137:R189)</f>
        <v>34.777867950000001</v>
      </c>
      <c r="S135" s="199"/>
      <c r="T135" s="200">
        <f>T136+SUM(T137:T189)</f>
        <v>0</v>
      </c>
      <c r="U135" s="20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82</v>
      </c>
      <c r="AT135" s="203" t="s">
        <v>73</v>
      </c>
      <c r="AU135" s="203" t="s">
        <v>82</v>
      </c>
      <c r="AY135" s="202" t="s">
        <v>126</v>
      </c>
      <c r="BK135" s="204">
        <f>BK136+SUM(BK137:BK189)</f>
        <v>0</v>
      </c>
    </row>
    <row r="136" s="2" customFormat="1" ht="16.5" customHeight="1">
      <c r="A136" s="41"/>
      <c r="B136" s="42"/>
      <c r="C136" s="207" t="s">
        <v>168</v>
      </c>
      <c r="D136" s="207" t="s">
        <v>128</v>
      </c>
      <c r="E136" s="208" t="s">
        <v>169</v>
      </c>
      <c r="F136" s="209" t="s">
        <v>170</v>
      </c>
      <c r="G136" s="210" t="s">
        <v>154</v>
      </c>
      <c r="H136" s="211">
        <v>10.26</v>
      </c>
      <c r="I136" s="212"/>
      <c r="J136" s="213">
        <f>ROUND(I136*H136,2)</f>
        <v>0</v>
      </c>
      <c r="K136" s="209" t="s">
        <v>132</v>
      </c>
      <c r="L136" s="47"/>
      <c r="M136" s="214" t="s">
        <v>19</v>
      </c>
      <c r="N136" s="215" t="s">
        <v>47</v>
      </c>
      <c r="O136" s="88"/>
      <c r="P136" s="216">
        <f>O136*H136</f>
        <v>0</v>
      </c>
      <c r="Q136" s="216">
        <v>0.0252</v>
      </c>
      <c r="R136" s="216">
        <f>Q136*H136</f>
        <v>0.258552</v>
      </c>
      <c r="S136" s="216">
        <v>0</v>
      </c>
      <c r="T136" s="216">
        <f>S136*H136</f>
        <v>0</v>
      </c>
      <c r="U136" s="217" t="s">
        <v>19</v>
      </c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133</v>
      </c>
      <c r="AT136" s="218" t="s">
        <v>128</v>
      </c>
      <c r="AU136" s="218" t="s">
        <v>84</v>
      </c>
      <c r="AY136" s="20" t="s">
        <v>126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133</v>
      </c>
      <c r="BK136" s="219">
        <f>ROUND(I136*H136,2)</f>
        <v>0</v>
      </c>
      <c r="BL136" s="20" t="s">
        <v>133</v>
      </c>
      <c r="BM136" s="218" t="s">
        <v>171</v>
      </c>
    </row>
    <row r="137" s="2" customFormat="1">
      <c r="A137" s="41"/>
      <c r="B137" s="42"/>
      <c r="C137" s="43"/>
      <c r="D137" s="220" t="s">
        <v>135</v>
      </c>
      <c r="E137" s="43"/>
      <c r="F137" s="221" t="s">
        <v>172</v>
      </c>
      <c r="G137" s="43"/>
      <c r="H137" s="43"/>
      <c r="I137" s="222"/>
      <c r="J137" s="43"/>
      <c r="K137" s="43"/>
      <c r="L137" s="47"/>
      <c r="M137" s="223"/>
      <c r="N137" s="224"/>
      <c r="O137" s="88"/>
      <c r="P137" s="88"/>
      <c r="Q137" s="88"/>
      <c r="R137" s="88"/>
      <c r="S137" s="88"/>
      <c r="T137" s="88"/>
      <c r="U137" s="89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135</v>
      </c>
      <c r="AU137" s="20" t="s">
        <v>84</v>
      </c>
    </row>
    <row r="138" s="13" customFormat="1">
      <c r="A138" s="13"/>
      <c r="B138" s="225"/>
      <c r="C138" s="226"/>
      <c r="D138" s="227" t="s">
        <v>137</v>
      </c>
      <c r="E138" s="228" t="s">
        <v>19</v>
      </c>
      <c r="F138" s="229" t="s">
        <v>173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3"/>
      <c r="U138" s="234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137</v>
      </c>
      <c r="AU138" s="235" t="s">
        <v>84</v>
      </c>
      <c r="AV138" s="13" t="s">
        <v>82</v>
      </c>
      <c r="AW138" s="13" t="s">
        <v>35</v>
      </c>
      <c r="AX138" s="13" t="s">
        <v>74</v>
      </c>
      <c r="AY138" s="235" t="s">
        <v>126</v>
      </c>
    </row>
    <row r="139" s="13" customFormat="1">
      <c r="A139" s="13"/>
      <c r="B139" s="225"/>
      <c r="C139" s="226"/>
      <c r="D139" s="227" t="s">
        <v>137</v>
      </c>
      <c r="E139" s="228" t="s">
        <v>19</v>
      </c>
      <c r="F139" s="229" t="s">
        <v>139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3"/>
      <c r="U139" s="234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137</v>
      </c>
      <c r="AU139" s="235" t="s">
        <v>84</v>
      </c>
      <c r="AV139" s="13" t="s">
        <v>82</v>
      </c>
      <c r="AW139" s="13" t="s">
        <v>35</v>
      </c>
      <c r="AX139" s="13" t="s">
        <v>74</v>
      </c>
      <c r="AY139" s="235" t="s">
        <v>126</v>
      </c>
    </row>
    <row r="140" s="14" customFormat="1">
      <c r="A140" s="14"/>
      <c r="B140" s="236"/>
      <c r="C140" s="237"/>
      <c r="D140" s="227" t="s">
        <v>137</v>
      </c>
      <c r="E140" s="238" t="s">
        <v>19</v>
      </c>
      <c r="F140" s="239" t="s">
        <v>174</v>
      </c>
      <c r="G140" s="237"/>
      <c r="H140" s="240">
        <v>5.1200000000000001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4"/>
      <c r="U140" s="245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137</v>
      </c>
      <c r="AU140" s="246" t="s">
        <v>84</v>
      </c>
      <c r="AV140" s="14" t="s">
        <v>84</v>
      </c>
      <c r="AW140" s="14" t="s">
        <v>35</v>
      </c>
      <c r="AX140" s="14" t="s">
        <v>74</v>
      </c>
      <c r="AY140" s="246" t="s">
        <v>126</v>
      </c>
    </row>
    <row r="141" s="13" customFormat="1">
      <c r="A141" s="13"/>
      <c r="B141" s="225"/>
      <c r="C141" s="226"/>
      <c r="D141" s="227" t="s">
        <v>137</v>
      </c>
      <c r="E141" s="228" t="s">
        <v>19</v>
      </c>
      <c r="F141" s="229" t="s">
        <v>141</v>
      </c>
      <c r="G141" s="226"/>
      <c r="H141" s="228" t="s">
        <v>19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3"/>
      <c r="U141" s="23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137</v>
      </c>
      <c r="AU141" s="235" t="s">
        <v>84</v>
      </c>
      <c r="AV141" s="13" t="s">
        <v>82</v>
      </c>
      <c r="AW141" s="13" t="s">
        <v>35</v>
      </c>
      <c r="AX141" s="13" t="s">
        <v>74</v>
      </c>
      <c r="AY141" s="235" t="s">
        <v>126</v>
      </c>
    </row>
    <row r="142" s="14" customFormat="1">
      <c r="A142" s="14"/>
      <c r="B142" s="236"/>
      <c r="C142" s="237"/>
      <c r="D142" s="227" t="s">
        <v>137</v>
      </c>
      <c r="E142" s="238" t="s">
        <v>19</v>
      </c>
      <c r="F142" s="239" t="s">
        <v>175</v>
      </c>
      <c r="G142" s="237"/>
      <c r="H142" s="240">
        <v>5.1399999999999997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4"/>
      <c r="U142" s="245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137</v>
      </c>
      <c r="AU142" s="246" t="s">
        <v>84</v>
      </c>
      <c r="AV142" s="14" t="s">
        <v>84</v>
      </c>
      <c r="AW142" s="14" t="s">
        <v>35</v>
      </c>
      <c r="AX142" s="14" t="s">
        <v>74</v>
      </c>
      <c r="AY142" s="246" t="s">
        <v>126</v>
      </c>
    </row>
    <row r="143" s="15" customFormat="1">
      <c r="A143" s="15"/>
      <c r="B143" s="247"/>
      <c r="C143" s="248"/>
      <c r="D143" s="227" t="s">
        <v>137</v>
      </c>
      <c r="E143" s="249" t="s">
        <v>19</v>
      </c>
      <c r="F143" s="250" t="s">
        <v>143</v>
      </c>
      <c r="G143" s="248"/>
      <c r="H143" s="251">
        <v>10.26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5"/>
      <c r="U143" s="256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7" t="s">
        <v>137</v>
      </c>
      <c r="AU143" s="257" t="s">
        <v>84</v>
      </c>
      <c r="AV143" s="15" t="s">
        <v>133</v>
      </c>
      <c r="AW143" s="15" t="s">
        <v>35</v>
      </c>
      <c r="AX143" s="15" t="s">
        <v>82</v>
      </c>
      <c r="AY143" s="257" t="s">
        <v>126</v>
      </c>
    </row>
    <row r="144" s="2" customFormat="1" ht="16.5" customHeight="1">
      <c r="A144" s="41"/>
      <c r="B144" s="42"/>
      <c r="C144" s="207" t="s">
        <v>176</v>
      </c>
      <c r="D144" s="207" t="s">
        <v>128</v>
      </c>
      <c r="E144" s="208" t="s">
        <v>177</v>
      </c>
      <c r="F144" s="209" t="s">
        <v>178</v>
      </c>
      <c r="G144" s="210" t="s">
        <v>154</v>
      </c>
      <c r="H144" s="211">
        <v>10.26</v>
      </c>
      <c r="I144" s="212"/>
      <c r="J144" s="213">
        <f>ROUND(I144*H144,2)</f>
        <v>0</v>
      </c>
      <c r="K144" s="209" t="s">
        <v>132</v>
      </c>
      <c r="L144" s="47"/>
      <c r="M144" s="214" t="s">
        <v>19</v>
      </c>
      <c r="N144" s="215" t="s">
        <v>47</v>
      </c>
      <c r="O144" s="88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6">
        <f>S144*H144</f>
        <v>0</v>
      </c>
      <c r="U144" s="217" t="s">
        <v>19</v>
      </c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133</v>
      </c>
      <c r="AT144" s="218" t="s">
        <v>128</v>
      </c>
      <c r="AU144" s="218" t="s">
        <v>84</v>
      </c>
      <c r="AY144" s="20" t="s">
        <v>126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133</v>
      </c>
      <c r="BK144" s="219">
        <f>ROUND(I144*H144,2)</f>
        <v>0</v>
      </c>
      <c r="BL144" s="20" t="s">
        <v>133</v>
      </c>
      <c r="BM144" s="218" t="s">
        <v>179</v>
      </c>
    </row>
    <row r="145" s="2" customFormat="1">
      <c r="A145" s="41"/>
      <c r="B145" s="42"/>
      <c r="C145" s="43"/>
      <c r="D145" s="220" t="s">
        <v>135</v>
      </c>
      <c r="E145" s="43"/>
      <c r="F145" s="221" t="s">
        <v>180</v>
      </c>
      <c r="G145" s="43"/>
      <c r="H145" s="43"/>
      <c r="I145" s="222"/>
      <c r="J145" s="43"/>
      <c r="K145" s="43"/>
      <c r="L145" s="47"/>
      <c r="M145" s="223"/>
      <c r="N145" s="224"/>
      <c r="O145" s="88"/>
      <c r="P145" s="88"/>
      <c r="Q145" s="88"/>
      <c r="R145" s="88"/>
      <c r="S145" s="88"/>
      <c r="T145" s="88"/>
      <c r="U145" s="89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135</v>
      </c>
      <c r="AU145" s="20" t="s">
        <v>84</v>
      </c>
    </row>
    <row r="146" s="13" customFormat="1">
      <c r="A146" s="13"/>
      <c r="B146" s="225"/>
      <c r="C146" s="226"/>
      <c r="D146" s="227" t="s">
        <v>137</v>
      </c>
      <c r="E146" s="228" t="s">
        <v>19</v>
      </c>
      <c r="F146" s="229" t="s">
        <v>173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3"/>
      <c r="U146" s="234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137</v>
      </c>
      <c r="AU146" s="235" t="s">
        <v>84</v>
      </c>
      <c r="AV146" s="13" t="s">
        <v>82</v>
      </c>
      <c r="AW146" s="13" t="s">
        <v>35</v>
      </c>
      <c r="AX146" s="13" t="s">
        <v>74</v>
      </c>
      <c r="AY146" s="235" t="s">
        <v>126</v>
      </c>
    </row>
    <row r="147" s="13" customFormat="1">
      <c r="A147" s="13"/>
      <c r="B147" s="225"/>
      <c r="C147" s="226"/>
      <c r="D147" s="227" t="s">
        <v>137</v>
      </c>
      <c r="E147" s="228" t="s">
        <v>19</v>
      </c>
      <c r="F147" s="229" t="s">
        <v>139</v>
      </c>
      <c r="G147" s="226"/>
      <c r="H147" s="228" t="s">
        <v>19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3"/>
      <c r="U147" s="234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137</v>
      </c>
      <c r="AU147" s="235" t="s">
        <v>84</v>
      </c>
      <c r="AV147" s="13" t="s">
        <v>82</v>
      </c>
      <c r="AW147" s="13" t="s">
        <v>35</v>
      </c>
      <c r="AX147" s="13" t="s">
        <v>74</v>
      </c>
      <c r="AY147" s="235" t="s">
        <v>126</v>
      </c>
    </row>
    <row r="148" s="14" customFormat="1">
      <c r="A148" s="14"/>
      <c r="B148" s="236"/>
      <c r="C148" s="237"/>
      <c r="D148" s="227" t="s">
        <v>137</v>
      </c>
      <c r="E148" s="238" t="s">
        <v>19</v>
      </c>
      <c r="F148" s="239" t="s">
        <v>174</v>
      </c>
      <c r="G148" s="237"/>
      <c r="H148" s="240">
        <v>5.1200000000000001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4"/>
      <c r="U148" s="245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137</v>
      </c>
      <c r="AU148" s="246" t="s">
        <v>84</v>
      </c>
      <c r="AV148" s="14" t="s">
        <v>84</v>
      </c>
      <c r="AW148" s="14" t="s">
        <v>35</v>
      </c>
      <c r="AX148" s="14" t="s">
        <v>74</v>
      </c>
      <c r="AY148" s="246" t="s">
        <v>126</v>
      </c>
    </row>
    <row r="149" s="13" customFormat="1">
      <c r="A149" s="13"/>
      <c r="B149" s="225"/>
      <c r="C149" s="226"/>
      <c r="D149" s="227" t="s">
        <v>137</v>
      </c>
      <c r="E149" s="228" t="s">
        <v>19</v>
      </c>
      <c r="F149" s="229" t="s">
        <v>141</v>
      </c>
      <c r="G149" s="226"/>
      <c r="H149" s="228" t="s">
        <v>19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3"/>
      <c r="U149" s="23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137</v>
      </c>
      <c r="AU149" s="235" t="s">
        <v>84</v>
      </c>
      <c r="AV149" s="13" t="s">
        <v>82</v>
      </c>
      <c r="AW149" s="13" t="s">
        <v>35</v>
      </c>
      <c r="AX149" s="13" t="s">
        <v>74</v>
      </c>
      <c r="AY149" s="235" t="s">
        <v>126</v>
      </c>
    </row>
    <row r="150" s="14" customFormat="1">
      <c r="A150" s="14"/>
      <c r="B150" s="236"/>
      <c r="C150" s="237"/>
      <c r="D150" s="227" t="s">
        <v>137</v>
      </c>
      <c r="E150" s="238" t="s">
        <v>19</v>
      </c>
      <c r="F150" s="239" t="s">
        <v>175</v>
      </c>
      <c r="G150" s="237"/>
      <c r="H150" s="240">
        <v>5.1399999999999997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4"/>
      <c r="U150" s="245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137</v>
      </c>
      <c r="AU150" s="246" t="s">
        <v>84</v>
      </c>
      <c r="AV150" s="14" t="s">
        <v>84</v>
      </c>
      <c r="AW150" s="14" t="s">
        <v>35</v>
      </c>
      <c r="AX150" s="14" t="s">
        <v>74</v>
      </c>
      <c r="AY150" s="246" t="s">
        <v>126</v>
      </c>
    </row>
    <row r="151" s="15" customFormat="1">
      <c r="A151" s="15"/>
      <c r="B151" s="247"/>
      <c r="C151" s="248"/>
      <c r="D151" s="227" t="s">
        <v>137</v>
      </c>
      <c r="E151" s="249" t="s">
        <v>19</v>
      </c>
      <c r="F151" s="250" t="s">
        <v>143</v>
      </c>
      <c r="G151" s="248"/>
      <c r="H151" s="251">
        <v>10.26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5"/>
      <c r="U151" s="256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137</v>
      </c>
      <c r="AU151" s="257" t="s">
        <v>84</v>
      </c>
      <c r="AV151" s="15" t="s">
        <v>133</v>
      </c>
      <c r="AW151" s="15" t="s">
        <v>35</v>
      </c>
      <c r="AX151" s="15" t="s">
        <v>82</v>
      </c>
      <c r="AY151" s="257" t="s">
        <v>126</v>
      </c>
    </row>
    <row r="152" s="2" customFormat="1" ht="21.75" customHeight="1">
      <c r="A152" s="41"/>
      <c r="B152" s="42"/>
      <c r="C152" s="207" t="s">
        <v>181</v>
      </c>
      <c r="D152" s="207" t="s">
        <v>128</v>
      </c>
      <c r="E152" s="208" t="s">
        <v>182</v>
      </c>
      <c r="F152" s="209" t="s">
        <v>183</v>
      </c>
      <c r="G152" s="210" t="s">
        <v>154</v>
      </c>
      <c r="H152" s="211">
        <v>15.661</v>
      </c>
      <c r="I152" s="212"/>
      <c r="J152" s="213">
        <f>ROUND(I152*H152,2)</f>
        <v>0</v>
      </c>
      <c r="K152" s="209" t="s">
        <v>132</v>
      </c>
      <c r="L152" s="47"/>
      <c r="M152" s="214" t="s">
        <v>19</v>
      </c>
      <c r="N152" s="215" t="s">
        <v>47</v>
      </c>
      <c r="O152" s="88"/>
      <c r="P152" s="216">
        <f>O152*H152</f>
        <v>0</v>
      </c>
      <c r="Q152" s="216">
        <v>0.0091599999999999997</v>
      </c>
      <c r="R152" s="216">
        <f>Q152*H152</f>
        <v>0.14345475999999999</v>
      </c>
      <c r="S152" s="216">
        <v>0</v>
      </c>
      <c r="T152" s="216">
        <f>S152*H152</f>
        <v>0</v>
      </c>
      <c r="U152" s="217" t="s">
        <v>19</v>
      </c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133</v>
      </c>
      <c r="AT152" s="218" t="s">
        <v>128</v>
      </c>
      <c r="AU152" s="218" t="s">
        <v>84</v>
      </c>
      <c r="AY152" s="20" t="s">
        <v>126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133</v>
      </c>
      <c r="BK152" s="219">
        <f>ROUND(I152*H152,2)</f>
        <v>0</v>
      </c>
      <c r="BL152" s="20" t="s">
        <v>133</v>
      </c>
      <c r="BM152" s="218" t="s">
        <v>184</v>
      </c>
    </row>
    <row r="153" s="2" customFormat="1">
      <c r="A153" s="41"/>
      <c r="B153" s="42"/>
      <c r="C153" s="43"/>
      <c r="D153" s="220" t="s">
        <v>135</v>
      </c>
      <c r="E153" s="43"/>
      <c r="F153" s="221" t="s">
        <v>185</v>
      </c>
      <c r="G153" s="43"/>
      <c r="H153" s="43"/>
      <c r="I153" s="222"/>
      <c r="J153" s="43"/>
      <c r="K153" s="43"/>
      <c r="L153" s="47"/>
      <c r="M153" s="223"/>
      <c r="N153" s="224"/>
      <c r="O153" s="88"/>
      <c r="P153" s="88"/>
      <c r="Q153" s="88"/>
      <c r="R153" s="88"/>
      <c r="S153" s="88"/>
      <c r="T153" s="88"/>
      <c r="U153" s="89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135</v>
      </c>
      <c r="AU153" s="20" t="s">
        <v>84</v>
      </c>
    </row>
    <row r="154" s="13" customFormat="1">
      <c r="A154" s="13"/>
      <c r="B154" s="225"/>
      <c r="C154" s="226"/>
      <c r="D154" s="227" t="s">
        <v>137</v>
      </c>
      <c r="E154" s="228" t="s">
        <v>19</v>
      </c>
      <c r="F154" s="229" t="s">
        <v>186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3"/>
      <c r="U154" s="234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137</v>
      </c>
      <c r="AU154" s="235" t="s">
        <v>84</v>
      </c>
      <c r="AV154" s="13" t="s">
        <v>82</v>
      </c>
      <c r="AW154" s="13" t="s">
        <v>35</v>
      </c>
      <c r="AX154" s="13" t="s">
        <v>74</v>
      </c>
      <c r="AY154" s="235" t="s">
        <v>126</v>
      </c>
    </row>
    <row r="155" s="13" customFormat="1">
      <c r="A155" s="13"/>
      <c r="B155" s="225"/>
      <c r="C155" s="226"/>
      <c r="D155" s="227" t="s">
        <v>137</v>
      </c>
      <c r="E155" s="228" t="s">
        <v>19</v>
      </c>
      <c r="F155" s="229" t="s">
        <v>187</v>
      </c>
      <c r="G155" s="226"/>
      <c r="H155" s="228" t="s">
        <v>19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3"/>
      <c r="U155" s="23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137</v>
      </c>
      <c r="AU155" s="235" t="s">
        <v>84</v>
      </c>
      <c r="AV155" s="13" t="s">
        <v>82</v>
      </c>
      <c r="AW155" s="13" t="s">
        <v>35</v>
      </c>
      <c r="AX155" s="13" t="s">
        <v>74</v>
      </c>
      <c r="AY155" s="235" t="s">
        <v>126</v>
      </c>
    </row>
    <row r="156" s="13" customFormat="1">
      <c r="A156" s="13"/>
      <c r="B156" s="225"/>
      <c r="C156" s="226"/>
      <c r="D156" s="227" t="s">
        <v>137</v>
      </c>
      <c r="E156" s="228" t="s">
        <v>19</v>
      </c>
      <c r="F156" s="229" t="s">
        <v>139</v>
      </c>
      <c r="G156" s="226"/>
      <c r="H156" s="228" t="s">
        <v>19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3"/>
      <c r="U156" s="234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137</v>
      </c>
      <c r="AU156" s="235" t="s">
        <v>84</v>
      </c>
      <c r="AV156" s="13" t="s">
        <v>82</v>
      </c>
      <c r="AW156" s="13" t="s">
        <v>35</v>
      </c>
      <c r="AX156" s="13" t="s">
        <v>74</v>
      </c>
      <c r="AY156" s="235" t="s">
        <v>126</v>
      </c>
    </row>
    <row r="157" s="14" customFormat="1">
      <c r="A157" s="14"/>
      <c r="B157" s="236"/>
      <c r="C157" s="237"/>
      <c r="D157" s="227" t="s">
        <v>137</v>
      </c>
      <c r="E157" s="238" t="s">
        <v>19</v>
      </c>
      <c r="F157" s="239" t="s">
        <v>188</v>
      </c>
      <c r="G157" s="237"/>
      <c r="H157" s="240">
        <v>2.218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4"/>
      <c r="U157" s="245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137</v>
      </c>
      <c r="AU157" s="246" t="s">
        <v>84</v>
      </c>
      <c r="AV157" s="14" t="s">
        <v>84</v>
      </c>
      <c r="AW157" s="14" t="s">
        <v>35</v>
      </c>
      <c r="AX157" s="14" t="s">
        <v>74</v>
      </c>
      <c r="AY157" s="246" t="s">
        <v>126</v>
      </c>
    </row>
    <row r="158" s="13" customFormat="1">
      <c r="A158" s="13"/>
      <c r="B158" s="225"/>
      <c r="C158" s="226"/>
      <c r="D158" s="227" t="s">
        <v>137</v>
      </c>
      <c r="E158" s="228" t="s">
        <v>19</v>
      </c>
      <c r="F158" s="229" t="s">
        <v>141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3"/>
      <c r="U158" s="234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137</v>
      </c>
      <c r="AU158" s="235" t="s">
        <v>84</v>
      </c>
      <c r="AV158" s="13" t="s">
        <v>82</v>
      </c>
      <c r="AW158" s="13" t="s">
        <v>35</v>
      </c>
      <c r="AX158" s="13" t="s">
        <v>74</v>
      </c>
      <c r="AY158" s="235" t="s">
        <v>126</v>
      </c>
    </row>
    <row r="159" s="14" customFormat="1">
      <c r="A159" s="14"/>
      <c r="B159" s="236"/>
      <c r="C159" s="237"/>
      <c r="D159" s="227" t="s">
        <v>137</v>
      </c>
      <c r="E159" s="238" t="s">
        <v>19</v>
      </c>
      <c r="F159" s="239" t="s">
        <v>189</v>
      </c>
      <c r="G159" s="237"/>
      <c r="H159" s="240">
        <v>2.5870000000000002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4"/>
      <c r="U159" s="245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137</v>
      </c>
      <c r="AU159" s="246" t="s">
        <v>84</v>
      </c>
      <c r="AV159" s="14" t="s">
        <v>84</v>
      </c>
      <c r="AW159" s="14" t="s">
        <v>35</v>
      </c>
      <c r="AX159" s="14" t="s">
        <v>74</v>
      </c>
      <c r="AY159" s="246" t="s">
        <v>126</v>
      </c>
    </row>
    <row r="160" s="13" customFormat="1">
      <c r="A160" s="13"/>
      <c r="B160" s="225"/>
      <c r="C160" s="226"/>
      <c r="D160" s="227" t="s">
        <v>137</v>
      </c>
      <c r="E160" s="228" t="s">
        <v>19</v>
      </c>
      <c r="F160" s="229" t="s">
        <v>190</v>
      </c>
      <c r="G160" s="226"/>
      <c r="H160" s="228" t="s">
        <v>19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3"/>
      <c r="U160" s="234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137</v>
      </c>
      <c r="AU160" s="235" t="s">
        <v>84</v>
      </c>
      <c r="AV160" s="13" t="s">
        <v>82</v>
      </c>
      <c r="AW160" s="13" t="s">
        <v>35</v>
      </c>
      <c r="AX160" s="13" t="s">
        <v>74</v>
      </c>
      <c r="AY160" s="235" t="s">
        <v>126</v>
      </c>
    </row>
    <row r="161" s="13" customFormat="1">
      <c r="A161" s="13"/>
      <c r="B161" s="225"/>
      <c r="C161" s="226"/>
      <c r="D161" s="227" t="s">
        <v>137</v>
      </c>
      <c r="E161" s="228" t="s">
        <v>19</v>
      </c>
      <c r="F161" s="229" t="s">
        <v>139</v>
      </c>
      <c r="G161" s="226"/>
      <c r="H161" s="228" t="s">
        <v>19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3"/>
      <c r="U161" s="23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137</v>
      </c>
      <c r="AU161" s="235" t="s">
        <v>84</v>
      </c>
      <c r="AV161" s="13" t="s">
        <v>82</v>
      </c>
      <c r="AW161" s="13" t="s">
        <v>35</v>
      </c>
      <c r="AX161" s="13" t="s">
        <v>74</v>
      </c>
      <c r="AY161" s="235" t="s">
        <v>126</v>
      </c>
    </row>
    <row r="162" s="14" customFormat="1">
      <c r="A162" s="14"/>
      <c r="B162" s="236"/>
      <c r="C162" s="237"/>
      <c r="D162" s="227" t="s">
        <v>137</v>
      </c>
      <c r="E162" s="238" t="s">
        <v>19</v>
      </c>
      <c r="F162" s="239" t="s">
        <v>191</v>
      </c>
      <c r="G162" s="237"/>
      <c r="H162" s="240">
        <v>4.7519999999999998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4"/>
      <c r="U162" s="245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137</v>
      </c>
      <c r="AU162" s="246" t="s">
        <v>84</v>
      </c>
      <c r="AV162" s="14" t="s">
        <v>84</v>
      </c>
      <c r="AW162" s="14" t="s">
        <v>35</v>
      </c>
      <c r="AX162" s="14" t="s">
        <v>74</v>
      </c>
      <c r="AY162" s="246" t="s">
        <v>126</v>
      </c>
    </row>
    <row r="163" s="14" customFormat="1">
      <c r="A163" s="14"/>
      <c r="B163" s="236"/>
      <c r="C163" s="237"/>
      <c r="D163" s="227" t="s">
        <v>137</v>
      </c>
      <c r="E163" s="238" t="s">
        <v>19</v>
      </c>
      <c r="F163" s="239" t="s">
        <v>192</v>
      </c>
      <c r="G163" s="237"/>
      <c r="H163" s="240">
        <v>0.56000000000000005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4"/>
      <c r="U163" s="245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137</v>
      </c>
      <c r="AU163" s="246" t="s">
        <v>84</v>
      </c>
      <c r="AV163" s="14" t="s">
        <v>84</v>
      </c>
      <c r="AW163" s="14" t="s">
        <v>35</v>
      </c>
      <c r="AX163" s="14" t="s">
        <v>74</v>
      </c>
      <c r="AY163" s="246" t="s">
        <v>126</v>
      </c>
    </row>
    <row r="164" s="13" customFormat="1">
      <c r="A164" s="13"/>
      <c r="B164" s="225"/>
      <c r="C164" s="226"/>
      <c r="D164" s="227" t="s">
        <v>137</v>
      </c>
      <c r="E164" s="228" t="s">
        <v>19</v>
      </c>
      <c r="F164" s="229" t="s">
        <v>141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3"/>
      <c r="U164" s="234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137</v>
      </c>
      <c r="AU164" s="235" t="s">
        <v>84</v>
      </c>
      <c r="AV164" s="13" t="s">
        <v>82</v>
      </c>
      <c r="AW164" s="13" t="s">
        <v>35</v>
      </c>
      <c r="AX164" s="13" t="s">
        <v>74</v>
      </c>
      <c r="AY164" s="235" t="s">
        <v>126</v>
      </c>
    </row>
    <row r="165" s="14" customFormat="1">
      <c r="A165" s="14"/>
      <c r="B165" s="236"/>
      <c r="C165" s="237"/>
      <c r="D165" s="227" t="s">
        <v>137</v>
      </c>
      <c r="E165" s="238" t="s">
        <v>19</v>
      </c>
      <c r="F165" s="239" t="s">
        <v>193</v>
      </c>
      <c r="G165" s="237"/>
      <c r="H165" s="240">
        <v>5.5439999999999996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4"/>
      <c r="U165" s="245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137</v>
      </c>
      <c r="AU165" s="246" t="s">
        <v>84</v>
      </c>
      <c r="AV165" s="14" t="s">
        <v>84</v>
      </c>
      <c r="AW165" s="14" t="s">
        <v>35</v>
      </c>
      <c r="AX165" s="14" t="s">
        <v>74</v>
      </c>
      <c r="AY165" s="246" t="s">
        <v>126</v>
      </c>
    </row>
    <row r="166" s="15" customFormat="1">
      <c r="A166" s="15"/>
      <c r="B166" s="247"/>
      <c r="C166" s="248"/>
      <c r="D166" s="227" t="s">
        <v>137</v>
      </c>
      <c r="E166" s="249" t="s">
        <v>19</v>
      </c>
      <c r="F166" s="250" t="s">
        <v>143</v>
      </c>
      <c r="G166" s="248"/>
      <c r="H166" s="251">
        <v>15.661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5"/>
      <c r="U166" s="256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7" t="s">
        <v>137</v>
      </c>
      <c r="AU166" s="257" t="s">
        <v>84</v>
      </c>
      <c r="AV166" s="15" t="s">
        <v>133</v>
      </c>
      <c r="AW166" s="15" t="s">
        <v>35</v>
      </c>
      <c r="AX166" s="15" t="s">
        <v>82</v>
      </c>
      <c r="AY166" s="257" t="s">
        <v>126</v>
      </c>
    </row>
    <row r="167" s="2" customFormat="1" ht="21.75" customHeight="1">
      <c r="A167" s="41"/>
      <c r="B167" s="42"/>
      <c r="C167" s="207" t="s">
        <v>194</v>
      </c>
      <c r="D167" s="207" t="s">
        <v>128</v>
      </c>
      <c r="E167" s="208" t="s">
        <v>195</v>
      </c>
      <c r="F167" s="209" t="s">
        <v>196</v>
      </c>
      <c r="G167" s="210" t="s">
        <v>154</v>
      </c>
      <c r="H167" s="211">
        <v>15.661</v>
      </c>
      <c r="I167" s="212"/>
      <c r="J167" s="213">
        <f>ROUND(I167*H167,2)</f>
        <v>0</v>
      </c>
      <c r="K167" s="209" t="s">
        <v>132</v>
      </c>
      <c r="L167" s="47"/>
      <c r="M167" s="214" t="s">
        <v>19</v>
      </c>
      <c r="N167" s="215" t="s">
        <v>47</v>
      </c>
      <c r="O167" s="88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6">
        <f>S167*H167</f>
        <v>0</v>
      </c>
      <c r="U167" s="217" t="s">
        <v>19</v>
      </c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133</v>
      </c>
      <c r="AT167" s="218" t="s">
        <v>128</v>
      </c>
      <c r="AU167" s="218" t="s">
        <v>84</v>
      </c>
      <c r="AY167" s="20" t="s">
        <v>126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133</v>
      </c>
      <c r="BK167" s="219">
        <f>ROUND(I167*H167,2)</f>
        <v>0</v>
      </c>
      <c r="BL167" s="20" t="s">
        <v>133</v>
      </c>
      <c r="BM167" s="218" t="s">
        <v>197</v>
      </c>
    </row>
    <row r="168" s="2" customFormat="1">
      <c r="A168" s="41"/>
      <c r="B168" s="42"/>
      <c r="C168" s="43"/>
      <c r="D168" s="220" t="s">
        <v>135</v>
      </c>
      <c r="E168" s="43"/>
      <c r="F168" s="221" t="s">
        <v>198</v>
      </c>
      <c r="G168" s="43"/>
      <c r="H168" s="43"/>
      <c r="I168" s="222"/>
      <c r="J168" s="43"/>
      <c r="K168" s="43"/>
      <c r="L168" s="47"/>
      <c r="M168" s="223"/>
      <c r="N168" s="224"/>
      <c r="O168" s="88"/>
      <c r="P168" s="88"/>
      <c r="Q168" s="88"/>
      <c r="R168" s="88"/>
      <c r="S168" s="88"/>
      <c r="T168" s="88"/>
      <c r="U168" s="89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135</v>
      </c>
      <c r="AU168" s="20" t="s">
        <v>84</v>
      </c>
    </row>
    <row r="169" s="13" customFormat="1">
      <c r="A169" s="13"/>
      <c r="B169" s="225"/>
      <c r="C169" s="226"/>
      <c r="D169" s="227" t="s">
        <v>137</v>
      </c>
      <c r="E169" s="228" t="s">
        <v>19</v>
      </c>
      <c r="F169" s="229" t="s">
        <v>186</v>
      </c>
      <c r="G169" s="226"/>
      <c r="H169" s="228" t="s">
        <v>19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3"/>
      <c r="U169" s="23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137</v>
      </c>
      <c r="AU169" s="235" t="s">
        <v>84</v>
      </c>
      <c r="AV169" s="13" t="s">
        <v>82</v>
      </c>
      <c r="AW169" s="13" t="s">
        <v>35</v>
      </c>
      <c r="AX169" s="13" t="s">
        <v>74</v>
      </c>
      <c r="AY169" s="235" t="s">
        <v>126</v>
      </c>
    </row>
    <row r="170" s="13" customFormat="1">
      <c r="A170" s="13"/>
      <c r="B170" s="225"/>
      <c r="C170" s="226"/>
      <c r="D170" s="227" t="s">
        <v>137</v>
      </c>
      <c r="E170" s="228" t="s">
        <v>19</v>
      </c>
      <c r="F170" s="229" t="s">
        <v>187</v>
      </c>
      <c r="G170" s="226"/>
      <c r="H170" s="228" t="s">
        <v>19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3"/>
      <c r="U170" s="23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137</v>
      </c>
      <c r="AU170" s="235" t="s">
        <v>84</v>
      </c>
      <c r="AV170" s="13" t="s">
        <v>82</v>
      </c>
      <c r="AW170" s="13" t="s">
        <v>35</v>
      </c>
      <c r="AX170" s="13" t="s">
        <v>74</v>
      </c>
      <c r="AY170" s="235" t="s">
        <v>126</v>
      </c>
    </row>
    <row r="171" s="13" customFormat="1">
      <c r="A171" s="13"/>
      <c r="B171" s="225"/>
      <c r="C171" s="226"/>
      <c r="D171" s="227" t="s">
        <v>137</v>
      </c>
      <c r="E171" s="228" t="s">
        <v>19</v>
      </c>
      <c r="F171" s="229" t="s">
        <v>139</v>
      </c>
      <c r="G171" s="226"/>
      <c r="H171" s="228" t="s">
        <v>19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3"/>
      <c r="U171" s="234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137</v>
      </c>
      <c r="AU171" s="235" t="s">
        <v>84</v>
      </c>
      <c r="AV171" s="13" t="s">
        <v>82</v>
      </c>
      <c r="AW171" s="13" t="s">
        <v>35</v>
      </c>
      <c r="AX171" s="13" t="s">
        <v>74</v>
      </c>
      <c r="AY171" s="235" t="s">
        <v>126</v>
      </c>
    </row>
    <row r="172" s="14" customFormat="1">
      <c r="A172" s="14"/>
      <c r="B172" s="236"/>
      <c r="C172" s="237"/>
      <c r="D172" s="227" t="s">
        <v>137</v>
      </c>
      <c r="E172" s="238" t="s">
        <v>19</v>
      </c>
      <c r="F172" s="239" t="s">
        <v>188</v>
      </c>
      <c r="G172" s="237"/>
      <c r="H172" s="240">
        <v>2.218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4"/>
      <c r="U172" s="245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137</v>
      </c>
      <c r="AU172" s="246" t="s">
        <v>84</v>
      </c>
      <c r="AV172" s="14" t="s">
        <v>84</v>
      </c>
      <c r="AW172" s="14" t="s">
        <v>35</v>
      </c>
      <c r="AX172" s="14" t="s">
        <v>74</v>
      </c>
      <c r="AY172" s="246" t="s">
        <v>126</v>
      </c>
    </row>
    <row r="173" s="13" customFormat="1">
      <c r="A173" s="13"/>
      <c r="B173" s="225"/>
      <c r="C173" s="226"/>
      <c r="D173" s="227" t="s">
        <v>137</v>
      </c>
      <c r="E173" s="228" t="s">
        <v>19</v>
      </c>
      <c r="F173" s="229" t="s">
        <v>141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3"/>
      <c r="U173" s="234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137</v>
      </c>
      <c r="AU173" s="235" t="s">
        <v>84</v>
      </c>
      <c r="AV173" s="13" t="s">
        <v>82</v>
      </c>
      <c r="AW173" s="13" t="s">
        <v>35</v>
      </c>
      <c r="AX173" s="13" t="s">
        <v>74</v>
      </c>
      <c r="AY173" s="235" t="s">
        <v>126</v>
      </c>
    </row>
    <row r="174" s="14" customFormat="1">
      <c r="A174" s="14"/>
      <c r="B174" s="236"/>
      <c r="C174" s="237"/>
      <c r="D174" s="227" t="s">
        <v>137</v>
      </c>
      <c r="E174" s="238" t="s">
        <v>19</v>
      </c>
      <c r="F174" s="239" t="s">
        <v>189</v>
      </c>
      <c r="G174" s="237"/>
      <c r="H174" s="240">
        <v>2.5870000000000002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4"/>
      <c r="U174" s="245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137</v>
      </c>
      <c r="AU174" s="246" t="s">
        <v>84</v>
      </c>
      <c r="AV174" s="14" t="s">
        <v>84</v>
      </c>
      <c r="AW174" s="14" t="s">
        <v>35</v>
      </c>
      <c r="AX174" s="14" t="s">
        <v>74</v>
      </c>
      <c r="AY174" s="246" t="s">
        <v>126</v>
      </c>
    </row>
    <row r="175" s="13" customFormat="1">
      <c r="A175" s="13"/>
      <c r="B175" s="225"/>
      <c r="C175" s="226"/>
      <c r="D175" s="227" t="s">
        <v>137</v>
      </c>
      <c r="E175" s="228" t="s">
        <v>19</v>
      </c>
      <c r="F175" s="229" t="s">
        <v>190</v>
      </c>
      <c r="G175" s="226"/>
      <c r="H175" s="228" t="s">
        <v>19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3"/>
      <c r="U175" s="234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137</v>
      </c>
      <c r="AU175" s="235" t="s">
        <v>84</v>
      </c>
      <c r="AV175" s="13" t="s">
        <v>82</v>
      </c>
      <c r="AW175" s="13" t="s">
        <v>35</v>
      </c>
      <c r="AX175" s="13" t="s">
        <v>74</v>
      </c>
      <c r="AY175" s="235" t="s">
        <v>126</v>
      </c>
    </row>
    <row r="176" s="13" customFormat="1">
      <c r="A176" s="13"/>
      <c r="B176" s="225"/>
      <c r="C176" s="226"/>
      <c r="D176" s="227" t="s">
        <v>137</v>
      </c>
      <c r="E176" s="228" t="s">
        <v>19</v>
      </c>
      <c r="F176" s="229" t="s">
        <v>139</v>
      </c>
      <c r="G176" s="226"/>
      <c r="H176" s="228" t="s">
        <v>19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3"/>
      <c r="U176" s="234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137</v>
      </c>
      <c r="AU176" s="235" t="s">
        <v>84</v>
      </c>
      <c r="AV176" s="13" t="s">
        <v>82</v>
      </c>
      <c r="AW176" s="13" t="s">
        <v>35</v>
      </c>
      <c r="AX176" s="13" t="s">
        <v>74</v>
      </c>
      <c r="AY176" s="235" t="s">
        <v>126</v>
      </c>
    </row>
    <row r="177" s="14" customFormat="1">
      <c r="A177" s="14"/>
      <c r="B177" s="236"/>
      <c r="C177" s="237"/>
      <c r="D177" s="227" t="s">
        <v>137</v>
      </c>
      <c r="E177" s="238" t="s">
        <v>19</v>
      </c>
      <c r="F177" s="239" t="s">
        <v>191</v>
      </c>
      <c r="G177" s="237"/>
      <c r="H177" s="240">
        <v>4.7519999999999998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4"/>
      <c r="U177" s="245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137</v>
      </c>
      <c r="AU177" s="246" t="s">
        <v>84</v>
      </c>
      <c r="AV177" s="14" t="s">
        <v>84</v>
      </c>
      <c r="AW177" s="14" t="s">
        <v>35</v>
      </c>
      <c r="AX177" s="14" t="s">
        <v>74</v>
      </c>
      <c r="AY177" s="246" t="s">
        <v>126</v>
      </c>
    </row>
    <row r="178" s="14" customFormat="1">
      <c r="A178" s="14"/>
      <c r="B178" s="236"/>
      <c r="C178" s="237"/>
      <c r="D178" s="227" t="s">
        <v>137</v>
      </c>
      <c r="E178" s="238" t="s">
        <v>19</v>
      </c>
      <c r="F178" s="239" t="s">
        <v>192</v>
      </c>
      <c r="G178" s="237"/>
      <c r="H178" s="240">
        <v>0.56000000000000005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4"/>
      <c r="U178" s="245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137</v>
      </c>
      <c r="AU178" s="246" t="s">
        <v>84</v>
      </c>
      <c r="AV178" s="14" t="s">
        <v>84</v>
      </c>
      <c r="AW178" s="14" t="s">
        <v>35</v>
      </c>
      <c r="AX178" s="14" t="s">
        <v>74</v>
      </c>
      <c r="AY178" s="246" t="s">
        <v>126</v>
      </c>
    </row>
    <row r="179" s="13" customFormat="1">
      <c r="A179" s="13"/>
      <c r="B179" s="225"/>
      <c r="C179" s="226"/>
      <c r="D179" s="227" t="s">
        <v>137</v>
      </c>
      <c r="E179" s="228" t="s">
        <v>19</v>
      </c>
      <c r="F179" s="229" t="s">
        <v>141</v>
      </c>
      <c r="G179" s="226"/>
      <c r="H179" s="228" t="s">
        <v>19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3"/>
      <c r="U179" s="23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137</v>
      </c>
      <c r="AU179" s="235" t="s">
        <v>84</v>
      </c>
      <c r="AV179" s="13" t="s">
        <v>82</v>
      </c>
      <c r="AW179" s="13" t="s">
        <v>35</v>
      </c>
      <c r="AX179" s="13" t="s">
        <v>74</v>
      </c>
      <c r="AY179" s="235" t="s">
        <v>126</v>
      </c>
    </row>
    <row r="180" s="14" customFormat="1">
      <c r="A180" s="14"/>
      <c r="B180" s="236"/>
      <c r="C180" s="237"/>
      <c r="D180" s="227" t="s">
        <v>137</v>
      </c>
      <c r="E180" s="238" t="s">
        <v>19</v>
      </c>
      <c r="F180" s="239" t="s">
        <v>193</v>
      </c>
      <c r="G180" s="237"/>
      <c r="H180" s="240">
        <v>5.5439999999999996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4"/>
      <c r="U180" s="245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137</v>
      </c>
      <c r="AU180" s="246" t="s">
        <v>84</v>
      </c>
      <c r="AV180" s="14" t="s">
        <v>84</v>
      </c>
      <c r="AW180" s="14" t="s">
        <v>35</v>
      </c>
      <c r="AX180" s="14" t="s">
        <v>74</v>
      </c>
      <c r="AY180" s="246" t="s">
        <v>126</v>
      </c>
    </row>
    <row r="181" s="15" customFormat="1">
      <c r="A181" s="15"/>
      <c r="B181" s="247"/>
      <c r="C181" s="248"/>
      <c r="D181" s="227" t="s">
        <v>137</v>
      </c>
      <c r="E181" s="249" t="s">
        <v>19</v>
      </c>
      <c r="F181" s="250" t="s">
        <v>143</v>
      </c>
      <c r="G181" s="248"/>
      <c r="H181" s="251">
        <v>15.661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5"/>
      <c r="U181" s="25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7" t="s">
        <v>137</v>
      </c>
      <c r="AU181" s="257" t="s">
        <v>84</v>
      </c>
      <c r="AV181" s="15" t="s">
        <v>133</v>
      </c>
      <c r="AW181" s="15" t="s">
        <v>35</v>
      </c>
      <c r="AX181" s="15" t="s">
        <v>82</v>
      </c>
      <c r="AY181" s="257" t="s">
        <v>126</v>
      </c>
    </row>
    <row r="182" s="2" customFormat="1" ht="24.15" customHeight="1">
      <c r="A182" s="41"/>
      <c r="B182" s="42"/>
      <c r="C182" s="207" t="s">
        <v>199</v>
      </c>
      <c r="D182" s="207" t="s">
        <v>128</v>
      </c>
      <c r="E182" s="208" t="s">
        <v>200</v>
      </c>
      <c r="F182" s="209" t="s">
        <v>201</v>
      </c>
      <c r="G182" s="210" t="s">
        <v>154</v>
      </c>
      <c r="H182" s="211">
        <v>0.46600000000000003</v>
      </c>
      <c r="I182" s="212"/>
      <c r="J182" s="213">
        <f>ROUND(I182*H182,2)</f>
        <v>0</v>
      </c>
      <c r="K182" s="209" t="s">
        <v>132</v>
      </c>
      <c r="L182" s="47"/>
      <c r="M182" s="214" t="s">
        <v>19</v>
      </c>
      <c r="N182" s="215" t="s">
        <v>47</v>
      </c>
      <c r="O182" s="88"/>
      <c r="P182" s="216">
        <f>O182*H182</f>
        <v>0</v>
      </c>
      <c r="Q182" s="216">
        <v>0.93779000000000001</v>
      </c>
      <c r="R182" s="216">
        <f>Q182*H182</f>
        <v>0.43701014000000005</v>
      </c>
      <c r="S182" s="216">
        <v>0</v>
      </c>
      <c r="T182" s="216">
        <f>S182*H182</f>
        <v>0</v>
      </c>
      <c r="U182" s="217" t="s">
        <v>19</v>
      </c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133</v>
      </c>
      <c r="AT182" s="218" t="s">
        <v>128</v>
      </c>
      <c r="AU182" s="218" t="s">
        <v>84</v>
      </c>
      <c r="AY182" s="20" t="s">
        <v>126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133</v>
      </c>
      <c r="BK182" s="219">
        <f>ROUND(I182*H182,2)</f>
        <v>0</v>
      </c>
      <c r="BL182" s="20" t="s">
        <v>133</v>
      </c>
      <c r="BM182" s="218" t="s">
        <v>202</v>
      </c>
    </row>
    <row r="183" s="2" customFormat="1">
      <c r="A183" s="41"/>
      <c r="B183" s="42"/>
      <c r="C183" s="43"/>
      <c r="D183" s="220" t="s">
        <v>135</v>
      </c>
      <c r="E183" s="43"/>
      <c r="F183" s="221" t="s">
        <v>203</v>
      </c>
      <c r="G183" s="43"/>
      <c r="H183" s="43"/>
      <c r="I183" s="222"/>
      <c r="J183" s="43"/>
      <c r="K183" s="43"/>
      <c r="L183" s="47"/>
      <c r="M183" s="223"/>
      <c r="N183" s="224"/>
      <c r="O183" s="88"/>
      <c r="P183" s="88"/>
      <c r="Q183" s="88"/>
      <c r="R183" s="88"/>
      <c r="S183" s="88"/>
      <c r="T183" s="88"/>
      <c r="U183" s="89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135</v>
      </c>
      <c r="AU183" s="20" t="s">
        <v>84</v>
      </c>
    </row>
    <row r="184" s="13" customFormat="1">
      <c r="A184" s="13"/>
      <c r="B184" s="225"/>
      <c r="C184" s="226"/>
      <c r="D184" s="227" t="s">
        <v>137</v>
      </c>
      <c r="E184" s="228" t="s">
        <v>19</v>
      </c>
      <c r="F184" s="229" t="s">
        <v>204</v>
      </c>
      <c r="G184" s="226"/>
      <c r="H184" s="228" t="s">
        <v>19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3"/>
      <c r="U184" s="234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137</v>
      </c>
      <c r="AU184" s="235" t="s">
        <v>84</v>
      </c>
      <c r="AV184" s="13" t="s">
        <v>82</v>
      </c>
      <c r="AW184" s="13" t="s">
        <v>35</v>
      </c>
      <c r="AX184" s="13" t="s">
        <v>74</v>
      </c>
      <c r="AY184" s="235" t="s">
        <v>126</v>
      </c>
    </row>
    <row r="185" s="14" customFormat="1">
      <c r="A185" s="14"/>
      <c r="B185" s="236"/>
      <c r="C185" s="237"/>
      <c r="D185" s="227" t="s">
        <v>137</v>
      </c>
      <c r="E185" s="238" t="s">
        <v>19</v>
      </c>
      <c r="F185" s="239" t="s">
        <v>205</v>
      </c>
      <c r="G185" s="237"/>
      <c r="H185" s="240">
        <v>0.36599999999999999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4"/>
      <c r="U185" s="245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137</v>
      </c>
      <c r="AU185" s="246" t="s">
        <v>84</v>
      </c>
      <c r="AV185" s="14" t="s">
        <v>84</v>
      </c>
      <c r="AW185" s="14" t="s">
        <v>35</v>
      </c>
      <c r="AX185" s="14" t="s">
        <v>74</v>
      </c>
      <c r="AY185" s="246" t="s">
        <v>126</v>
      </c>
    </row>
    <row r="186" s="13" customFormat="1">
      <c r="A186" s="13"/>
      <c r="B186" s="225"/>
      <c r="C186" s="226"/>
      <c r="D186" s="227" t="s">
        <v>137</v>
      </c>
      <c r="E186" s="228" t="s">
        <v>19</v>
      </c>
      <c r="F186" s="229" t="s">
        <v>206</v>
      </c>
      <c r="G186" s="226"/>
      <c r="H186" s="228" t="s">
        <v>19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3"/>
      <c r="U186" s="234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137</v>
      </c>
      <c r="AU186" s="235" t="s">
        <v>84</v>
      </c>
      <c r="AV186" s="13" t="s">
        <v>82</v>
      </c>
      <c r="AW186" s="13" t="s">
        <v>35</v>
      </c>
      <c r="AX186" s="13" t="s">
        <v>74</v>
      </c>
      <c r="AY186" s="235" t="s">
        <v>126</v>
      </c>
    </row>
    <row r="187" s="14" customFormat="1">
      <c r="A187" s="14"/>
      <c r="B187" s="236"/>
      <c r="C187" s="237"/>
      <c r="D187" s="227" t="s">
        <v>137</v>
      </c>
      <c r="E187" s="238" t="s">
        <v>19</v>
      </c>
      <c r="F187" s="239" t="s">
        <v>207</v>
      </c>
      <c r="G187" s="237"/>
      <c r="H187" s="240">
        <v>0.10000000000000001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4"/>
      <c r="U187" s="245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137</v>
      </c>
      <c r="AU187" s="246" t="s">
        <v>84</v>
      </c>
      <c r="AV187" s="14" t="s">
        <v>84</v>
      </c>
      <c r="AW187" s="14" t="s">
        <v>35</v>
      </c>
      <c r="AX187" s="14" t="s">
        <v>74</v>
      </c>
      <c r="AY187" s="246" t="s">
        <v>126</v>
      </c>
    </row>
    <row r="188" s="15" customFormat="1">
      <c r="A188" s="15"/>
      <c r="B188" s="247"/>
      <c r="C188" s="248"/>
      <c r="D188" s="227" t="s">
        <v>137</v>
      </c>
      <c r="E188" s="249" t="s">
        <v>19</v>
      </c>
      <c r="F188" s="250" t="s">
        <v>143</v>
      </c>
      <c r="G188" s="248"/>
      <c r="H188" s="251">
        <v>0.46600000000000003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5"/>
      <c r="U188" s="25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137</v>
      </c>
      <c r="AU188" s="257" t="s">
        <v>84</v>
      </c>
      <c r="AV188" s="15" t="s">
        <v>133</v>
      </c>
      <c r="AW188" s="15" t="s">
        <v>35</v>
      </c>
      <c r="AX188" s="15" t="s">
        <v>82</v>
      </c>
      <c r="AY188" s="257" t="s">
        <v>126</v>
      </c>
    </row>
    <row r="189" s="12" customFormat="1" ht="20.88" customHeight="1">
      <c r="A189" s="12"/>
      <c r="B189" s="191"/>
      <c r="C189" s="192"/>
      <c r="D189" s="193" t="s">
        <v>73</v>
      </c>
      <c r="E189" s="205" t="s">
        <v>208</v>
      </c>
      <c r="F189" s="205" t="s">
        <v>209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SUM(P190:P228)</f>
        <v>0</v>
      </c>
      <c r="Q189" s="199"/>
      <c r="R189" s="200">
        <f>SUM(R190:R228)</f>
        <v>33.938851049999997</v>
      </c>
      <c r="S189" s="199"/>
      <c r="T189" s="200">
        <f>SUM(T190:T228)</f>
        <v>0</v>
      </c>
      <c r="U189" s="201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82</v>
      </c>
      <c r="AT189" s="203" t="s">
        <v>73</v>
      </c>
      <c r="AU189" s="203" t="s">
        <v>84</v>
      </c>
      <c r="AY189" s="202" t="s">
        <v>126</v>
      </c>
      <c r="BK189" s="204">
        <f>SUM(BK190:BK228)</f>
        <v>0</v>
      </c>
    </row>
    <row r="190" s="2" customFormat="1" ht="24.15" customHeight="1">
      <c r="A190" s="41"/>
      <c r="B190" s="42"/>
      <c r="C190" s="207" t="s">
        <v>210</v>
      </c>
      <c r="D190" s="207" t="s">
        <v>128</v>
      </c>
      <c r="E190" s="208" t="s">
        <v>211</v>
      </c>
      <c r="F190" s="209" t="s">
        <v>212</v>
      </c>
      <c r="G190" s="210" t="s">
        <v>131</v>
      </c>
      <c r="H190" s="211">
        <v>2.226</v>
      </c>
      <c r="I190" s="212"/>
      <c r="J190" s="213">
        <f>ROUND(I190*H190,2)</f>
        <v>0</v>
      </c>
      <c r="K190" s="209" t="s">
        <v>132</v>
      </c>
      <c r="L190" s="47"/>
      <c r="M190" s="214" t="s">
        <v>19</v>
      </c>
      <c r="N190" s="215" t="s">
        <v>47</v>
      </c>
      <c r="O190" s="88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6">
        <f>S190*H190</f>
        <v>0</v>
      </c>
      <c r="U190" s="217" t="s">
        <v>19</v>
      </c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133</v>
      </c>
      <c r="AT190" s="218" t="s">
        <v>128</v>
      </c>
      <c r="AU190" s="218" t="s">
        <v>151</v>
      </c>
      <c r="AY190" s="20" t="s">
        <v>126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133</v>
      </c>
      <c r="BK190" s="219">
        <f>ROUND(I190*H190,2)</f>
        <v>0</v>
      </c>
      <c r="BL190" s="20" t="s">
        <v>133</v>
      </c>
      <c r="BM190" s="218" t="s">
        <v>213</v>
      </c>
    </row>
    <row r="191" s="2" customFormat="1">
      <c r="A191" s="41"/>
      <c r="B191" s="42"/>
      <c r="C191" s="43"/>
      <c r="D191" s="220" t="s">
        <v>135</v>
      </c>
      <c r="E191" s="43"/>
      <c r="F191" s="221" t="s">
        <v>214</v>
      </c>
      <c r="G191" s="43"/>
      <c r="H191" s="43"/>
      <c r="I191" s="222"/>
      <c r="J191" s="43"/>
      <c r="K191" s="43"/>
      <c r="L191" s="47"/>
      <c r="M191" s="223"/>
      <c r="N191" s="224"/>
      <c r="O191" s="88"/>
      <c r="P191" s="88"/>
      <c r="Q191" s="88"/>
      <c r="R191" s="88"/>
      <c r="S191" s="88"/>
      <c r="T191" s="88"/>
      <c r="U191" s="89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135</v>
      </c>
      <c r="AU191" s="20" t="s">
        <v>151</v>
      </c>
    </row>
    <row r="192" s="13" customFormat="1">
      <c r="A192" s="13"/>
      <c r="B192" s="225"/>
      <c r="C192" s="226"/>
      <c r="D192" s="227" t="s">
        <v>137</v>
      </c>
      <c r="E192" s="228" t="s">
        <v>19</v>
      </c>
      <c r="F192" s="229" t="s">
        <v>215</v>
      </c>
      <c r="G192" s="226"/>
      <c r="H192" s="228" t="s">
        <v>19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3"/>
      <c r="U192" s="234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137</v>
      </c>
      <c r="AU192" s="235" t="s">
        <v>151</v>
      </c>
      <c r="AV192" s="13" t="s">
        <v>82</v>
      </c>
      <c r="AW192" s="13" t="s">
        <v>35</v>
      </c>
      <c r="AX192" s="13" t="s">
        <v>74</v>
      </c>
      <c r="AY192" s="235" t="s">
        <v>126</v>
      </c>
    </row>
    <row r="193" s="13" customFormat="1">
      <c r="A193" s="13"/>
      <c r="B193" s="225"/>
      <c r="C193" s="226"/>
      <c r="D193" s="227" t="s">
        <v>137</v>
      </c>
      <c r="E193" s="228" t="s">
        <v>19</v>
      </c>
      <c r="F193" s="229" t="s">
        <v>216</v>
      </c>
      <c r="G193" s="226"/>
      <c r="H193" s="228" t="s">
        <v>19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3"/>
      <c r="U193" s="234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137</v>
      </c>
      <c r="AU193" s="235" t="s">
        <v>151</v>
      </c>
      <c r="AV193" s="13" t="s">
        <v>82</v>
      </c>
      <c r="AW193" s="13" t="s">
        <v>35</v>
      </c>
      <c r="AX193" s="13" t="s">
        <v>74</v>
      </c>
      <c r="AY193" s="235" t="s">
        <v>126</v>
      </c>
    </row>
    <row r="194" s="13" customFormat="1">
      <c r="A194" s="13"/>
      <c r="B194" s="225"/>
      <c r="C194" s="226"/>
      <c r="D194" s="227" t="s">
        <v>137</v>
      </c>
      <c r="E194" s="228" t="s">
        <v>19</v>
      </c>
      <c r="F194" s="229" t="s">
        <v>139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3"/>
      <c r="U194" s="234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137</v>
      </c>
      <c r="AU194" s="235" t="s">
        <v>151</v>
      </c>
      <c r="AV194" s="13" t="s">
        <v>82</v>
      </c>
      <c r="AW194" s="13" t="s">
        <v>35</v>
      </c>
      <c r="AX194" s="13" t="s">
        <v>74</v>
      </c>
      <c r="AY194" s="235" t="s">
        <v>126</v>
      </c>
    </row>
    <row r="195" s="14" customFormat="1">
      <c r="A195" s="14"/>
      <c r="B195" s="236"/>
      <c r="C195" s="237"/>
      <c r="D195" s="227" t="s">
        <v>137</v>
      </c>
      <c r="E195" s="238" t="s">
        <v>19</v>
      </c>
      <c r="F195" s="239" t="s">
        <v>217</v>
      </c>
      <c r="G195" s="237"/>
      <c r="H195" s="240">
        <v>1.0920000000000001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4"/>
      <c r="U195" s="245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137</v>
      </c>
      <c r="AU195" s="246" t="s">
        <v>151</v>
      </c>
      <c r="AV195" s="14" t="s">
        <v>84</v>
      </c>
      <c r="AW195" s="14" t="s">
        <v>35</v>
      </c>
      <c r="AX195" s="14" t="s">
        <v>74</v>
      </c>
      <c r="AY195" s="246" t="s">
        <v>126</v>
      </c>
    </row>
    <row r="196" s="13" customFormat="1">
      <c r="A196" s="13"/>
      <c r="B196" s="225"/>
      <c r="C196" s="226"/>
      <c r="D196" s="227" t="s">
        <v>137</v>
      </c>
      <c r="E196" s="228" t="s">
        <v>19</v>
      </c>
      <c r="F196" s="229" t="s">
        <v>141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3"/>
      <c r="U196" s="234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137</v>
      </c>
      <c r="AU196" s="235" t="s">
        <v>151</v>
      </c>
      <c r="AV196" s="13" t="s">
        <v>82</v>
      </c>
      <c r="AW196" s="13" t="s">
        <v>35</v>
      </c>
      <c r="AX196" s="13" t="s">
        <v>74</v>
      </c>
      <c r="AY196" s="235" t="s">
        <v>126</v>
      </c>
    </row>
    <row r="197" s="14" customFormat="1">
      <c r="A197" s="14"/>
      <c r="B197" s="236"/>
      <c r="C197" s="237"/>
      <c r="D197" s="227" t="s">
        <v>137</v>
      </c>
      <c r="E197" s="238" t="s">
        <v>19</v>
      </c>
      <c r="F197" s="239" t="s">
        <v>218</v>
      </c>
      <c r="G197" s="237"/>
      <c r="H197" s="240">
        <v>1.1339999999999999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4"/>
      <c r="U197" s="245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137</v>
      </c>
      <c r="AU197" s="246" t="s">
        <v>151</v>
      </c>
      <c r="AV197" s="14" t="s">
        <v>84</v>
      </c>
      <c r="AW197" s="14" t="s">
        <v>35</v>
      </c>
      <c r="AX197" s="14" t="s">
        <v>74</v>
      </c>
      <c r="AY197" s="246" t="s">
        <v>126</v>
      </c>
    </row>
    <row r="198" s="15" customFormat="1">
      <c r="A198" s="15"/>
      <c r="B198" s="247"/>
      <c r="C198" s="248"/>
      <c r="D198" s="227" t="s">
        <v>137</v>
      </c>
      <c r="E198" s="249" t="s">
        <v>19</v>
      </c>
      <c r="F198" s="250" t="s">
        <v>143</v>
      </c>
      <c r="G198" s="248"/>
      <c r="H198" s="251">
        <v>2.226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5"/>
      <c r="U198" s="25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137</v>
      </c>
      <c r="AU198" s="257" t="s">
        <v>151</v>
      </c>
      <c r="AV198" s="15" t="s">
        <v>133</v>
      </c>
      <c r="AW198" s="15" t="s">
        <v>35</v>
      </c>
      <c r="AX198" s="15" t="s">
        <v>82</v>
      </c>
      <c r="AY198" s="257" t="s">
        <v>126</v>
      </c>
    </row>
    <row r="199" s="2" customFormat="1" ht="24.15" customHeight="1">
      <c r="A199" s="41"/>
      <c r="B199" s="42"/>
      <c r="C199" s="207" t="s">
        <v>219</v>
      </c>
      <c r="D199" s="207" t="s">
        <v>128</v>
      </c>
      <c r="E199" s="208" t="s">
        <v>220</v>
      </c>
      <c r="F199" s="209" t="s">
        <v>221</v>
      </c>
      <c r="G199" s="210" t="s">
        <v>131</v>
      </c>
      <c r="H199" s="211">
        <v>13.298</v>
      </c>
      <c r="I199" s="212"/>
      <c r="J199" s="213">
        <f>ROUND(I199*H199,2)</f>
        <v>0</v>
      </c>
      <c r="K199" s="209" t="s">
        <v>132</v>
      </c>
      <c r="L199" s="47"/>
      <c r="M199" s="214" t="s">
        <v>19</v>
      </c>
      <c r="N199" s="215" t="s">
        <v>47</v>
      </c>
      <c r="O199" s="88"/>
      <c r="P199" s="216">
        <f>O199*H199</f>
        <v>0</v>
      </c>
      <c r="Q199" s="216">
        <v>2.5019499999999999</v>
      </c>
      <c r="R199" s="216">
        <f>Q199*H199</f>
        <v>33.270931099999999</v>
      </c>
      <c r="S199" s="216">
        <v>0</v>
      </c>
      <c r="T199" s="216">
        <f>S199*H199</f>
        <v>0</v>
      </c>
      <c r="U199" s="217" t="s">
        <v>19</v>
      </c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133</v>
      </c>
      <c r="AT199" s="218" t="s">
        <v>128</v>
      </c>
      <c r="AU199" s="218" t="s">
        <v>151</v>
      </c>
      <c r="AY199" s="20" t="s">
        <v>126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133</v>
      </c>
      <c r="BK199" s="219">
        <f>ROUND(I199*H199,2)</f>
        <v>0</v>
      </c>
      <c r="BL199" s="20" t="s">
        <v>133</v>
      </c>
      <c r="BM199" s="218" t="s">
        <v>222</v>
      </c>
    </row>
    <row r="200" s="2" customFormat="1">
      <c r="A200" s="41"/>
      <c r="B200" s="42"/>
      <c r="C200" s="43"/>
      <c r="D200" s="220" t="s">
        <v>135</v>
      </c>
      <c r="E200" s="43"/>
      <c r="F200" s="221" t="s">
        <v>223</v>
      </c>
      <c r="G200" s="43"/>
      <c r="H200" s="43"/>
      <c r="I200" s="222"/>
      <c r="J200" s="43"/>
      <c r="K200" s="43"/>
      <c r="L200" s="47"/>
      <c r="M200" s="223"/>
      <c r="N200" s="224"/>
      <c r="O200" s="88"/>
      <c r="P200" s="88"/>
      <c r="Q200" s="88"/>
      <c r="R200" s="88"/>
      <c r="S200" s="88"/>
      <c r="T200" s="88"/>
      <c r="U200" s="89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135</v>
      </c>
      <c r="AU200" s="20" t="s">
        <v>151</v>
      </c>
    </row>
    <row r="201" s="13" customFormat="1">
      <c r="A201" s="13"/>
      <c r="B201" s="225"/>
      <c r="C201" s="226"/>
      <c r="D201" s="227" t="s">
        <v>137</v>
      </c>
      <c r="E201" s="228" t="s">
        <v>19</v>
      </c>
      <c r="F201" s="229" t="s">
        <v>224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3"/>
      <c r="U201" s="234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137</v>
      </c>
      <c r="AU201" s="235" t="s">
        <v>151</v>
      </c>
      <c r="AV201" s="13" t="s">
        <v>82</v>
      </c>
      <c r="AW201" s="13" t="s">
        <v>35</v>
      </c>
      <c r="AX201" s="13" t="s">
        <v>74</v>
      </c>
      <c r="AY201" s="235" t="s">
        <v>126</v>
      </c>
    </row>
    <row r="202" s="13" customFormat="1">
      <c r="A202" s="13"/>
      <c r="B202" s="225"/>
      <c r="C202" s="226"/>
      <c r="D202" s="227" t="s">
        <v>137</v>
      </c>
      <c r="E202" s="228" t="s">
        <v>19</v>
      </c>
      <c r="F202" s="229" t="s">
        <v>225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3"/>
      <c r="U202" s="234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137</v>
      </c>
      <c r="AU202" s="235" t="s">
        <v>151</v>
      </c>
      <c r="AV202" s="13" t="s">
        <v>82</v>
      </c>
      <c r="AW202" s="13" t="s">
        <v>35</v>
      </c>
      <c r="AX202" s="13" t="s">
        <v>74</v>
      </c>
      <c r="AY202" s="235" t="s">
        <v>126</v>
      </c>
    </row>
    <row r="203" s="13" customFormat="1">
      <c r="A203" s="13"/>
      <c r="B203" s="225"/>
      <c r="C203" s="226"/>
      <c r="D203" s="227" t="s">
        <v>137</v>
      </c>
      <c r="E203" s="228" t="s">
        <v>19</v>
      </c>
      <c r="F203" s="229" t="s">
        <v>226</v>
      </c>
      <c r="G203" s="226"/>
      <c r="H203" s="228" t="s">
        <v>19</v>
      </c>
      <c r="I203" s="230"/>
      <c r="J203" s="226"/>
      <c r="K203" s="226"/>
      <c r="L203" s="231"/>
      <c r="M203" s="232"/>
      <c r="N203" s="233"/>
      <c r="O203" s="233"/>
      <c r="P203" s="233"/>
      <c r="Q203" s="233"/>
      <c r="R203" s="233"/>
      <c r="S203" s="233"/>
      <c r="T203" s="233"/>
      <c r="U203" s="234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137</v>
      </c>
      <c r="AU203" s="235" t="s">
        <v>151</v>
      </c>
      <c r="AV203" s="13" t="s">
        <v>82</v>
      </c>
      <c r="AW203" s="13" t="s">
        <v>35</v>
      </c>
      <c r="AX203" s="13" t="s">
        <v>74</v>
      </c>
      <c r="AY203" s="235" t="s">
        <v>126</v>
      </c>
    </row>
    <row r="204" s="13" customFormat="1">
      <c r="A204" s="13"/>
      <c r="B204" s="225"/>
      <c r="C204" s="226"/>
      <c r="D204" s="227" t="s">
        <v>137</v>
      </c>
      <c r="E204" s="228" t="s">
        <v>19</v>
      </c>
      <c r="F204" s="229" t="s">
        <v>139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3"/>
      <c r="U204" s="234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137</v>
      </c>
      <c r="AU204" s="235" t="s">
        <v>151</v>
      </c>
      <c r="AV204" s="13" t="s">
        <v>82</v>
      </c>
      <c r="AW204" s="13" t="s">
        <v>35</v>
      </c>
      <c r="AX204" s="13" t="s">
        <v>74</v>
      </c>
      <c r="AY204" s="235" t="s">
        <v>126</v>
      </c>
    </row>
    <row r="205" s="13" customFormat="1">
      <c r="A205" s="13"/>
      <c r="B205" s="225"/>
      <c r="C205" s="226"/>
      <c r="D205" s="227" t="s">
        <v>137</v>
      </c>
      <c r="E205" s="228" t="s">
        <v>19</v>
      </c>
      <c r="F205" s="229" t="s">
        <v>227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3"/>
      <c r="U205" s="234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137</v>
      </c>
      <c r="AU205" s="235" t="s">
        <v>151</v>
      </c>
      <c r="AV205" s="13" t="s">
        <v>82</v>
      </c>
      <c r="AW205" s="13" t="s">
        <v>35</v>
      </c>
      <c r="AX205" s="13" t="s">
        <v>74</v>
      </c>
      <c r="AY205" s="235" t="s">
        <v>126</v>
      </c>
    </row>
    <row r="206" s="14" customFormat="1">
      <c r="A206" s="14"/>
      <c r="B206" s="236"/>
      <c r="C206" s="237"/>
      <c r="D206" s="227" t="s">
        <v>137</v>
      </c>
      <c r="E206" s="238" t="s">
        <v>19</v>
      </c>
      <c r="F206" s="239" t="s">
        <v>228</v>
      </c>
      <c r="G206" s="237"/>
      <c r="H206" s="240">
        <v>1.3300000000000001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4"/>
      <c r="U206" s="245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137</v>
      </c>
      <c r="AU206" s="246" t="s">
        <v>151</v>
      </c>
      <c r="AV206" s="14" t="s">
        <v>84</v>
      </c>
      <c r="AW206" s="14" t="s">
        <v>35</v>
      </c>
      <c r="AX206" s="14" t="s">
        <v>74</v>
      </c>
      <c r="AY206" s="246" t="s">
        <v>126</v>
      </c>
    </row>
    <row r="207" s="14" customFormat="1">
      <c r="A207" s="14"/>
      <c r="B207" s="236"/>
      <c r="C207" s="237"/>
      <c r="D207" s="227" t="s">
        <v>137</v>
      </c>
      <c r="E207" s="238" t="s">
        <v>19</v>
      </c>
      <c r="F207" s="239" t="s">
        <v>229</v>
      </c>
      <c r="G207" s="237"/>
      <c r="H207" s="240">
        <v>2.1280000000000001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4"/>
      <c r="U207" s="245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137</v>
      </c>
      <c r="AU207" s="246" t="s">
        <v>151</v>
      </c>
      <c r="AV207" s="14" t="s">
        <v>84</v>
      </c>
      <c r="AW207" s="14" t="s">
        <v>35</v>
      </c>
      <c r="AX207" s="14" t="s">
        <v>74</v>
      </c>
      <c r="AY207" s="246" t="s">
        <v>126</v>
      </c>
    </row>
    <row r="208" s="13" customFormat="1">
      <c r="A208" s="13"/>
      <c r="B208" s="225"/>
      <c r="C208" s="226"/>
      <c r="D208" s="227" t="s">
        <v>137</v>
      </c>
      <c r="E208" s="228" t="s">
        <v>19</v>
      </c>
      <c r="F208" s="229" t="s">
        <v>230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3"/>
      <c r="U208" s="234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137</v>
      </c>
      <c r="AU208" s="235" t="s">
        <v>151</v>
      </c>
      <c r="AV208" s="13" t="s">
        <v>82</v>
      </c>
      <c r="AW208" s="13" t="s">
        <v>35</v>
      </c>
      <c r="AX208" s="13" t="s">
        <v>74</v>
      </c>
      <c r="AY208" s="235" t="s">
        <v>126</v>
      </c>
    </row>
    <row r="209" s="14" customFormat="1">
      <c r="A209" s="14"/>
      <c r="B209" s="236"/>
      <c r="C209" s="237"/>
      <c r="D209" s="227" t="s">
        <v>137</v>
      </c>
      <c r="E209" s="238" t="s">
        <v>19</v>
      </c>
      <c r="F209" s="239" t="s">
        <v>231</v>
      </c>
      <c r="G209" s="237"/>
      <c r="H209" s="240">
        <v>3.1499999999999999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4"/>
      <c r="U209" s="245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137</v>
      </c>
      <c r="AU209" s="246" t="s">
        <v>151</v>
      </c>
      <c r="AV209" s="14" t="s">
        <v>84</v>
      </c>
      <c r="AW209" s="14" t="s">
        <v>35</v>
      </c>
      <c r="AX209" s="14" t="s">
        <v>74</v>
      </c>
      <c r="AY209" s="246" t="s">
        <v>126</v>
      </c>
    </row>
    <row r="210" s="16" customFormat="1">
      <c r="A210" s="16"/>
      <c r="B210" s="258"/>
      <c r="C210" s="259"/>
      <c r="D210" s="227" t="s">
        <v>137</v>
      </c>
      <c r="E210" s="260" t="s">
        <v>19</v>
      </c>
      <c r="F210" s="261" t="s">
        <v>161</v>
      </c>
      <c r="G210" s="259"/>
      <c r="H210" s="262">
        <v>6.6079999999999997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6"/>
      <c r="U210" s="267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68" t="s">
        <v>137</v>
      </c>
      <c r="AU210" s="268" t="s">
        <v>151</v>
      </c>
      <c r="AV210" s="16" t="s">
        <v>151</v>
      </c>
      <c r="AW210" s="16" t="s">
        <v>35</v>
      </c>
      <c r="AX210" s="16" t="s">
        <v>74</v>
      </c>
      <c r="AY210" s="268" t="s">
        <v>126</v>
      </c>
    </row>
    <row r="211" s="13" customFormat="1">
      <c r="A211" s="13"/>
      <c r="B211" s="225"/>
      <c r="C211" s="226"/>
      <c r="D211" s="227" t="s">
        <v>137</v>
      </c>
      <c r="E211" s="228" t="s">
        <v>19</v>
      </c>
      <c r="F211" s="229" t="s">
        <v>141</v>
      </c>
      <c r="G211" s="226"/>
      <c r="H211" s="228" t="s">
        <v>19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3"/>
      <c r="U211" s="234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137</v>
      </c>
      <c r="AU211" s="235" t="s">
        <v>151</v>
      </c>
      <c r="AV211" s="13" t="s">
        <v>82</v>
      </c>
      <c r="AW211" s="13" t="s">
        <v>35</v>
      </c>
      <c r="AX211" s="13" t="s">
        <v>74</v>
      </c>
      <c r="AY211" s="235" t="s">
        <v>126</v>
      </c>
    </row>
    <row r="212" s="13" customFormat="1">
      <c r="A212" s="13"/>
      <c r="B212" s="225"/>
      <c r="C212" s="226"/>
      <c r="D212" s="227" t="s">
        <v>137</v>
      </c>
      <c r="E212" s="228" t="s">
        <v>19</v>
      </c>
      <c r="F212" s="229" t="s">
        <v>227</v>
      </c>
      <c r="G212" s="226"/>
      <c r="H212" s="228" t="s">
        <v>19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3"/>
      <c r="U212" s="234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137</v>
      </c>
      <c r="AU212" s="235" t="s">
        <v>151</v>
      </c>
      <c r="AV212" s="13" t="s">
        <v>82</v>
      </c>
      <c r="AW212" s="13" t="s">
        <v>35</v>
      </c>
      <c r="AX212" s="13" t="s">
        <v>74</v>
      </c>
      <c r="AY212" s="235" t="s">
        <v>126</v>
      </c>
    </row>
    <row r="213" s="14" customFormat="1">
      <c r="A213" s="14"/>
      <c r="B213" s="236"/>
      <c r="C213" s="237"/>
      <c r="D213" s="227" t="s">
        <v>137</v>
      </c>
      <c r="E213" s="238" t="s">
        <v>19</v>
      </c>
      <c r="F213" s="239" t="s">
        <v>232</v>
      </c>
      <c r="G213" s="237"/>
      <c r="H213" s="240">
        <v>1.3500000000000001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4"/>
      <c r="U213" s="245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137</v>
      </c>
      <c r="AU213" s="246" t="s">
        <v>151</v>
      </c>
      <c r="AV213" s="14" t="s">
        <v>84</v>
      </c>
      <c r="AW213" s="14" t="s">
        <v>35</v>
      </c>
      <c r="AX213" s="14" t="s">
        <v>74</v>
      </c>
      <c r="AY213" s="246" t="s">
        <v>126</v>
      </c>
    </row>
    <row r="214" s="14" customFormat="1">
      <c r="A214" s="14"/>
      <c r="B214" s="236"/>
      <c r="C214" s="237"/>
      <c r="D214" s="227" t="s">
        <v>137</v>
      </c>
      <c r="E214" s="238" t="s">
        <v>19</v>
      </c>
      <c r="F214" s="239" t="s">
        <v>233</v>
      </c>
      <c r="G214" s="237"/>
      <c r="H214" s="240">
        <v>2.1600000000000001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4"/>
      <c r="U214" s="245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137</v>
      </c>
      <c r="AU214" s="246" t="s">
        <v>151</v>
      </c>
      <c r="AV214" s="14" t="s">
        <v>84</v>
      </c>
      <c r="AW214" s="14" t="s">
        <v>35</v>
      </c>
      <c r="AX214" s="14" t="s">
        <v>74</v>
      </c>
      <c r="AY214" s="246" t="s">
        <v>126</v>
      </c>
    </row>
    <row r="215" s="13" customFormat="1">
      <c r="A215" s="13"/>
      <c r="B215" s="225"/>
      <c r="C215" s="226"/>
      <c r="D215" s="227" t="s">
        <v>137</v>
      </c>
      <c r="E215" s="228" t="s">
        <v>19</v>
      </c>
      <c r="F215" s="229" t="s">
        <v>230</v>
      </c>
      <c r="G215" s="226"/>
      <c r="H215" s="228" t="s">
        <v>19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3"/>
      <c r="U215" s="234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137</v>
      </c>
      <c r="AU215" s="235" t="s">
        <v>151</v>
      </c>
      <c r="AV215" s="13" t="s">
        <v>82</v>
      </c>
      <c r="AW215" s="13" t="s">
        <v>35</v>
      </c>
      <c r="AX215" s="13" t="s">
        <v>74</v>
      </c>
      <c r="AY215" s="235" t="s">
        <v>126</v>
      </c>
    </row>
    <row r="216" s="14" customFormat="1">
      <c r="A216" s="14"/>
      <c r="B216" s="236"/>
      <c r="C216" s="237"/>
      <c r="D216" s="227" t="s">
        <v>137</v>
      </c>
      <c r="E216" s="238" t="s">
        <v>19</v>
      </c>
      <c r="F216" s="239" t="s">
        <v>234</v>
      </c>
      <c r="G216" s="237"/>
      <c r="H216" s="240">
        <v>3.1800000000000002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4"/>
      <c r="U216" s="245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137</v>
      </c>
      <c r="AU216" s="246" t="s">
        <v>151</v>
      </c>
      <c r="AV216" s="14" t="s">
        <v>84</v>
      </c>
      <c r="AW216" s="14" t="s">
        <v>35</v>
      </c>
      <c r="AX216" s="14" t="s">
        <v>74</v>
      </c>
      <c r="AY216" s="246" t="s">
        <v>126</v>
      </c>
    </row>
    <row r="217" s="16" customFormat="1">
      <c r="A217" s="16"/>
      <c r="B217" s="258"/>
      <c r="C217" s="259"/>
      <c r="D217" s="227" t="s">
        <v>137</v>
      </c>
      <c r="E217" s="260" t="s">
        <v>19</v>
      </c>
      <c r="F217" s="261" t="s">
        <v>161</v>
      </c>
      <c r="G217" s="259"/>
      <c r="H217" s="262">
        <v>6.6900000000000004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6"/>
      <c r="U217" s="267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8" t="s">
        <v>137</v>
      </c>
      <c r="AU217" s="268" t="s">
        <v>151</v>
      </c>
      <c r="AV217" s="16" t="s">
        <v>151</v>
      </c>
      <c r="AW217" s="16" t="s">
        <v>35</v>
      </c>
      <c r="AX217" s="16" t="s">
        <v>74</v>
      </c>
      <c r="AY217" s="268" t="s">
        <v>126</v>
      </c>
    </row>
    <row r="218" s="15" customFormat="1">
      <c r="A218" s="15"/>
      <c r="B218" s="247"/>
      <c r="C218" s="248"/>
      <c r="D218" s="227" t="s">
        <v>137</v>
      </c>
      <c r="E218" s="249" t="s">
        <v>19</v>
      </c>
      <c r="F218" s="250" t="s">
        <v>143</v>
      </c>
      <c r="G218" s="248"/>
      <c r="H218" s="251">
        <v>13.298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5"/>
      <c r="U218" s="256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7" t="s">
        <v>137</v>
      </c>
      <c r="AU218" s="257" t="s">
        <v>151</v>
      </c>
      <c r="AV218" s="15" t="s">
        <v>133</v>
      </c>
      <c r="AW218" s="15" t="s">
        <v>35</v>
      </c>
      <c r="AX218" s="15" t="s">
        <v>82</v>
      </c>
      <c r="AY218" s="257" t="s">
        <v>126</v>
      </c>
    </row>
    <row r="219" s="2" customFormat="1" ht="24.15" customHeight="1">
      <c r="A219" s="41"/>
      <c r="B219" s="42"/>
      <c r="C219" s="207" t="s">
        <v>8</v>
      </c>
      <c r="D219" s="207" t="s">
        <v>128</v>
      </c>
      <c r="E219" s="208" t="s">
        <v>235</v>
      </c>
      <c r="F219" s="209" t="s">
        <v>236</v>
      </c>
      <c r="G219" s="210" t="s">
        <v>237</v>
      </c>
      <c r="H219" s="211">
        <v>0.51400000000000001</v>
      </c>
      <c r="I219" s="212"/>
      <c r="J219" s="213">
        <f>ROUND(I219*H219,2)</f>
        <v>0</v>
      </c>
      <c r="K219" s="209" t="s">
        <v>132</v>
      </c>
      <c r="L219" s="47"/>
      <c r="M219" s="214" t="s">
        <v>19</v>
      </c>
      <c r="N219" s="215" t="s">
        <v>47</v>
      </c>
      <c r="O219" s="88"/>
      <c r="P219" s="216">
        <f>O219*H219</f>
        <v>0</v>
      </c>
      <c r="Q219" s="216">
        <v>1.0492699999999999</v>
      </c>
      <c r="R219" s="216">
        <f>Q219*H219</f>
        <v>0.53932477999999995</v>
      </c>
      <c r="S219" s="216">
        <v>0</v>
      </c>
      <c r="T219" s="216">
        <f>S219*H219</f>
        <v>0</v>
      </c>
      <c r="U219" s="217" t="s">
        <v>19</v>
      </c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133</v>
      </c>
      <c r="AT219" s="218" t="s">
        <v>128</v>
      </c>
      <c r="AU219" s="218" t="s">
        <v>151</v>
      </c>
      <c r="AY219" s="20" t="s">
        <v>126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133</v>
      </c>
      <c r="BK219" s="219">
        <f>ROUND(I219*H219,2)</f>
        <v>0</v>
      </c>
      <c r="BL219" s="20" t="s">
        <v>133</v>
      </c>
      <c r="BM219" s="218" t="s">
        <v>238</v>
      </c>
    </row>
    <row r="220" s="2" customFormat="1">
      <c r="A220" s="41"/>
      <c r="B220" s="42"/>
      <c r="C220" s="43"/>
      <c r="D220" s="220" t="s">
        <v>135</v>
      </c>
      <c r="E220" s="43"/>
      <c r="F220" s="221" t="s">
        <v>239</v>
      </c>
      <c r="G220" s="43"/>
      <c r="H220" s="43"/>
      <c r="I220" s="222"/>
      <c r="J220" s="43"/>
      <c r="K220" s="43"/>
      <c r="L220" s="47"/>
      <c r="M220" s="223"/>
      <c r="N220" s="224"/>
      <c r="O220" s="88"/>
      <c r="P220" s="88"/>
      <c r="Q220" s="88"/>
      <c r="R220" s="88"/>
      <c r="S220" s="88"/>
      <c r="T220" s="88"/>
      <c r="U220" s="89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135</v>
      </c>
      <c r="AU220" s="20" t="s">
        <v>151</v>
      </c>
    </row>
    <row r="221" s="13" customFormat="1">
      <c r="A221" s="13"/>
      <c r="B221" s="225"/>
      <c r="C221" s="226"/>
      <c r="D221" s="227" t="s">
        <v>137</v>
      </c>
      <c r="E221" s="228" t="s">
        <v>19</v>
      </c>
      <c r="F221" s="229" t="s">
        <v>240</v>
      </c>
      <c r="G221" s="226"/>
      <c r="H221" s="228" t="s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3"/>
      <c r="U221" s="234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137</v>
      </c>
      <c r="AU221" s="235" t="s">
        <v>151</v>
      </c>
      <c r="AV221" s="13" t="s">
        <v>82</v>
      </c>
      <c r="AW221" s="13" t="s">
        <v>35</v>
      </c>
      <c r="AX221" s="13" t="s">
        <v>74</v>
      </c>
      <c r="AY221" s="235" t="s">
        <v>126</v>
      </c>
    </row>
    <row r="222" s="14" customFormat="1">
      <c r="A222" s="14"/>
      <c r="B222" s="236"/>
      <c r="C222" s="237"/>
      <c r="D222" s="227" t="s">
        <v>137</v>
      </c>
      <c r="E222" s="238" t="s">
        <v>19</v>
      </c>
      <c r="F222" s="239" t="s">
        <v>241</v>
      </c>
      <c r="G222" s="237"/>
      <c r="H222" s="240">
        <v>0.51400000000000001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4"/>
      <c r="U222" s="245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137</v>
      </c>
      <c r="AU222" s="246" t="s">
        <v>151</v>
      </c>
      <c r="AV222" s="14" t="s">
        <v>84</v>
      </c>
      <c r="AW222" s="14" t="s">
        <v>35</v>
      </c>
      <c r="AX222" s="14" t="s">
        <v>74</v>
      </c>
      <c r="AY222" s="246" t="s">
        <v>126</v>
      </c>
    </row>
    <row r="223" s="15" customFormat="1">
      <c r="A223" s="15"/>
      <c r="B223" s="247"/>
      <c r="C223" s="248"/>
      <c r="D223" s="227" t="s">
        <v>137</v>
      </c>
      <c r="E223" s="249" t="s">
        <v>19</v>
      </c>
      <c r="F223" s="250" t="s">
        <v>143</v>
      </c>
      <c r="G223" s="248"/>
      <c r="H223" s="251">
        <v>0.51400000000000001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5"/>
      <c r="U223" s="256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7" t="s">
        <v>137</v>
      </c>
      <c r="AU223" s="257" t="s">
        <v>151</v>
      </c>
      <c r="AV223" s="15" t="s">
        <v>133</v>
      </c>
      <c r="AW223" s="15" t="s">
        <v>35</v>
      </c>
      <c r="AX223" s="15" t="s">
        <v>82</v>
      </c>
      <c r="AY223" s="257" t="s">
        <v>126</v>
      </c>
    </row>
    <row r="224" s="2" customFormat="1" ht="24.15" customHeight="1">
      <c r="A224" s="41"/>
      <c r="B224" s="42"/>
      <c r="C224" s="207" t="s">
        <v>242</v>
      </c>
      <c r="D224" s="207" t="s">
        <v>128</v>
      </c>
      <c r="E224" s="208" t="s">
        <v>243</v>
      </c>
      <c r="F224" s="209" t="s">
        <v>244</v>
      </c>
      <c r="G224" s="210" t="s">
        <v>237</v>
      </c>
      <c r="H224" s="211">
        <v>0.121</v>
      </c>
      <c r="I224" s="212"/>
      <c r="J224" s="213">
        <f>ROUND(I224*H224,2)</f>
        <v>0</v>
      </c>
      <c r="K224" s="209" t="s">
        <v>132</v>
      </c>
      <c r="L224" s="47"/>
      <c r="M224" s="214" t="s">
        <v>19</v>
      </c>
      <c r="N224" s="215" t="s">
        <v>47</v>
      </c>
      <c r="O224" s="88"/>
      <c r="P224" s="216">
        <f>O224*H224</f>
        <v>0</v>
      </c>
      <c r="Q224" s="216">
        <v>1.06277</v>
      </c>
      <c r="R224" s="216">
        <f>Q224*H224</f>
        <v>0.12859517000000001</v>
      </c>
      <c r="S224" s="216">
        <v>0</v>
      </c>
      <c r="T224" s="216">
        <f>S224*H224</f>
        <v>0</v>
      </c>
      <c r="U224" s="217" t="s">
        <v>19</v>
      </c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133</v>
      </c>
      <c r="AT224" s="218" t="s">
        <v>128</v>
      </c>
      <c r="AU224" s="218" t="s">
        <v>151</v>
      </c>
      <c r="AY224" s="20" t="s">
        <v>126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133</v>
      </c>
      <c r="BK224" s="219">
        <f>ROUND(I224*H224,2)</f>
        <v>0</v>
      </c>
      <c r="BL224" s="20" t="s">
        <v>133</v>
      </c>
      <c r="BM224" s="218" t="s">
        <v>245</v>
      </c>
    </row>
    <row r="225" s="2" customFormat="1">
      <c r="A225" s="41"/>
      <c r="B225" s="42"/>
      <c r="C225" s="43"/>
      <c r="D225" s="220" t="s">
        <v>135</v>
      </c>
      <c r="E225" s="43"/>
      <c r="F225" s="221" t="s">
        <v>246</v>
      </c>
      <c r="G225" s="43"/>
      <c r="H225" s="43"/>
      <c r="I225" s="222"/>
      <c r="J225" s="43"/>
      <c r="K225" s="43"/>
      <c r="L225" s="47"/>
      <c r="M225" s="223"/>
      <c r="N225" s="224"/>
      <c r="O225" s="88"/>
      <c r="P225" s="88"/>
      <c r="Q225" s="88"/>
      <c r="R225" s="88"/>
      <c r="S225" s="88"/>
      <c r="T225" s="88"/>
      <c r="U225" s="89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135</v>
      </c>
      <c r="AU225" s="20" t="s">
        <v>151</v>
      </c>
    </row>
    <row r="226" s="13" customFormat="1">
      <c r="A226" s="13"/>
      <c r="B226" s="225"/>
      <c r="C226" s="226"/>
      <c r="D226" s="227" t="s">
        <v>137</v>
      </c>
      <c r="E226" s="228" t="s">
        <v>19</v>
      </c>
      <c r="F226" s="229" t="s">
        <v>240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3"/>
      <c r="U226" s="234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137</v>
      </c>
      <c r="AU226" s="235" t="s">
        <v>151</v>
      </c>
      <c r="AV226" s="13" t="s">
        <v>82</v>
      </c>
      <c r="AW226" s="13" t="s">
        <v>35</v>
      </c>
      <c r="AX226" s="13" t="s">
        <v>74</v>
      </c>
      <c r="AY226" s="235" t="s">
        <v>126</v>
      </c>
    </row>
    <row r="227" s="14" customFormat="1">
      <c r="A227" s="14"/>
      <c r="B227" s="236"/>
      <c r="C227" s="237"/>
      <c r="D227" s="227" t="s">
        <v>137</v>
      </c>
      <c r="E227" s="238" t="s">
        <v>19</v>
      </c>
      <c r="F227" s="239" t="s">
        <v>247</v>
      </c>
      <c r="G227" s="237"/>
      <c r="H227" s="240">
        <v>0.121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4"/>
      <c r="U227" s="245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137</v>
      </c>
      <c r="AU227" s="246" t="s">
        <v>151</v>
      </c>
      <c r="AV227" s="14" t="s">
        <v>84</v>
      </c>
      <c r="AW227" s="14" t="s">
        <v>35</v>
      </c>
      <c r="AX227" s="14" t="s">
        <v>74</v>
      </c>
      <c r="AY227" s="246" t="s">
        <v>126</v>
      </c>
    </row>
    <row r="228" s="15" customFormat="1">
      <c r="A228" s="15"/>
      <c r="B228" s="247"/>
      <c r="C228" s="248"/>
      <c r="D228" s="227" t="s">
        <v>137</v>
      </c>
      <c r="E228" s="249" t="s">
        <v>19</v>
      </c>
      <c r="F228" s="250" t="s">
        <v>143</v>
      </c>
      <c r="G228" s="248"/>
      <c r="H228" s="251">
        <v>0.121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5"/>
      <c r="U228" s="256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7" t="s">
        <v>137</v>
      </c>
      <c r="AU228" s="257" t="s">
        <v>151</v>
      </c>
      <c r="AV228" s="15" t="s">
        <v>133</v>
      </c>
      <c r="AW228" s="15" t="s">
        <v>35</v>
      </c>
      <c r="AX228" s="15" t="s">
        <v>82</v>
      </c>
      <c r="AY228" s="257" t="s">
        <v>126</v>
      </c>
    </row>
    <row r="229" s="12" customFormat="1" ht="22.8" customHeight="1">
      <c r="A229" s="12"/>
      <c r="B229" s="191"/>
      <c r="C229" s="192"/>
      <c r="D229" s="193" t="s">
        <v>73</v>
      </c>
      <c r="E229" s="205" t="s">
        <v>168</v>
      </c>
      <c r="F229" s="205" t="s">
        <v>248</v>
      </c>
      <c r="G229" s="192"/>
      <c r="H229" s="192"/>
      <c r="I229" s="195"/>
      <c r="J229" s="206">
        <f>BK229</f>
        <v>0</v>
      </c>
      <c r="K229" s="192"/>
      <c r="L229" s="197"/>
      <c r="M229" s="198"/>
      <c r="N229" s="199"/>
      <c r="O229" s="199"/>
      <c r="P229" s="200">
        <f>SUM(P230:P236)</f>
        <v>0</v>
      </c>
      <c r="Q229" s="199"/>
      <c r="R229" s="200">
        <f>SUM(R230:R236)</f>
        <v>0.0091161599999999999</v>
      </c>
      <c r="S229" s="199"/>
      <c r="T229" s="200">
        <f>SUM(T230:T236)</f>
        <v>0</v>
      </c>
      <c r="U229" s="201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2" t="s">
        <v>82</v>
      </c>
      <c r="AT229" s="203" t="s">
        <v>73</v>
      </c>
      <c r="AU229" s="203" t="s">
        <v>82</v>
      </c>
      <c r="AY229" s="202" t="s">
        <v>126</v>
      </c>
      <c r="BK229" s="204">
        <f>SUM(BK230:BK236)</f>
        <v>0</v>
      </c>
    </row>
    <row r="230" s="2" customFormat="1" ht="24.15" customHeight="1">
      <c r="A230" s="41"/>
      <c r="B230" s="42"/>
      <c r="C230" s="207" t="s">
        <v>249</v>
      </c>
      <c r="D230" s="207" t="s">
        <v>128</v>
      </c>
      <c r="E230" s="208" t="s">
        <v>250</v>
      </c>
      <c r="F230" s="209" t="s">
        <v>251</v>
      </c>
      <c r="G230" s="210" t="s">
        <v>154</v>
      </c>
      <c r="H230" s="211">
        <v>28.488</v>
      </c>
      <c r="I230" s="212"/>
      <c r="J230" s="213">
        <f>ROUND(I230*H230,2)</f>
        <v>0</v>
      </c>
      <c r="K230" s="209" t="s">
        <v>132</v>
      </c>
      <c r="L230" s="47"/>
      <c r="M230" s="214" t="s">
        <v>19</v>
      </c>
      <c r="N230" s="215" t="s">
        <v>47</v>
      </c>
      <c r="O230" s="88"/>
      <c r="P230" s="216">
        <f>O230*H230</f>
        <v>0</v>
      </c>
      <c r="Q230" s="216">
        <v>0.00032000000000000003</v>
      </c>
      <c r="R230" s="216">
        <f>Q230*H230</f>
        <v>0.0091161599999999999</v>
      </c>
      <c r="S230" s="216">
        <v>0</v>
      </c>
      <c r="T230" s="216">
        <f>S230*H230</f>
        <v>0</v>
      </c>
      <c r="U230" s="217" t="s">
        <v>19</v>
      </c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133</v>
      </c>
      <c r="AT230" s="218" t="s">
        <v>128</v>
      </c>
      <c r="AU230" s="218" t="s">
        <v>84</v>
      </c>
      <c r="AY230" s="20" t="s">
        <v>126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133</v>
      </c>
      <c r="BK230" s="219">
        <f>ROUND(I230*H230,2)</f>
        <v>0</v>
      </c>
      <c r="BL230" s="20" t="s">
        <v>133</v>
      </c>
      <c r="BM230" s="218" t="s">
        <v>252</v>
      </c>
    </row>
    <row r="231" s="2" customFormat="1">
      <c r="A231" s="41"/>
      <c r="B231" s="42"/>
      <c r="C231" s="43"/>
      <c r="D231" s="220" t="s">
        <v>135</v>
      </c>
      <c r="E231" s="43"/>
      <c r="F231" s="221" t="s">
        <v>253</v>
      </c>
      <c r="G231" s="43"/>
      <c r="H231" s="43"/>
      <c r="I231" s="222"/>
      <c r="J231" s="43"/>
      <c r="K231" s="43"/>
      <c r="L231" s="47"/>
      <c r="M231" s="223"/>
      <c r="N231" s="224"/>
      <c r="O231" s="88"/>
      <c r="P231" s="88"/>
      <c r="Q231" s="88"/>
      <c r="R231" s="88"/>
      <c r="S231" s="88"/>
      <c r="T231" s="88"/>
      <c r="U231" s="89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135</v>
      </c>
      <c r="AU231" s="20" t="s">
        <v>84</v>
      </c>
    </row>
    <row r="232" s="13" customFormat="1">
      <c r="A232" s="13"/>
      <c r="B232" s="225"/>
      <c r="C232" s="226"/>
      <c r="D232" s="227" t="s">
        <v>137</v>
      </c>
      <c r="E232" s="228" t="s">
        <v>19</v>
      </c>
      <c r="F232" s="229" t="s">
        <v>254</v>
      </c>
      <c r="G232" s="226"/>
      <c r="H232" s="228" t="s">
        <v>19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3"/>
      <c r="U232" s="234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137</v>
      </c>
      <c r="AU232" s="235" t="s">
        <v>84</v>
      </c>
      <c r="AV232" s="13" t="s">
        <v>82</v>
      </c>
      <c r="AW232" s="13" t="s">
        <v>35</v>
      </c>
      <c r="AX232" s="13" t="s">
        <v>74</v>
      </c>
      <c r="AY232" s="235" t="s">
        <v>126</v>
      </c>
    </row>
    <row r="233" s="13" customFormat="1">
      <c r="A233" s="13"/>
      <c r="B233" s="225"/>
      <c r="C233" s="226"/>
      <c r="D233" s="227" t="s">
        <v>137</v>
      </c>
      <c r="E233" s="228" t="s">
        <v>19</v>
      </c>
      <c r="F233" s="229" t="s">
        <v>255</v>
      </c>
      <c r="G233" s="226"/>
      <c r="H233" s="228" t="s">
        <v>19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3"/>
      <c r="U233" s="234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137</v>
      </c>
      <c r="AU233" s="235" t="s">
        <v>84</v>
      </c>
      <c r="AV233" s="13" t="s">
        <v>82</v>
      </c>
      <c r="AW233" s="13" t="s">
        <v>35</v>
      </c>
      <c r="AX233" s="13" t="s">
        <v>74</v>
      </c>
      <c r="AY233" s="235" t="s">
        <v>126</v>
      </c>
    </row>
    <row r="234" s="14" customFormat="1">
      <c r="A234" s="14"/>
      <c r="B234" s="236"/>
      <c r="C234" s="237"/>
      <c r="D234" s="227" t="s">
        <v>137</v>
      </c>
      <c r="E234" s="238" t="s">
        <v>19</v>
      </c>
      <c r="F234" s="239" t="s">
        <v>256</v>
      </c>
      <c r="G234" s="237"/>
      <c r="H234" s="240">
        <v>14.199999999999999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4"/>
      <c r="U234" s="245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137</v>
      </c>
      <c r="AU234" s="246" t="s">
        <v>84</v>
      </c>
      <c r="AV234" s="14" t="s">
        <v>84</v>
      </c>
      <c r="AW234" s="14" t="s">
        <v>35</v>
      </c>
      <c r="AX234" s="14" t="s">
        <v>74</v>
      </c>
      <c r="AY234" s="246" t="s">
        <v>126</v>
      </c>
    </row>
    <row r="235" s="14" customFormat="1">
      <c r="A235" s="14"/>
      <c r="B235" s="236"/>
      <c r="C235" s="237"/>
      <c r="D235" s="227" t="s">
        <v>137</v>
      </c>
      <c r="E235" s="238" t="s">
        <v>19</v>
      </c>
      <c r="F235" s="239" t="s">
        <v>257</v>
      </c>
      <c r="G235" s="237"/>
      <c r="H235" s="240">
        <v>14.288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4"/>
      <c r="U235" s="245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137</v>
      </c>
      <c r="AU235" s="246" t="s">
        <v>84</v>
      </c>
      <c r="AV235" s="14" t="s">
        <v>84</v>
      </c>
      <c r="AW235" s="14" t="s">
        <v>35</v>
      </c>
      <c r="AX235" s="14" t="s">
        <v>74</v>
      </c>
      <c r="AY235" s="246" t="s">
        <v>126</v>
      </c>
    </row>
    <row r="236" s="15" customFormat="1">
      <c r="A236" s="15"/>
      <c r="B236" s="247"/>
      <c r="C236" s="248"/>
      <c r="D236" s="227" t="s">
        <v>137</v>
      </c>
      <c r="E236" s="249" t="s">
        <v>19</v>
      </c>
      <c r="F236" s="250" t="s">
        <v>143</v>
      </c>
      <c r="G236" s="248"/>
      <c r="H236" s="251">
        <v>28.488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5"/>
      <c r="U236" s="256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7" t="s">
        <v>137</v>
      </c>
      <c r="AU236" s="257" t="s">
        <v>84</v>
      </c>
      <c r="AV236" s="15" t="s">
        <v>133</v>
      </c>
      <c r="AW236" s="15" t="s">
        <v>35</v>
      </c>
      <c r="AX236" s="15" t="s">
        <v>82</v>
      </c>
      <c r="AY236" s="257" t="s">
        <v>126</v>
      </c>
    </row>
    <row r="237" s="12" customFormat="1" ht="22.8" customHeight="1">
      <c r="A237" s="12"/>
      <c r="B237" s="191"/>
      <c r="C237" s="192"/>
      <c r="D237" s="193" t="s">
        <v>73</v>
      </c>
      <c r="E237" s="205" t="s">
        <v>176</v>
      </c>
      <c r="F237" s="205" t="s">
        <v>258</v>
      </c>
      <c r="G237" s="192"/>
      <c r="H237" s="192"/>
      <c r="I237" s="195"/>
      <c r="J237" s="206">
        <f>BK237</f>
        <v>0</v>
      </c>
      <c r="K237" s="192"/>
      <c r="L237" s="197"/>
      <c r="M237" s="198"/>
      <c r="N237" s="199"/>
      <c r="O237" s="199"/>
      <c r="P237" s="200">
        <f>SUM(P238:P244)</f>
        <v>0</v>
      </c>
      <c r="Q237" s="199"/>
      <c r="R237" s="200">
        <f>SUM(R238:R244)</f>
        <v>0</v>
      </c>
      <c r="S237" s="199"/>
      <c r="T237" s="200">
        <f>SUM(T238:T244)</f>
        <v>0</v>
      </c>
      <c r="U237" s="201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2" t="s">
        <v>82</v>
      </c>
      <c r="AT237" s="203" t="s">
        <v>73</v>
      </c>
      <c r="AU237" s="203" t="s">
        <v>82</v>
      </c>
      <c r="AY237" s="202" t="s">
        <v>126</v>
      </c>
      <c r="BK237" s="204">
        <f>SUM(BK238:BK244)</f>
        <v>0</v>
      </c>
    </row>
    <row r="238" s="2" customFormat="1" ht="16.5" customHeight="1">
      <c r="A238" s="41"/>
      <c r="B238" s="42"/>
      <c r="C238" s="207" t="s">
        <v>259</v>
      </c>
      <c r="D238" s="207" t="s">
        <v>128</v>
      </c>
      <c r="E238" s="208" t="s">
        <v>260</v>
      </c>
      <c r="F238" s="209" t="s">
        <v>261</v>
      </c>
      <c r="G238" s="210" t="s">
        <v>154</v>
      </c>
      <c r="H238" s="211">
        <v>10.178000000000001</v>
      </c>
      <c r="I238" s="212"/>
      <c r="J238" s="213">
        <f>ROUND(I238*H238,2)</f>
        <v>0</v>
      </c>
      <c r="K238" s="209" t="s">
        <v>132</v>
      </c>
      <c r="L238" s="47"/>
      <c r="M238" s="214" t="s">
        <v>19</v>
      </c>
      <c r="N238" s="215" t="s">
        <v>47</v>
      </c>
      <c r="O238" s="88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6">
        <f>S238*H238</f>
        <v>0</v>
      </c>
      <c r="U238" s="217" t="s">
        <v>19</v>
      </c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133</v>
      </c>
      <c r="AT238" s="218" t="s">
        <v>128</v>
      </c>
      <c r="AU238" s="218" t="s">
        <v>84</v>
      </c>
      <c r="AY238" s="20" t="s">
        <v>126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133</v>
      </c>
      <c r="BK238" s="219">
        <f>ROUND(I238*H238,2)</f>
        <v>0</v>
      </c>
      <c r="BL238" s="20" t="s">
        <v>133</v>
      </c>
      <c r="BM238" s="218" t="s">
        <v>262</v>
      </c>
    </row>
    <row r="239" s="2" customFormat="1">
      <c r="A239" s="41"/>
      <c r="B239" s="42"/>
      <c r="C239" s="43"/>
      <c r="D239" s="220" t="s">
        <v>135</v>
      </c>
      <c r="E239" s="43"/>
      <c r="F239" s="221" t="s">
        <v>263</v>
      </c>
      <c r="G239" s="43"/>
      <c r="H239" s="43"/>
      <c r="I239" s="222"/>
      <c r="J239" s="43"/>
      <c r="K239" s="43"/>
      <c r="L239" s="47"/>
      <c r="M239" s="223"/>
      <c r="N239" s="224"/>
      <c r="O239" s="88"/>
      <c r="P239" s="88"/>
      <c r="Q239" s="88"/>
      <c r="R239" s="88"/>
      <c r="S239" s="88"/>
      <c r="T239" s="88"/>
      <c r="U239" s="89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135</v>
      </c>
      <c r="AU239" s="20" t="s">
        <v>84</v>
      </c>
    </row>
    <row r="240" s="13" customFormat="1">
      <c r="A240" s="13"/>
      <c r="B240" s="225"/>
      <c r="C240" s="226"/>
      <c r="D240" s="227" t="s">
        <v>137</v>
      </c>
      <c r="E240" s="228" t="s">
        <v>19</v>
      </c>
      <c r="F240" s="229" t="s">
        <v>264</v>
      </c>
      <c r="G240" s="226"/>
      <c r="H240" s="228" t="s">
        <v>19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3"/>
      <c r="U240" s="234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137</v>
      </c>
      <c r="AU240" s="235" t="s">
        <v>84</v>
      </c>
      <c r="AV240" s="13" t="s">
        <v>82</v>
      </c>
      <c r="AW240" s="13" t="s">
        <v>35</v>
      </c>
      <c r="AX240" s="13" t="s">
        <v>74</v>
      </c>
      <c r="AY240" s="235" t="s">
        <v>126</v>
      </c>
    </row>
    <row r="241" s="13" customFormat="1">
      <c r="A241" s="13"/>
      <c r="B241" s="225"/>
      <c r="C241" s="226"/>
      <c r="D241" s="227" t="s">
        <v>137</v>
      </c>
      <c r="E241" s="228" t="s">
        <v>19</v>
      </c>
      <c r="F241" s="229" t="s">
        <v>265</v>
      </c>
      <c r="G241" s="226"/>
      <c r="H241" s="228" t="s">
        <v>19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3"/>
      <c r="U241" s="234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137</v>
      </c>
      <c r="AU241" s="235" t="s">
        <v>84</v>
      </c>
      <c r="AV241" s="13" t="s">
        <v>82</v>
      </c>
      <c r="AW241" s="13" t="s">
        <v>35</v>
      </c>
      <c r="AX241" s="13" t="s">
        <v>74</v>
      </c>
      <c r="AY241" s="235" t="s">
        <v>126</v>
      </c>
    </row>
    <row r="242" s="14" customFormat="1">
      <c r="A242" s="14"/>
      <c r="B242" s="236"/>
      <c r="C242" s="237"/>
      <c r="D242" s="227" t="s">
        <v>137</v>
      </c>
      <c r="E242" s="238" t="s">
        <v>19</v>
      </c>
      <c r="F242" s="239" t="s">
        <v>266</v>
      </c>
      <c r="G242" s="237"/>
      <c r="H242" s="240">
        <v>9.6530000000000005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4"/>
      <c r="U242" s="245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137</v>
      </c>
      <c r="AU242" s="246" t="s">
        <v>84</v>
      </c>
      <c r="AV242" s="14" t="s">
        <v>84</v>
      </c>
      <c r="AW242" s="14" t="s">
        <v>35</v>
      </c>
      <c r="AX242" s="14" t="s">
        <v>74</v>
      </c>
      <c r="AY242" s="246" t="s">
        <v>126</v>
      </c>
    </row>
    <row r="243" s="14" customFormat="1">
      <c r="A243" s="14"/>
      <c r="B243" s="236"/>
      <c r="C243" s="237"/>
      <c r="D243" s="227" t="s">
        <v>137</v>
      </c>
      <c r="E243" s="238" t="s">
        <v>19</v>
      </c>
      <c r="F243" s="239" t="s">
        <v>267</v>
      </c>
      <c r="G243" s="237"/>
      <c r="H243" s="240">
        <v>0.52500000000000002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4"/>
      <c r="U243" s="245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137</v>
      </c>
      <c r="AU243" s="246" t="s">
        <v>84</v>
      </c>
      <c r="AV243" s="14" t="s">
        <v>84</v>
      </c>
      <c r="AW243" s="14" t="s">
        <v>35</v>
      </c>
      <c r="AX243" s="14" t="s">
        <v>74</v>
      </c>
      <c r="AY243" s="246" t="s">
        <v>126</v>
      </c>
    </row>
    <row r="244" s="15" customFormat="1">
      <c r="A244" s="15"/>
      <c r="B244" s="247"/>
      <c r="C244" s="248"/>
      <c r="D244" s="227" t="s">
        <v>137</v>
      </c>
      <c r="E244" s="249" t="s">
        <v>19</v>
      </c>
      <c r="F244" s="250" t="s">
        <v>143</v>
      </c>
      <c r="G244" s="248"/>
      <c r="H244" s="251">
        <v>10.178000000000001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5"/>
      <c r="U244" s="256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137</v>
      </c>
      <c r="AU244" s="257" t="s">
        <v>84</v>
      </c>
      <c r="AV244" s="15" t="s">
        <v>133</v>
      </c>
      <c r="AW244" s="15" t="s">
        <v>35</v>
      </c>
      <c r="AX244" s="15" t="s">
        <v>82</v>
      </c>
      <c r="AY244" s="257" t="s">
        <v>126</v>
      </c>
    </row>
    <row r="245" s="12" customFormat="1" ht="22.8" customHeight="1">
      <c r="A245" s="12"/>
      <c r="B245" s="191"/>
      <c r="C245" s="192"/>
      <c r="D245" s="193" t="s">
        <v>73</v>
      </c>
      <c r="E245" s="205" t="s">
        <v>199</v>
      </c>
      <c r="F245" s="205" t="s">
        <v>268</v>
      </c>
      <c r="G245" s="192"/>
      <c r="H245" s="192"/>
      <c r="I245" s="195"/>
      <c r="J245" s="206">
        <f>BK245</f>
        <v>0</v>
      </c>
      <c r="K245" s="192"/>
      <c r="L245" s="197"/>
      <c r="M245" s="198"/>
      <c r="N245" s="199"/>
      <c r="O245" s="199"/>
      <c r="P245" s="200">
        <f>SUM(P246:P283)</f>
        <v>0</v>
      </c>
      <c r="Q245" s="199"/>
      <c r="R245" s="200">
        <f>SUM(R246:R283)</f>
        <v>0.0135076</v>
      </c>
      <c r="S245" s="199"/>
      <c r="T245" s="200">
        <f>SUM(T246:T283)</f>
        <v>33.822499999999998</v>
      </c>
      <c r="U245" s="201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2" t="s">
        <v>82</v>
      </c>
      <c r="AT245" s="203" t="s">
        <v>73</v>
      </c>
      <c r="AU245" s="203" t="s">
        <v>82</v>
      </c>
      <c r="AY245" s="202" t="s">
        <v>126</v>
      </c>
      <c r="BK245" s="204">
        <f>SUM(BK246:BK283)</f>
        <v>0</v>
      </c>
    </row>
    <row r="246" s="2" customFormat="1" ht="24.15" customHeight="1">
      <c r="A246" s="41"/>
      <c r="B246" s="42"/>
      <c r="C246" s="207" t="s">
        <v>269</v>
      </c>
      <c r="D246" s="207" t="s">
        <v>128</v>
      </c>
      <c r="E246" s="208" t="s">
        <v>270</v>
      </c>
      <c r="F246" s="209" t="s">
        <v>271</v>
      </c>
      <c r="G246" s="210" t="s">
        <v>131</v>
      </c>
      <c r="H246" s="211">
        <v>13.529</v>
      </c>
      <c r="I246" s="212"/>
      <c r="J246" s="213">
        <f>ROUND(I246*H246,2)</f>
        <v>0</v>
      </c>
      <c r="K246" s="209" t="s">
        <v>132</v>
      </c>
      <c r="L246" s="47"/>
      <c r="M246" s="214" t="s">
        <v>19</v>
      </c>
      <c r="N246" s="215" t="s">
        <v>47</v>
      </c>
      <c r="O246" s="88"/>
      <c r="P246" s="216">
        <f>O246*H246</f>
        <v>0</v>
      </c>
      <c r="Q246" s="216">
        <v>0</v>
      </c>
      <c r="R246" s="216">
        <f>Q246*H246</f>
        <v>0</v>
      </c>
      <c r="S246" s="216">
        <v>2.5</v>
      </c>
      <c r="T246" s="216">
        <f>S246*H246</f>
        <v>33.822499999999998</v>
      </c>
      <c r="U246" s="217" t="s">
        <v>19</v>
      </c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133</v>
      </c>
      <c r="AT246" s="218" t="s">
        <v>128</v>
      </c>
      <c r="AU246" s="218" t="s">
        <v>84</v>
      </c>
      <c r="AY246" s="20" t="s">
        <v>126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133</v>
      </c>
      <c r="BK246" s="219">
        <f>ROUND(I246*H246,2)</f>
        <v>0</v>
      </c>
      <c r="BL246" s="20" t="s">
        <v>133</v>
      </c>
      <c r="BM246" s="218" t="s">
        <v>272</v>
      </c>
    </row>
    <row r="247" s="2" customFormat="1">
      <c r="A247" s="41"/>
      <c r="B247" s="42"/>
      <c r="C247" s="43"/>
      <c r="D247" s="220" t="s">
        <v>135</v>
      </c>
      <c r="E247" s="43"/>
      <c r="F247" s="221" t="s">
        <v>273</v>
      </c>
      <c r="G247" s="43"/>
      <c r="H247" s="43"/>
      <c r="I247" s="222"/>
      <c r="J247" s="43"/>
      <c r="K247" s="43"/>
      <c r="L247" s="47"/>
      <c r="M247" s="223"/>
      <c r="N247" s="224"/>
      <c r="O247" s="88"/>
      <c r="P247" s="88"/>
      <c r="Q247" s="88"/>
      <c r="R247" s="88"/>
      <c r="S247" s="88"/>
      <c r="T247" s="88"/>
      <c r="U247" s="89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135</v>
      </c>
      <c r="AU247" s="20" t="s">
        <v>84</v>
      </c>
    </row>
    <row r="248" s="13" customFormat="1">
      <c r="A248" s="13"/>
      <c r="B248" s="225"/>
      <c r="C248" s="226"/>
      <c r="D248" s="227" t="s">
        <v>137</v>
      </c>
      <c r="E248" s="228" t="s">
        <v>19</v>
      </c>
      <c r="F248" s="229" t="s">
        <v>274</v>
      </c>
      <c r="G248" s="226"/>
      <c r="H248" s="228" t="s">
        <v>19</v>
      </c>
      <c r="I248" s="230"/>
      <c r="J248" s="226"/>
      <c r="K248" s="226"/>
      <c r="L248" s="231"/>
      <c r="M248" s="232"/>
      <c r="N248" s="233"/>
      <c r="O248" s="233"/>
      <c r="P248" s="233"/>
      <c r="Q248" s="233"/>
      <c r="R248" s="233"/>
      <c r="S248" s="233"/>
      <c r="T248" s="233"/>
      <c r="U248" s="234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137</v>
      </c>
      <c r="AU248" s="235" t="s">
        <v>84</v>
      </c>
      <c r="AV248" s="13" t="s">
        <v>82</v>
      </c>
      <c r="AW248" s="13" t="s">
        <v>35</v>
      </c>
      <c r="AX248" s="13" t="s">
        <v>74</v>
      </c>
      <c r="AY248" s="235" t="s">
        <v>126</v>
      </c>
    </row>
    <row r="249" s="13" customFormat="1">
      <c r="A249" s="13"/>
      <c r="B249" s="225"/>
      <c r="C249" s="226"/>
      <c r="D249" s="227" t="s">
        <v>137</v>
      </c>
      <c r="E249" s="228" t="s">
        <v>19</v>
      </c>
      <c r="F249" s="229" t="s">
        <v>227</v>
      </c>
      <c r="G249" s="226"/>
      <c r="H249" s="228" t="s">
        <v>19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3"/>
      <c r="U249" s="234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137</v>
      </c>
      <c r="AU249" s="235" t="s">
        <v>84</v>
      </c>
      <c r="AV249" s="13" t="s">
        <v>82</v>
      </c>
      <c r="AW249" s="13" t="s">
        <v>35</v>
      </c>
      <c r="AX249" s="13" t="s">
        <v>74</v>
      </c>
      <c r="AY249" s="235" t="s">
        <v>126</v>
      </c>
    </row>
    <row r="250" s="14" customFormat="1">
      <c r="A250" s="14"/>
      <c r="B250" s="236"/>
      <c r="C250" s="237"/>
      <c r="D250" s="227" t="s">
        <v>137</v>
      </c>
      <c r="E250" s="238" t="s">
        <v>19</v>
      </c>
      <c r="F250" s="239" t="s">
        <v>275</v>
      </c>
      <c r="G250" s="237"/>
      <c r="H250" s="240">
        <v>5.4450000000000003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4"/>
      <c r="U250" s="245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137</v>
      </c>
      <c r="AU250" s="246" t="s">
        <v>84</v>
      </c>
      <c r="AV250" s="14" t="s">
        <v>84</v>
      </c>
      <c r="AW250" s="14" t="s">
        <v>35</v>
      </c>
      <c r="AX250" s="14" t="s">
        <v>74</v>
      </c>
      <c r="AY250" s="246" t="s">
        <v>126</v>
      </c>
    </row>
    <row r="251" s="13" customFormat="1">
      <c r="A251" s="13"/>
      <c r="B251" s="225"/>
      <c r="C251" s="226"/>
      <c r="D251" s="227" t="s">
        <v>137</v>
      </c>
      <c r="E251" s="228" t="s">
        <v>19</v>
      </c>
      <c r="F251" s="229" t="s">
        <v>230</v>
      </c>
      <c r="G251" s="226"/>
      <c r="H251" s="228" t="s">
        <v>19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3"/>
      <c r="U251" s="234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137</v>
      </c>
      <c r="AU251" s="235" t="s">
        <v>84</v>
      </c>
      <c r="AV251" s="13" t="s">
        <v>82</v>
      </c>
      <c r="AW251" s="13" t="s">
        <v>35</v>
      </c>
      <c r="AX251" s="13" t="s">
        <v>74</v>
      </c>
      <c r="AY251" s="235" t="s">
        <v>126</v>
      </c>
    </row>
    <row r="252" s="14" customFormat="1">
      <c r="A252" s="14"/>
      <c r="B252" s="236"/>
      <c r="C252" s="237"/>
      <c r="D252" s="227" t="s">
        <v>137</v>
      </c>
      <c r="E252" s="238" t="s">
        <v>19</v>
      </c>
      <c r="F252" s="239" t="s">
        <v>276</v>
      </c>
      <c r="G252" s="237"/>
      <c r="H252" s="240">
        <v>6.4500000000000002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4"/>
      <c r="U252" s="245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137</v>
      </c>
      <c r="AU252" s="246" t="s">
        <v>84</v>
      </c>
      <c r="AV252" s="14" t="s">
        <v>84</v>
      </c>
      <c r="AW252" s="14" t="s">
        <v>35</v>
      </c>
      <c r="AX252" s="14" t="s">
        <v>74</v>
      </c>
      <c r="AY252" s="246" t="s">
        <v>126</v>
      </c>
    </row>
    <row r="253" s="13" customFormat="1">
      <c r="A253" s="13"/>
      <c r="B253" s="225"/>
      <c r="C253" s="226"/>
      <c r="D253" s="227" t="s">
        <v>137</v>
      </c>
      <c r="E253" s="228" t="s">
        <v>19</v>
      </c>
      <c r="F253" s="229" t="s">
        <v>277</v>
      </c>
      <c r="G253" s="226"/>
      <c r="H253" s="228" t="s">
        <v>19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3"/>
      <c r="U253" s="234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137</v>
      </c>
      <c r="AU253" s="235" t="s">
        <v>84</v>
      </c>
      <c r="AV253" s="13" t="s">
        <v>82</v>
      </c>
      <c r="AW253" s="13" t="s">
        <v>35</v>
      </c>
      <c r="AX253" s="13" t="s">
        <v>74</v>
      </c>
      <c r="AY253" s="235" t="s">
        <v>126</v>
      </c>
    </row>
    <row r="254" s="13" customFormat="1">
      <c r="A254" s="13"/>
      <c r="B254" s="225"/>
      <c r="C254" s="226"/>
      <c r="D254" s="227" t="s">
        <v>137</v>
      </c>
      <c r="E254" s="228" t="s">
        <v>19</v>
      </c>
      <c r="F254" s="229" t="s">
        <v>278</v>
      </c>
      <c r="G254" s="226"/>
      <c r="H254" s="228" t="s">
        <v>19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3"/>
      <c r="U254" s="234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137</v>
      </c>
      <c r="AU254" s="235" t="s">
        <v>84</v>
      </c>
      <c r="AV254" s="13" t="s">
        <v>82</v>
      </c>
      <c r="AW254" s="13" t="s">
        <v>35</v>
      </c>
      <c r="AX254" s="13" t="s">
        <v>74</v>
      </c>
      <c r="AY254" s="235" t="s">
        <v>126</v>
      </c>
    </row>
    <row r="255" s="14" customFormat="1">
      <c r="A255" s="14"/>
      <c r="B255" s="236"/>
      <c r="C255" s="237"/>
      <c r="D255" s="227" t="s">
        <v>137</v>
      </c>
      <c r="E255" s="238" t="s">
        <v>19</v>
      </c>
      <c r="F255" s="239" t="s">
        <v>279</v>
      </c>
      <c r="G255" s="237"/>
      <c r="H255" s="240">
        <v>1.6339999999999999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4"/>
      <c r="U255" s="245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137</v>
      </c>
      <c r="AU255" s="246" t="s">
        <v>84</v>
      </c>
      <c r="AV255" s="14" t="s">
        <v>84</v>
      </c>
      <c r="AW255" s="14" t="s">
        <v>35</v>
      </c>
      <c r="AX255" s="14" t="s">
        <v>74</v>
      </c>
      <c r="AY255" s="246" t="s">
        <v>126</v>
      </c>
    </row>
    <row r="256" s="15" customFormat="1">
      <c r="A256" s="15"/>
      <c r="B256" s="247"/>
      <c r="C256" s="248"/>
      <c r="D256" s="227" t="s">
        <v>137</v>
      </c>
      <c r="E256" s="249" t="s">
        <v>19</v>
      </c>
      <c r="F256" s="250" t="s">
        <v>143</v>
      </c>
      <c r="G256" s="248"/>
      <c r="H256" s="251">
        <v>13.529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5"/>
      <c r="U256" s="256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7" t="s">
        <v>137</v>
      </c>
      <c r="AU256" s="257" t="s">
        <v>84</v>
      </c>
      <c r="AV256" s="15" t="s">
        <v>133</v>
      </c>
      <c r="AW256" s="15" t="s">
        <v>35</v>
      </c>
      <c r="AX256" s="15" t="s">
        <v>82</v>
      </c>
      <c r="AY256" s="257" t="s">
        <v>126</v>
      </c>
    </row>
    <row r="257" s="2" customFormat="1" ht="16.5" customHeight="1">
      <c r="A257" s="41"/>
      <c r="B257" s="42"/>
      <c r="C257" s="207" t="s">
        <v>280</v>
      </c>
      <c r="D257" s="207" t="s">
        <v>128</v>
      </c>
      <c r="E257" s="208" t="s">
        <v>281</v>
      </c>
      <c r="F257" s="209" t="s">
        <v>282</v>
      </c>
      <c r="G257" s="210" t="s">
        <v>283</v>
      </c>
      <c r="H257" s="211">
        <v>1.7</v>
      </c>
      <c r="I257" s="212"/>
      <c r="J257" s="213">
        <f>ROUND(I257*H257,2)</f>
        <v>0</v>
      </c>
      <c r="K257" s="209" t="s">
        <v>132</v>
      </c>
      <c r="L257" s="47"/>
      <c r="M257" s="214" t="s">
        <v>19</v>
      </c>
      <c r="N257" s="215" t="s">
        <v>47</v>
      </c>
      <c r="O257" s="88"/>
      <c r="P257" s="216">
        <f>O257*H257</f>
        <v>0</v>
      </c>
      <c r="Q257" s="216">
        <v>0.00023000000000000001</v>
      </c>
      <c r="R257" s="216">
        <f>Q257*H257</f>
        <v>0.00039100000000000002</v>
      </c>
      <c r="S257" s="216">
        <v>0</v>
      </c>
      <c r="T257" s="216">
        <f>S257*H257</f>
        <v>0</v>
      </c>
      <c r="U257" s="217" t="s">
        <v>19</v>
      </c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133</v>
      </c>
      <c r="AT257" s="218" t="s">
        <v>128</v>
      </c>
      <c r="AU257" s="218" t="s">
        <v>84</v>
      </c>
      <c r="AY257" s="20" t="s">
        <v>126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133</v>
      </c>
      <c r="BK257" s="219">
        <f>ROUND(I257*H257,2)</f>
        <v>0</v>
      </c>
      <c r="BL257" s="20" t="s">
        <v>133</v>
      </c>
      <c r="BM257" s="218" t="s">
        <v>284</v>
      </c>
    </row>
    <row r="258" s="2" customFormat="1">
      <c r="A258" s="41"/>
      <c r="B258" s="42"/>
      <c r="C258" s="43"/>
      <c r="D258" s="220" t="s">
        <v>135</v>
      </c>
      <c r="E258" s="43"/>
      <c r="F258" s="221" t="s">
        <v>285</v>
      </c>
      <c r="G258" s="43"/>
      <c r="H258" s="43"/>
      <c r="I258" s="222"/>
      <c r="J258" s="43"/>
      <c r="K258" s="43"/>
      <c r="L258" s="47"/>
      <c r="M258" s="223"/>
      <c r="N258" s="224"/>
      <c r="O258" s="88"/>
      <c r="P258" s="88"/>
      <c r="Q258" s="88"/>
      <c r="R258" s="88"/>
      <c r="S258" s="88"/>
      <c r="T258" s="88"/>
      <c r="U258" s="89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135</v>
      </c>
      <c r="AU258" s="20" t="s">
        <v>84</v>
      </c>
    </row>
    <row r="259" s="13" customFormat="1">
      <c r="A259" s="13"/>
      <c r="B259" s="225"/>
      <c r="C259" s="226"/>
      <c r="D259" s="227" t="s">
        <v>137</v>
      </c>
      <c r="E259" s="228" t="s">
        <v>19</v>
      </c>
      <c r="F259" s="229" t="s">
        <v>286</v>
      </c>
      <c r="G259" s="226"/>
      <c r="H259" s="228" t="s">
        <v>19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3"/>
      <c r="U259" s="234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137</v>
      </c>
      <c r="AU259" s="235" t="s">
        <v>84</v>
      </c>
      <c r="AV259" s="13" t="s">
        <v>82</v>
      </c>
      <c r="AW259" s="13" t="s">
        <v>35</v>
      </c>
      <c r="AX259" s="13" t="s">
        <v>74</v>
      </c>
      <c r="AY259" s="235" t="s">
        <v>126</v>
      </c>
    </row>
    <row r="260" s="13" customFormat="1">
      <c r="A260" s="13"/>
      <c r="B260" s="225"/>
      <c r="C260" s="226"/>
      <c r="D260" s="227" t="s">
        <v>137</v>
      </c>
      <c r="E260" s="228" t="s">
        <v>19</v>
      </c>
      <c r="F260" s="229" t="s">
        <v>287</v>
      </c>
      <c r="G260" s="226"/>
      <c r="H260" s="228" t="s">
        <v>19</v>
      </c>
      <c r="I260" s="230"/>
      <c r="J260" s="226"/>
      <c r="K260" s="226"/>
      <c r="L260" s="231"/>
      <c r="M260" s="232"/>
      <c r="N260" s="233"/>
      <c r="O260" s="233"/>
      <c r="P260" s="233"/>
      <c r="Q260" s="233"/>
      <c r="R260" s="233"/>
      <c r="S260" s="233"/>
      <c r="T260" s="233"/>
      <c r="U260" s="234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137</v>
      </c>
      <c r="AU260" s="235" t="s">
        <v>84</v>
      </c>
      <c r="AV260" s="13" t="s">
        <v>82</v>
      </c>
      <c r="AW260" s="13" t="s">
        <v>35</v>
      </c>
      <c r="AX260" s="13" t="s">
        <v>74</v>
      </c>
      <c r="AY260" s="235" t="s">
        <v>126</v>
      </c>
    </row>
    <row r="261" s="14" customFormat="1">
      <c r="A261" s="14"/>
      <c r="B261" s="236"/>
      <c r="C261" s="237"/>
      <c r="D261" s="227" t="s">
        <v>137</v>
      </c>
      <c r="E261" s="238" t="s">
        <v>19</v>
      </c>
      <c r="F261" s="239" t="s">
        <v>288</v>
      </c>
      <c r="G261" s="237"/>
      <c r="H261" s="240">
        <v>1.7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4"/>
      <c r="U261" s="245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137</v>
      </c>
      <c r="AU261" s="246" t="s">
        <v>84</v>
      </c>
      <c r="AV261" s="14" t="s">
        <v>84</v>
      </c>
      <c r="AW261" s="14" t="s">
        <v>35</v>
      </c>
      <c r="AX261" s="14" t="s">
        <v>74</v>
      </c>
      <c r="AY261" s="246" t="s">
        <v>126</v>
      </c>
    </row>
    <row r="262" s="15" customFormat="1">
      <c r="A262" s="15"/>
      <c r="B262" s="247"/>
      <c r="C262" s="248"/>
      <c r="D262" s="227" t="s">
        <v>137</v>
      </c>
      <c r="E262" s="249" t="s">
        <v>19</v>
      </c>
      <c r="F262" s="250" t="s">
        <v>143</v>
      </c>
      <c r="G262" s="248"/>
      <c r="H262" s="251">
        <v>1.7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5"/>
      <c r="U262" s="256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7" t="s">
        <v>137</v>
      </c>
      <c r="AU262" s="257" t="s">
        <v>84</v>
      </c>
      <c r="AV262" s="15" t="s">
        <v>133</v>
      </c>
      <c r="AW262" s="15" t="s">
        <v>35</v>
      </c>
      <c r="AX262" s="15" t="s">
        <v>82</v>
      </c>
      <c r="AY262" s="257" t="s">
        <v>126</v>
      </c>
    </row>
    <row r="263" s="2" customFormat="1" ht="16.5" customHeight="1">
      <c r="A263" s="41"/>
      <c r="B263" s="42"/>
      <c r="C263" s="207" t="s">
        <v>289</v>
      </c>
      <c r="D263" s="207" t="s">
        <v>128</v>
      </c>
      <c r="E263" s="208" t="s">
        <v>290</v>
      </c>
      <c r="F263" s="209" t="s">
        <v>291</v>
      </c>
      <c r="G263" s="210" t="s">
        <v>283</v>
      </c>
      <c r="H263" s="211">
        <v>1.3999999999999999</v>
      </c>
      <c r="I263" s="212"/>
      <c r="J263" s="213">
        <f>ROUND(I263*H263,2)</f>
        <v>0</v>
      </c>
      <c r="K263" s="209" t="s">
        <v>132</v>
      </c>
      <c r="L263" s="47"/>
      <c r="M263" s="214" t="s">
        <v>19</v>
      </c>
      <c r="N263" s="215" t="s">
        <v>47</v>
      </c>
      <c r="O263" s="88"/>
      <c r="P263" s="216">
        <f>O263*H263</f>
        <v>0</v>
      </c>
      <c r="Q263" s="216">
        <v>0.0020799999999999998</v>
      </c>
      <c r="R263" s="216">
        <f>Q263*H263</f>
        <v>0.0029119999999999997</v>
      </c>
      <c r="S263" s="216">
        <v>0</v>
      </c>
      <c r="T263" s="216">
        <f>S263*H263</f>
        <v>0</v>
      </c>
      <c r="U263" s="217" t="s">
        <v>19</v>
      </c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133</v>
      </c>
      <c r="AT263" s="218" t="s">
        <v>128</v>
      </c>
      <c r="AU263" s="218" t="s">
        <v>84</v>
      </c>
      <c r="AY263" s="20" t="s">
        <v>126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133</v>
      </c>
      <c r="BK263" s="219">
        <f>ROUND(I263*H263,2)</f>
        <v>0</v>
      </c>
      <c r="BL263" s="20" t="s">
        <v>133</v>
      </c>
      <c r="BM263" s="218" t="s">
        <v>292</v>
      </c>
    </row>
    <row r="264" s="2" customFormat="1">
      <c r="A264" s="41"/>
      <c r="B264" s="42"/>
      <c r="C264" s="43"/>
      <c r="D264" s="220" t="s">
        <v>135</v>
      </c>
      <c r="E264" s="43"/>
      <c r="F264" s="221" t="s">
        <v>293</v>
      </c>
      <c r="G264" s="43"/>
      <c r="H264" s="43"/>
      <c r="I264" s="222"/>
      <c r="J264" s="43"/>
      <c r="K264" s="43"/>
      <c r="L264" s="47"/>
      <c r="M264" s="223"/>
      <c r="N264" s="224"/>
      <c r="O264" s="88"/>
      <c r="P264" s="88"/>
      <c r="Q264" s="88"/>
      <c r="R264" s="88"/>
      <c r="S264" s="88"/>
      <c r="T264" s="88"/>
      <c r="U264" s="89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135</v>
      </c>
      <c r="AU264" s="20" t="s">
        <v>84</v>
      </c>
    </row>
    <row r="265" s="13" customFormat="1">
      <c r="A265" s="13"/>
      <c r="B265" s="225"/>
      <c r="C265" s="226"/>
      <c r="D265" s="227" t="s">
        <v>137</v>
      </c>
      <c r="E265" s="228" t="s">
        <v>19</v>
      </c>
      <c r="F265" s="229" t="s">
        <v>294</v>
      </c>
      <c r="G265" s="226"/>
      <c r="H265" s="228" t="s">
        <v>19</v>
      </c>
      <c r="I265" s="230"/>
      <c r="J265" s="226"/>
      <c r="K265" s="226"/>
      <c r="L265" s="231"/>
      <c r="M265" s="232"/>
      <c r="N265" s="233"/>
      <c r="O265" s="233"/>
      <c r="P265" s="233"/>
      <c r="Q265" s="233"/>
      <c r="R265" s="233"/>
      <c r="S265" s="233"/>
      <c r="T265" s="233"/>
      <c r="U265" s="234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137</v>
      </c>
      <c r="AU265" s="235" t="s">
        <v>84</v>
      </c>
      <c r="AV265" s="13" t="s">
        <v>82</v>
      </c>
      <c r="AW265" s="13" t="s">
        <v>35</v>
      </c>
      <c r="AX265" s="13" t="s">
        <v>74</v>
      </c>
      <c r="AY265" s="235" t="s">
        <v>126</v>
      </c>
    </row>
    <row r="266" s="13" customFormat="1">
      <c r="A266" s="13"/>
      <c r="B266" s="225"/>
      <c r="C266" s="226"/>
      <c r="D266" s="227" t="s">
        <v>137</v>
      </c>
      <c r="E266" s="228" t="s">
        <v>19</v>
      </c>
      <c r="F266" s="229" t="s">
        <v>295</v>
      </c>
      <c r="G266" s="226"/>
      <c r="H266" s="228" t="s">
        <v>19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3"/>
      <c r="U266" s="234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137</v>
      </c>
      <c r="AU266" s="235" t="s">
        <v>84</v>
      </c>
      <c r="AV266" s="13" t="s">
        <v>82</v>
      </c>
      <c r="AW266" s="13" t="s">
        <v>35</v>
      </c>
      <c r="AX266" s="13" t="s">
        <v>74</v>
      </c>
      <c r="AY266" s="235" t="s">
        <v>126</v>
      </c>
    </row>
    <row r="267" s="13" customFormat="1">
      <c r="A267" s="13"/>
      <c r="B267" s="225"/>
      <c r="C267" s="226"/>
      <c r="D267" s="227" t="s">
        <v>137</v>
      </c>
      <c r="E267" s="228" t="s">
        <v>19</v>
      </c>
      <c r="F267" s="229" t="s">
        <v>296</v>
      </c>
      <c r="G267" s="226"/>
      <c r="H267" s="228" t="s">
        <v>19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3"/>
      <c r="U267" s="234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137</v>
      </c>
      <c r="AU267" s="235" t="s">
        <v>84</v>
      </c>
      <c r="AV267" s="13" t="s">
        <v>82</v>
      </c>
      <c r="AW267" s="13" t="s">
        <v>35</v>
      </c>
      <c r="AX267" s="13" t="s">
        <v>74</v>
      </c>
      <c r="AY267" s="235" t="s">
        <v>126</v>
      </c>
    </row>
    <row r="268" s="14" customFormat="1">
      <c r="A268" s="14"/>
      <c r="B268" s="236"/>
      <c r="C268" s="237"/>
      <c r="D268" s="227" t="s">
        <v>137</v>
      </c>
      <c r="E268" s="238" t="s">
        <v>19</v>
      </c>
      <c r="F268" s="239" t="s">
        <v>297</v>
      </c>
      <c r="G268" s="237"/>
      <c r="H268" s="240">
        <v>1.3999999999999999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4"/>
      <c r="U268" s="245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137</v>
      </c>
      <c r="AU268" s="246" t="s">
        <v>84</v>
      </c>
      <c r="AV268" s="14" t="s">
        <v>84</v>
      </c>
      <c r="AW268" s="14" t="s">
        <v>35</v>
      </c>
      <c r="AX268" s="14" t="s">
        <v>82</v>
      </c>
      <c r="AY268" s="246" t="s">
        <v>126</v>
      </c>
    </row>
    <row r="269" s="2" customFormat="1" ht="16.5" customHeight="1">
      <c r="A269" s="41"/>
      <c r="B269" s="42"/>
      <c r="C269" s="207" t="s">
        <v>298</v>
      </c>
      <c r="D269" s="207" t="s">
        <v>128</v>
      </c>
      <c r="E269" s="208" t="s">
        <v>299</v>
      </c>
      <c r="F269" s="209" t="s">
        <v>300</v>
      </c>
      <c r="G269" s="210" t="s">
        <v>283</v>
      </c>
      <c r="H269" s="211">
        <v>14.869999999999999</v>
      </c>
      <c r="I269" s="212"/>
      <c r="J269" s="213">
        <f>ROUND(I269*H269,2)</f>
        <v>0</v>
      </c>
      <c r="K269" s="209" t="s">
        <v>132</v>
      </c>
      <c r="L269" s="47"/>
      <c r="M269" s="214" t="s">
        <v>19</v>
      </c>
      <c r="N269" s="215" t="s">
        <v>47</v>
      </c>
      <c r="O269" s="88"/>
      <c r="P269" s="216">
        <f>O269*H269</f>
        <v>0</v>
      </c>
      <c r="Q269" s="216">
        <v>0.00062</v>
      </c>
      <c r="R269" s="216">
        <f>Q269*H269</f>
        <v>0.0092193999999999991</v>
      </c>
      <c r="S269" s="216">
        <v>0</v>
      </c>
      <c r="T269" s="216">
        <f>S269*H269</f>
        <v>0</v>
      </c>
      <c r="U269" s="217" t="s">
        <v>19</v>
      </c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133</v>
      </c>
      <c r="AT269" s="218" t="s">
        <v>128</v>
      </c>
      <c r="AU269" s="218" t="s">
        <v>84</v>
      </c>
      <c r="AY269" s="20" t="s">
        <v>126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133</v>
      </c>
      <c r="BK269" s="219">
        <f>ROUND(I269*H269,2)</f>
        <v>0</v>
      </c>
      <c r="BL269" s="20" t="s">
        <v>133</v>
      </c>
      <c r="BM269" s="218" t="s">
        <v>301</v>
      </c>
    </row>
    <row r="270" s="2" customFormat="1">
      <c r="A270" s="41"/>
      <c r="B270" s="42"/>
      <c r="C270" s="43"/>
      <c r="D270" s="220" t="s">
        <v>135</v>
      </c>
      <c r="E270" s="43"/>
      <c r="F270" s="221" t="s">
        <v>302</v>
      </c>
      <c r="G270" s="43"/>
      <c r="H270" s="43"/>
      <c r="I270" s="222"/>
      <c r="J270" s="43"/>
      <c r="K270" s="43"/>
      <c r="L270" s="47"/>
      <c r="M270" s="223"/>
      <c r="N270" s="224"/>
      <c r="O270" s="88"/>
      <c r="P270" s="88"/>
      <c r="Q270" s="88"/>
      <c r="R270" s="88"/>
      <c r="S270" s="88"/>
      <c r="T270" s="88"/>
      <c r="U270" s="89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135</v>
      </c>
      <c r="AU270" s="20" t="s">
        <v>84</v>
      </c>
    </row>
    <row r="271" s="13" customFormat="1">
      <c r="A271" s="13"/>
      <c r="B271" s="225"/>
      <c r="C271" s="226"/>
      <c r="D271" s="227" t="s">
        <v>137</v>
      </c>
      <c r="E271" s="228" t="s">
        <v>19</v>
      </c>
      <c r="F271" s="229" t="s">
        <v>303</v>
      </c>
      <c r="G271" s="226"/>
      <c r="H271" s="228" t="s">
        <v>19</v>
      </c>
      <c r="I271" s="230"/>
      <c r="J271" s="226"/>
      <c r="K271" s="226"/>
      <c r="L271" s="231"/>
      <c r="M271" s="232"/>
      <c r="N271" s="233"/>
      <c r="O271" s="233"/>
      <c r="P271" s="233"/>
      <c r="Q271" s="233"/>
      <c r="R271" s="233"/>
      <c r="S271" s="233"/>
      <c r="T271" s="233"/>
      <c r="U271" s="234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137</v>
      </c>
      <c r="AU271" s="235" t="s">
        <v>84</v>
      </c>
      <c r="AV271" s="13" t="s">
        <v>82</v>
      </c>
      <c r="AW271" s="13" t="s">
        <v>35</v>
      </c>
      <c r="AX271" s="13" t="s">
        <v>74</v>
      </c>
      <c r="AY271" s="235" t="s">
        <v>126</v>
      </c>
    </row>
    <row r="272" s="14" customFormat="1">
      <c r="A272" s="14"/>
      <c r="B272" s="236"/>
      <c r="C272" s="237"/>
      <c r="D272" s="227" t="s">
        <v>137</v>
      </c>
      <c r="E272" s="238" t="s">
        <v>19</v>
      </c>
      <c r="F272" s="239" t="s">
        <v>304</v>
      </c>
      <c r="G272" s="237"/>
      <c r="H272" s="240">
        <v>14.869999999999999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4"/>
      <c r="U272" s="245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137</v>
      </c>
      <c r="AU272" s="246" t="s">
        <v>84</v>
      </c>
      <c r="AV272" s="14" t="s">
        <v>84</v>
      </c>
      <c r="AW272" s="14" t="s">
        <v>35</v>
      </c>
      <c r="AX272" s="14" t="s">
        <v>82</v>
      </c>
      <c r="AY272" s="246" t="s">
        <v>126</v>
      </c>
    </row>
    <row r="273" s="2" customFormat="1" ht="21.75" customHeight="1">
      <c r="A273" s="41"/>
      <c r="B273" s="42"/>
      <c r="C273" s="207" t="s">
        <v>305</v>
      </c>
      <c r="D273" s="207" t="s">
        <v>128</v>
      </c>
      <c r="E273" s="208" t="s">
        <v>306</v>
      </c>
      <c r="F273" s="209" t="s">
        <v>307</v>
      </c>
      <c r="G273" s="210" t="s">
        <v>283</v>
      </c>
      <c r="H273" s="211">
        <v>32.840000000000003</v>
      </c>
      <c r="I273" s="212"/>
      <c r="J273" s="213">
        <f>ROUND(I273*H273,2)</f>
        <v>0</v>
      </c>
      <c r="K273" s="209" t="s">
        <v>132</v>
      </c>
      <c r="L273" s="47"/>
      <c r="M273" s="214" t="s">
        <v>19</v>
      </c>
      <c r="N273" s="215" t="s">
        <v>47</v>
      </c>
      <c r="O273" s="88"/>
      <c r="P273" s="216">
        <f>O273*H273</f>
        <v>0</v>
      </c>
      <c r="Q273" s="216">
        <v>3.0000000000000001E-05</v>
      </c>
      <c r="R273" s="216">
        <f>Q273*H273</f>
        <v>0.00098520000000000009</v>
      </c>
      <c r="S273" s="216">
        <v>0</v>
      </c>
      <c r="T273" s="216">
        <f>S273*H273</f>
        <v>0</v>
      </c>
      <c r="U273" s="217" t="s">
        <v>19</v>
      </c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133</v>
      </c>
      <c r="AT273" s="218" t="s">
        <v>128</v>
      </c>
      <c r="AU273" s="218" t="s">
        <v>84</v>
      </c>
      <c r="AY273" s="20" t="s">
        <v>126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133</v>
      </c>
      <c r="BK273" s="219">
        <f>ROUND(I273*H273,2)</f>
        <v>0</v>
      </c>
      <c r="BL273" s="20" t="s">
        <v>133</v>
      </c>
      <c r="BM273" s="218" t="s">
        <v>308</v>
      </c>
    </row>
    <row r="274" s="2" customFormat="1">
      <c r="A274" s="41"/>
      <c r="B274" s="42"/>
      <c r="C274" s="43"/>
      <c r="D274" s="220" t="s">
        <v>135</v>
      </c>
      <c r="E274" s="43"/>
      <c r="F274" s="221" t="s">
        <v>309</v>
      </c>
      <c r="G274" s="43"/>
      <c r="H274" s="43"/>
      <c r="I274" s="222"/>
      <c r="J274" s="43"/>
      <c r="K274" s="43"/>
      <c r="L274" s="47"/>
      <c r="M274" s="223"/>
      <c r="N274" s="224"/>
      <c r="O274" s="88"/>
      <c r="P274" s="88"/>
      <c r="Q274" s="88"/>
      <c r="R274" s="88"/>
      <c r="S274" s="88"/>
      <c r="T274" s="88"/>
      <c r="U274" s="89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135</v>
      </c>
      <c r="AU274" s="20" t="s">
        <v>84</v>
      </c>
    </row>
    <row r="275" s="13" customFormat="1">
      <c r="A275" s="13"/>
      <c r="B275" s="225"/>
      <c r="C275" s="226"/>
      <c r="D275" s="227" t="s">
        <v>137</v>
      </c>
      <c r="E275" s="228" t="s">
        <v>19</v>
      </c>
      <c r="F275" s="229" t="s">
        <v>310</v>
      </c>
      <c r="G275" s="226"/>
      <c r="H275" s="228" t="s">
        <v>19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3"/>
      <c r="U275" s="234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137</v>
      </c>
      <c r="AU275" s="235" t="s">
        <v>84</v>
      </c>
      <c r="AV275" s="13" t="s">
        <v>82</v>
      </c>
      <c r="AW275" s="13" t="s">
        <v>35</v>
      </c>
      <c r="AX275" s="13" t="s">
        <v>74</v>
      </c>
      <c r="AY275" s="235" t="s">
        <v>126</v>
      </c>
    </row>
    <row r="276" s="13" customFormat="1">
      <c r="A276" s="13"/>
      <c r="B276" s="225"/>
      <c r="C276" s="226"/>
      <c r="D276" s="227" t="s">
        <v>137</v>
      </c>
      <c r="E276" s="228" t="s">
        <v>19</v>
      </c>
      <c r="F276" s="229" t="s">
        <v>311</v>
      </c>
      <c r="G276" s="226"/>
      <c r="H276" s="228" t="s">
        <v>19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3"/>
      <c r="U276" s="234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137</v>
      </c>
      <c r="AU276" s="235" t="s">
        <v>84</v>
      </c>
      <c r="AV276" s="13" t="s">
        <v>82</v>
      </c>
      <c r="AW276" s="13" t="s">
        <v>35</v>
      </c>
      <c r="AX276" s="13" t="s">
        <v>74</v>
      </c>
      <c r="AY276" s="235" t="s">
        <v>126</v>
      </c>
    </row>
    <row r="277" s="13" customFormat="1">
      <c r="A277" s="13"/>
      <c r="B277" s="225"/>
      <c r="C277" s="226"/>
      <c r="D277" s="227" t="s">
        <v>137</v>
      </c>
      <c r="E277" s="228" t="s">
        <v>19</v>
      </c>
      <c r="F277" s="229" t="s">
        <v>294</v>
      </c>
      <c r="G277" s="226"/>
      <c r="H277" s="228" t="s">
        <v>19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3"/>
      <c r="U277" s="234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137</v>
      </c>
      <c r="AU277" s="235" t="s">
        <v>84</v>
      </c>
      <c r="AV277" s="13" t="s">
        <v>82</v>
      </c>
      <c r="AW277" s="13" t="s">
        <v>35</v>
      </c>
      <c r="AX277" s="13" t="s">
        <v>74</v>
      </c>
      <c r="AY277" s="235" t="s">
        <v>126</v>
      </c>
    </row>
    <row r="278" s="14" customFormat="1">
      <c r="A278" s="14"/>
      <c r="B278" s="236"/>
      <c r="C278" s="237"/>
      <c r="D278" s="227" t="s">
        <v>137</v>
      </c>
      <c r="E278" s="238" t="s">
        <v>19</v>
      </c>
      <c r="F278" s="239" t="s">
        <v>297</v>
      </c>
      <c r="G278" s="237"/>
      <c r="H278" s="240">
        <v>1.3999999999999999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4"/>
      <c r="U278" s="245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137</v>
      </c>
      <c r="AU278" s="246" t="s">
        <v>84</v>
      </c>
      <c r="AV278" s="14" t="s">
        <v>84</v>
      </c>
      <c r="AW278" s="14" t="s">
        <v>35</v>
      </c>
      <c r="AX278" s="14" t="s">
        <v>74</v>
      </c>
      <c r="AY278" s="246" t="s">
        <v>126</v>
      </c>
    </row>
    <row r="279" s="13" customFormat="1">
      <c r="A279" s="13"/>
      <c r="B279" s="225"/>
      <c r="C279" s="226"/>
      <c r="D279" s="227" t="s">
        <v>137</v>
      </c>
      <c r="E279" s="228" t="s">
        <v>19</v>
      </c>
      <c r="F279" s="229" t="s">
        <v>312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3"/>
      <c r="U279" s="234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137</v>
      </c>
      <c r="AU279" s="235" t="s">
        <v>84</v>
      </c>
      <c r="AV279" s="13" t="s">
        <v>82</v>
      </c>
      <c r="AW279" s="13" t="s">
        <v>35</v>
      </c>
      <c r="AX279" s="13" t="s">
        <v>74</v>
      </c>
      <c r="AY279" s="235" t="s">
        <v>126</v>
      </c>
    </row>
    <row r="280" s="14" customFormat="1">
      <c r="A280" s="14"/>
      <c r="B280" s="236"/>
      <c r="C280" s="237"/>
      <c r="D280" s="227" t="s">
        <v>137</v>
      </c>
      <c r="E280" s="238" t="s">
        <v>19</v>
      </c>
      <c r="F280" s="239" t="s">
        <v>313</v>
      </c>
      <c r="G280" s="237"/>
      <c r="H280" s="240">
        <v>29.739999999999998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137</v>
      </c>
      <c r="AU280" s="246" t="s">
        <v>84</v>
      </c>
      <c r="AV280" s="14" t="s">
        <v>84</v>
      </c>
      <c r="AW280" s="14" t="s">
        <v>35</v>
      </c>
      <c r="AX280" s="14" t="s">
        <v>74</v>
      </c>
      <c r="AY280" s="246" t="s">
        <v>126</v>
      </c>
    </row>
    <row r="281" s="13" customFormat="1">
      <c r="A281" s="13"/>
      <c r="B281" s="225"/>
      <c r="C281" s="226"/>
      <c r="D281" s="227" t="s">
        <v>137</v>
      </c>
      <c r="E281" s="228" t="s">
        <v>19</v>
      </c>
      <c r="F281" s="229" t="s">
        <v>287</v>
      </c>
      <c r="G281" s="226"/>
      <c r="H281" s="228" t="s">
        <v>19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3"/>
      <c r="U281" s="234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137</v>
      </c>
      <c r="AU281" s="235" t="s">
        <v>84</v>
      </c>
      <c r="AV281" s="13" t="s">
        <v>82</v>
      </c>
      <c r="AW281" s="13" t="s">
        <v>35</v>
      </c>
      <c r="AX281" s="13" t="s">
        <v>74</v>
      </c>
      <c r="AY281" s="235" t="s">
        <v>126</v>
      </c>
    </row>
    <row r="282" s="14" customFormat="1">
      <c r="A282" s="14"/>
      <c r="B282" s="236"/>
      <c r="C282" s="237"/>
      <c r="D282" s="227" t="s">
        <v>137</v>
      </c>
      <c r="E282" s="238" t="s">
        <v>19</v>
      </c>
      <c r="F282" s="239" t="s">
        <v>288</v>
      </c>
      <c r="G282" s="237"/>
      <c r="H282" s="240">
        <v>1.7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4"/>
      <c r="U282" s="245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137</v>
      </c>
      <c r="AU282" s="246" t="s">
        <v>84</v>
      </c>
      <c r="AV282" s="14" t="s">
        <v>84</v>
      </c>
      <c r="AW282" s="14" t="s">
        <v>35</v>
      </c>
      <c r="AX282" s="14" t="s">
        <v>74</v>
      </c>
      <c r="AY282" s="246" t="s">
        <v>126</v>
      </c>
    </row>
    <row r="283" s="15" customFormat="1">
      <c r="A283" s="15"/>
      <c r="B283" s="247"/>
      <c r="C283" s="248"/>
      <c r="D283" s="227" t="s">
        <v>137</v>
      </c>
      <c r="E283" s="249" t="s">
        <v>19</v>
      </c>
      <c r="F283" s="250" t="s">
        <v>143</v>
      </c>
      <c r="G283" s="248"/>
      <c r="H283" s="251">
        <v>32.840000000000003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5"/>
      <c r="U283" s="256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7" t="s">
        <v>137</v>
      </c>
      <c r="AU283" s="257" t="s">
        <v>84</v>
      </c>
      <c r="AV283" s="15" t="s">
        <v>133</v>
      </c>
      <c r="AW283" s="15" t="s">
        <v>35</v>
      </c>
      <c r="AX283" s="15" t="s">
        <v>82</v>
      </c>
      <c r="AY283" s="257" t="s">
        <v>126</v>
      </c>
    </row>
    <row r="284" s="12" customFormat="1" ht="22.8" customHeight="1">
      <c r="A284" s="12"/>
      <c r="B284" s="191"/>
      <c r="C284" s="192"/>
      <c r="D284" s="193" t="s">
        <v>73</v>
      </c>
      <c r="E284" s="205" t="s">
        <v>314</v>
      </c>
      <c r="F284" s="205" t="s">
        <v>315</v>
      </c>
      <c r="G284" s="192"/>
      <c r="H284" s="192"/>
      <c r="I284" s="195"/>
      <c r="J284" s="206">
        <f>BK284</f>
        <v>0</v>
      </c>
      <c r="K284" s="192"/>
      <c r="L284" s="197"/>
      <c r="M284" s="198"/>
      <c r="N284" s="199"/>
      <c r="O284" s="199"/>
      <c r="P284" s="200">
        <f>SUM(P285:P286)</f>
        <v>0</v>
      </c>
      <c r="Q284" s="199"/>
      <c r="R284" s="200">
        <f>SUM(R285:R286)</f>
        <v>0</v>
      </c>
      <c r="S284" s="199"/>
      <c r="T284" s="200">
        <f>SUM(T285:T286)</f>
        <v>0</v>
      </c>
      <c r="U284" s="201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2" t="s">
        <v>82</v>
      </c>
      <c r="AT284" s="203" t="s">
        <v>73</v>
      </c>
      <c r="AU284" s="203" t="s">
        <v>82</v>
      </c>
      <c r="AY284" s="202" t="s">
        <v>126</v>
      </c>
      <c r="BK284" s="204">
        <f>SUM(BK285:BK286)</f>
        <v>0</v>
      </c>
    </row>
    <row r="285" s="2" customFormat="1" ht="21.75" customHeight="1">
      <c r="A285" s="41"/>
      <c r="B285" s="42"/>
      <c r="C285" s="207" t="s">
        <v>7</v>
      </c>
      <c r="D285" s="207" t="s">
        <v>128</v>
      </c>
      <c r="E285" s="208" t="s">
        <v>316</v>
      </c>
      <c r="F285" s="209" t="s">
        <v>317</v>
      </c>
      <c r="G285" s="210" t="s">
        <v>237</v>
      </c>
      <c r="H285" s="211">
        <v>35.095999999999997</v>
      </c>
      <c r="I285" s="212"/>
      <c r="J285" s="213">
        <f>ROUND(I285*H285,2)</f>
        <v>0</v>
      </c>
      <c r="K285" s="209" t="s">
        <v>132</v>
      </c>
      <c r="L285" s="47"/>
      <c r="M285" s="214" t="s">
        <v>19</v>
      </c>
      <c r="N285" s="215" t="s">
        <v>47</v>
      </c>
      <c r="O285" s="88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6">
        <f>S285*H285</f>
        <v>0</v>
      </c>
      <c r="U285" s="217" t="s">
        <v>19</v>
      </c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133</v>
      </c>
      <c r="AT285" s="218" t="s">
        <v>128</v>
      </c>
      <c r="AU285" s="218" t="s">
        <v>84</v>
      </c>
      <c r="AY285" s="20" t="s">
        <v>126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133</v>
      </c>
      <c r="BK285" s="219">
        <f>ROUND(I285*H285,2)</f>
        <v>0</v>
      </c>
      <c r="BL285" s="20" t="s">
        <v>133</v>
      </c>
      <c r="BM285" s="218" t="s">
        <v>318</v>
      </c>
    </row>
    <row r="286" s="2" customFormat="1">
      <c r="A286" s="41"/>
      <c r="B286" s="42"/>
      <c r="C286" s="43"/>
      <c r="D286" s="220" t="s">
        <v>135</v>
      </c>
      <c r="E286" s="43"/>
      <c r="F286" s="221" t="s">
        <v>319</v>
      </c>
      <c r="G286" s="43"/>
      <c r="H286" s="43"/>
      <c r="I286" s="222"/>
      <c r="J286" s="43"/>
      <c r="K286" s="43"/>
      <c r="L286" s="47"/>
      <c r="M286" s="223"/>
      <c r="N286" s="224"/>
      <c r="O286" s="88"/>
      <c r="P286" s="88"/>
      <c r="Q286" s="88"/>
      <c r="R286" s="88"/>
      <c r="S286" s="88"/>
      <c r="T286" s="88"/>
      <c r="U286" s="89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135</v>
      </c>
      <c r="AU286" s="20" t="s">
        <v>84</v>
      </c>
    </row>
    <row r="287" s="12" customFormat="1" ht="25.92" customHeight="1">
      <c r="A287" s="12"/>
      <c r="B287" s="191"/>
      <c r="C287" s="192"/>
      <c r="D287" s="193" t="s">
        <v>73</v>
      </c>
      <c r="E287" s="194" t="s">
        <v>320</v>
      </c>
      <c r="F287" s="194" t="s">
        <v>321</v>
      </c>
      <c r="G287" s="192"/>
      <c r="H287" s="192"/>
      <c r="I287" s="195"/>
      <c r="J287" s="196">
        <f>BK287</f>
        <v>0</v>
      </c>
      <c r="K287" s="192"/>
      <c r="L287" s="197"/>
      <c r="M287" s="198"/>
      <c r="N287" s="199"/>
      <c r="O287" s="199"/>
      <c r="P287" s="200">
        <f>P288</f>
        <v>0</v>
      </c>
      <c r="Q287" s="199"/>
      <c r="R287" s="200">
        <f>R288</f>
        <v>0.070103689999999996</v>
      </c>
      <c r="S287" s="199"/>
      <c r="T287" s="200">
        <f>T288</f>
        <v>0.065239999999999992</v>
      </c>
      <c r="U287" s="201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2" t="s">
        <v>84</v>
      </c>
      <c r="AT287" s="203" t="s">
        <v>73</v>
      </c>
      <c r="AU287" s="203" t="s">
        <v>74</v>
      </c>
      <c r="AY287" s="202" t="s">
        <v>126</v>
      </c>
      <c r="BK287" s="204">
        <f>BK288</f>
        <v>0</v>
      </c>
    </row>
    <row r="288" s="12" customFormat="1" ht="22.8" customHeight="1">
      <c r="A288" s="12"/>
      <c r="B288" s="191"/>
      <c r="C288" s="192"/>
      <c r="D288" s="193" t="s">
        <v>73</v>
      </c>
      <c r="E288" s="205" t="s">
        <v>322</v>
      </c>
      <c r="F288" s="205" t="s">
        <v>323</v>
      </c>
      <c r="G288" s="192"/>
      <c r="H288" s="192"/>
      <c r="I288" s="195"/>
      <c r="J288" s="206">
        <f>BK288</f>
        <v>0</v>
      </c>
      <c r="K288" s="192"/>
      <c r="L288" s="197"/>
      <c r="M288" s="198"/>
      <c r="N288" s="199"/>
      <c r="O288" s="199"/>
      <c r="P288" s="200">
        <f>P289+SUM(P290:P336)</f>
        <v>0</v>
      </c>
      <c r="Q288" s="199"/>
      <c r="R288" s="200">
        <f>R289+SUM(R290:R336)</f>
        <v>0.070103689999999996</v>
      </c>
      <c r="S288" s="199"/>
      <c r="T288" s="200">
        <f>T289+SUM(T290:T336)</f>
        <v>0.065239999999999992</v>
      </c>
      <c r="U288" s="201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2" t="s">
        <v>84</v>
      </c>
      <c r="AT288" s="203" t="s">
        <v>73</v>
      </c>
      <c r="AU288" s="203" t="s">
        <v>82</v>
      </c>
      <c r="AY288" s="202" t="s">
        <v>126</v>
      </c>
      <c r="BK288" s="204">
        <f>BK289+SUM(BK290:BK336)</f>
        <v>0</v>
      </c>
    </row>
    <row r="289" s="2" customFormat="1" ht="16.5" customHeight="1">
      <c r="A289" s="41"/>
      <c r="B289" s="42"/>
      <c r="C289" s="207" t="s">
        <v>324</v>
      </c>
      <c r="D289" s="207" t="s">
        <v>128</v>
      </c>
      <c r="E289" s="208" t="s">
        <v>325</v>
      </c>
      <c r="F289" s="209" t="s">
        <v>326</v>
      </c>
      <c r="G289" s="210" t="s">
        <v>327</v>
      </c>
      <c r="H289" s="211">
        <v>65.239999999999995</v>
      </c>
      <c r="I289" s="212"/>
      <c r="J289" s="213">
        <f>ROUND(I289*H289,2)</f>
        <v>0</v>
      </c>
      <c r="K289" s="209" t="s">
        <v>132</v>
      </c>
      <c r="L289" s="47"/>
      <c r="M289" s="214" t="s">
        <v>19</v>
      </c>
      <c r="N289" s="215" t="s">
        <v>47</v>
      </c>
      <c r="O289" s="88"/>
      <c r="P289" s="216">
        <f>O289*H289</f>
        <v>0</v>
      </c>
      <c r="Q289" s="216">
        <v>0</v>
      </c>
      <c r="R289" s="216">
        <f>Q289*H289</f>
        <v>0</v>
      </c>
      <c r="S289" s="216">
        <v>0.001</v>
      </c>
      <c r="T289" s="216">
        <f>S289*H289</f>
        <v>0.065239999999999992</v>
      </c>
      <c r="U289" s="217" t="s">
        <v>19</v>
      </c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269</v>
      </c>
      <c r="AT289" s="218" t="s">
        <v>128</v>
      </c>
      <c r="AU289" s="218" t="s">
        <v>84</v>
      </c>
      <c r="AY289" s="20" t="s">
        <v>126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133</v>
      </c>
      <c r="BK289" s="219">
        <f>ROUND(I289*H289,2)</f>
        <v>0</v>
      </c>
      <c r="BL289" s="20" t="s">
        <v>269</v>
      </c>
      <c r="BM289" s="218" t="s">
        <v>328</v>
      </c>
    </row>
    <row r="290" s="2" customFormat="1">
      <c r="A290" s="41"/>
      <c r="B290" s="42"/>
      <c r="C290" s="43"/>
      <c r="D290" s="220" t="s">
        <v>135</v>
      </c>
      <c r="E290" s="43"/>
      <c r="F290" s="221" t="s">
        <v>329</v>
      </c>
      <c r="G290" s="43"/>
      <c r="H290" s="43"/>
      <c r="I290" s="222"/>
      <c r="J290" s="43"/>
      <c r="K290" s="43"/>
      <c r="L290" s="47"/>
      <c r="M290" s="223"/>
      <c r="N290" s="224"/>
      <c r="O290" s="88"/>
      <c r="P290" s="88"/>
      <c r="Q290" s="88"/>
      <c r="R290" s="88"/>
      <c r="S290" s="88"/>
      <c r="T290" s="88"/>
      <c r="U290" s="89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135</v>
      </c>
      <c r="AU290" s="20" t="s">
        <v>84</v>
      </c>
    </row>
    <row r="291" s="13" customFormat="1">
      <c r="A291" s="13"/>
      <c r="B291" s="225"/>
      <c r="C291" s="226"/>
      <c r="D291" s="227" t="s">
        <v>137</v>
      </c>
      <c r="E291" s="228" t="s">
        <v>19</v>
      </c>
      <c r="F291" s="229" t="s">
        <v>330</v>
      </c>
      <c r="G291" s="226"/>
      <c r="H291" s="228" t="s">
        <v>19</v>
      </c>
      <c r="I291" s="230"/>
      <c r="J291" s="226"/>
      <c r="K291" s="226"/>
      <c r="L291" s="231"/>
      <c r="M291" s="232"/>
      <c r="N291" s="233"/>
      <c r="O291" s="233"/>
      <c r="P291" s="233"/>
      <c r="Q291" s="233"/>
      <c r="R291" s="233"/>
      <c r="S291" s="233"/>
      <c r="T291" s="233"/>
      <c r="U291" s="234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137</v>
      </c>
      <c r="AU291" s="235" t="s">
        <v>84</v>
      </c>
      <c r="AV291" s="13" t="s">
        <v>82</v>
      </c>
      <c r="AW291" s="13" t="s">
        <v>35</v>
      </c>
      <c r="AX291" s="13" t="s">
        <v>74</v>
      </c>
      <c r="AY291" s="235" t="s">
        <v>126</v>
      </c>
    </row>
    <row r="292" s="14" customFormat="1">
      <c r="A292" s="14"/>
      <c r="B292" s="236"/>
      <c r="C292" s="237"/>
      <c r="D292" s="227" t="s">
        <v>137</v>
      </c>
      <c r="E292" s="238" t="s">
        <v>19</v>
      </c>
      <c r="F292" s="239" t="s">
        <v>331</v>
      </c>
      <c r="G292" s="237"/>
      <c r="H292" s="240">
        <v>8.6449999999999996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4"/>
      <c r="U292" s="245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137</v>
      </c>
      <c r="AU292" s="246" t="s">
        <v>84</v>
      </c>
      <c r="AV292" s="14" t="s">
        <v>84</v>
      </c>
      <c r="AW292" s="14" t="s">
        <v>35</v>
      </c>
      <c r="AX292" s="14" t="s">
        <v>74</v>
      </c>
      <c r="AY292" s="246" t="s">
        <v>126</v>
      </c>
    </row>
    <row r="293" s="13" customFormat="1">
      <c r="A293" s="13"/>
      <c r="B293" s="225"/>
      <c r="C293" s="226"/>
      <c r="D293" s="227" t="s">
        <v>137</v>
      </c>
      <c r="E293" s="228" t="s">
        <v>19</v>
      </c>
      <c r="F293" s="229" t="s">
        <v>332</v>
      </c>
      <c r="G293" s="226"/>
      <c r="H293" s="228" t="s">
        <v>19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3"/>
      <c r="U293" s="234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137</v>
      </c>
      <c r="AU293" s="235" t="s">
        <v>84</v>
      </c>
      <c r="AV293" s="13" t="s">
        <v>82</v>
      </c>
      <c r="AW293" s="13" t="s">
        <v>35</v>
      </c>
      <c r="AX293" s="13" t="s">
        <v>74</v>
      </c>
      <c r="AY293" s="235" t="s">
        <v>126</v>
      </c>
    </row>
    <row r="294" s="14" customFormat="1">
      <c r="A294" s="14"/>
      <c r="B294" s="236"/>
      <c r="C294" s="237"/>
      <c r="D294" s="227" t="s">
        <v>137</v>
      </c>
      <c r="E294" s="238" t="s">
        <v>19</v>
      </c>
      <c r="F294" s="239" t="s">
        <v>333</v>
      </c>
      <c r="G294" s="237"/>
      <c r="H294" s="240">
        <v>56.594999999999999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4"/>
      <c r="U294" s="245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137</v>
      </c>
      <c r="AU294" s="246" t="s">
        <v>84</v>
      </c>
      <c r="AV294" s="14" t="s">
        <v>84</v>
      </c>
      <c r="AW294" s="14" t="s">
        <v>35</v>
      </c>
      <c r="AX294" s="14" t="s">
        <v>74</v>
      </c>
      <c r="AY294" s="246" t="s">
        <v>126</v>
      </c>
    </row>
    <row r="295" s="15" customFormat="1">
      <c r="A295" s="15"/>
      <c r="B295" s="247"/>
      <c r="C295" s="248"/>
      <c r="D295" s="227" t="s">
        <v>137</v>
      </c>
      <c r="E295" s="249" t="s">
        <v>19</v>
      </c>
      <c r="F295" s="250" t="s">
        <v>143</v>
      </c>
      <c r="G295" s="248"/>
      <c r="H295" s="251">
        <v>65.239999999999995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5"/>
      <c r="U295" s="256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7" t="s">
        <v>137</v>
      </c>
      <c r="AU295" s="257" t="s">
        <v>84</v>
      </c>
      <c r="AV295" s="15" t="s">
        <v>133</v>
      </c>
      <c r="AW295" s="15" t="s">
        <v>35</v>
      </c>
      <c r="AX295" s="15" t="s">
        <v>82</v>
      </c>
      <c r="AY295" s="257" t="s">
        <v>126</v>
      </c>
    </row>
    <row r="296" s="2" customFormat="1" ht="16.5" customHeight="1">
      <c r="A296" s="41"/>
      <c r="B296" s="42"/>
      <c r="C296" s="207" t="s">
        <v>334</v>
      </c>
      <c r="D296" s="207" t="s">
        <v>128</v>
      </c>
      <c r="E296" s="208" t="s">
        <v>335</v>
      </c>
      <c r="F296" s="209" t="s">
        <v>336</v>
      </c>
      <c r="G296" s="210" t="s">
        <v>283</v>
      </c>
      <c r="H296" s="211">
        <v>1.3999999999999999</v>
      </c>
      <c r="I296" s="212"/>
      <c r="J296" s="213">
        <f>ROUND(I296*H296,2)</f>
        <v>0</v>
      </c>
      <c r="K296" s="209" t="s">
        <v>19</v>
      </c>
      <c r="L296" s="47"/>
      <c r="M296" s="214" t="s">
        <v>19</v>
      </c>
      <c r="N296" s="215" t="s">
        <v>47</v>
      </c>
      <c r="O296" s="88"/>
      <c r="P296" s="216">
        <f>O296*H296</f>
        <v>0</v>
      </c>
      <c r="Q296" s="216">
        <v>0.00012999999999999999</v>
      </c>
      <c r="R296" s="216">
        <f>Q296*H296</f>
        <v>0.00018199999999999998</v>
      </c>
      <c r="S296" s="216">
        <v>0</v>
      </c>
      <c r="T296" s="216">
        <f>S296*H296</f>
        <v>0</v>
      </c>
      <c r="U296" s="217" t="s">
        <v>19</v>
      </c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269</v>
      </c>
      <c r="AT296" s="218" t="s">
        <v>128</v>
      </c>
      <c r="AU296" s="218" t="s">
        <v>84</v>
      </c>
      <c r="AY296" s="20" t="s">
        <v>126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133</v>
      </c>
      <c r="BK296" s="219">
        <f>ROUND(I296*H296,2)</f>
        <v>0</v>
      </c>
      <c r="BL296" s="20" t="s">
        <v>269</v>
      </c>
      <c r="BM296" s="218" t="s">
        <v>337</v>
      </c>
    </row>
    <row r="297" s="13" customFormat="1">
      <c r="A297" s="13"/>
      <c r="B297" s="225"/>
      <c r="C297" s="226"/>
      <c r="D297" s="227" t="s">
        <v>137</v>
      </c>
      <c r="E297" s="228" t="s">
        <v>19</v>
      </c>
      <c r="F297" s="229" t="s">
        <v>338</v>
      </c>
      <c r="G297" s="226"/>
      <c r="H297" s="228" t="s">
        <v>19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3"/>
      <c r="U297" s="234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137</v>
      </c>
      <c r="AU297" s="235" t="s">
        <v>84</v>
      </c>
      <c r="AV297" s="13" t="s">
        <v>82</v>
      </c>
      <c r="AW297" s="13" t="s">
        <v>35</v>
      </c>
      <c r="AX297" s="13" t="s">
        <v>74</v>
      </c>
      <c r="AY297" s="235" t="s">
        <v>126</v>
      </c>
    </row>
    <row r="298" s="14" customFormat="1">
      <c r="A298" s="14"/>
      <c r="B298" s="236"/>
      <c r="C298" s="237"/>
      <c r="D298" s="227" t="s">
        <v>137</v>
      </c>
      <c r="E298" s="238" t="s">
        <v>19</v>
      </c>
      <c r="F298" s="239" t="s">
        <v>339</v>
      </c>
      <c r="G298" s="237"/>
      <c r="H298" s="240">
        <v>1.3999999999999999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4"/>
      <c r="U298" s="245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137</v>
      </c>
      <c r="AU298" s="246" t="s">
        <v>84</v>
      </c>
      <c r="AV298" s="14" t="s">
        <v>84</v>
      </c>
      <c r="AW298" s="14" t="s">
        <v>35</v>
      </c>
      <c r="AX298" s="14" t="s">
        <v>74</v>
      </c>
      <c r="AY298" s="246" t="s">
        <v>126</v>
      </c>
    </row>
    <row r="299" s="15" customFormat="1">
      <c r="A299" s="15"/>
      <c r="B299" s="247"/>
      <c r="C299" s="248"/>
      <c r="D299" s="227" t="s">
        <v>137</v>
      </c>
      <c r="E299" s="249" t="s">
        <v>19</v>
      </c>
      <c r="F299" s="250" t="s">
        <v>143</v>
      </c>
      <c r="G299" s="248"/>
      <c r="H299" s="251">
        <v>1.3999999999999999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5"/>
      <c r="U299" s="256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7" t="s">
        <v>137</v>
      </c>
      <c r="AU299" s="257" t="s">
        <v>84</v>
      </c>
      <c r="AV299" s="15" t="s">
        <v>133</v>
      </c>
      <c r="AW299" s="15" t="s">
        <v>35</v>
      </c>
      <c r="AX299" s="15" t="s">
        <v>82</v>
      </c>
      <c r="AY299" s="257" t="s">
        <v>126</v>
      </c>
    </row>
    <row r="300" s="2" customFormat="1" ht="16.5" customHeight="1">
      <c r="A300" s="41"/>
      <c r="B300" s="42"/>
      <c r="C300" s="207" t="s">
        <v>340</v>
      </c>
      <c r="D300" s="207" t="s">
        <v>128</v>
      </c>
      <c r="E300" s="208" t="s">
        <v>341</v>
      </c>
      <c r="F300" s="209" t="s">
        <v>342</v>
      </c>
      <c r="G300" s="210" t="s">
        <v>327</v>
      </c>
      <c r="H300" s="211">
        <v>56.594999999999999</v>
      </c>
      <c r="I300" s="212"/>
      <c r="J300" s="213">
        <f>ROUND(I300*H300,2)</f>
        <v>0</v>
      </c>
      <c r="K300" s="209" t="s">
        <v>132</v>
      </c>
      <c r="L300" s="47"/>
      <c r="M300" s="214" t="s">
        <v>19</v>
      </c>
      <c r="N300" s="215" t="s">
        <v>47</v>
      </c>
      <c r="O300" s="88"/>
      <c r="P300" s="216">
        <f>O300*H300</f>
        <v>0</v>
      </c>
      <c r="Q300" s="216">
        <v>5.0000000000000002E-05</v>
      </c>
      <c r="R300" s="216">
        <f>Q300*H300</f>
        <v>0.0028297500000000002</v>
      </c>
      <c r="S300" s="216">
        <v>0</v>
      </c>
      <c r="T300" s="216">
        <f>S300*H300</f>
        <v>0</v>
      </c>
      <c r="U300" s="217" t="s">
        <v>19</v>
      </c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269</v>
      </c>
      <c r="AT300" s="218" t="s">
        <v>128</v>
      </c>
      <c r="AU300" s="218" t="s">
        <v>84</v>
      </c>
      <c r="AY300" s="20" t="s">
        <v>126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133</v>
      </c>
      <c r="BK300" s="219">
        <f>ROUND(I300*H300,2)</f>
        <v>0</v>
      </c>
      <c r="BL300" s="20" t="s">
        <v>269</v>
      </c>
      <c r="BM300" s="218" t="s">
        <v>343</v>
      </c>
    </row>
    <row r="301" s="2" customFormat="1">
      <c r="A301" s="41"/>
      <c r="B301" s="42"/>
      <c r="C301" s="43"/>
      <c r="D301" s="220" t="s">
        <v>135</v>
      </c>
      <c r="E301" s="43"/>
      <c r="F301" s="221" t="s">
        <v>344</v>
      </c>
      <c r="G301" s="43"/>
      <c r="H301" s="43"/>
      <c r="I301" s="222"/>
      <c r="J301" s="43"/>
      <c r="K301" s="43"/>
      <c r="L301" s="47"/>
      <c r="M301" s="223"/>
      <c r="N301" s="224"/>
      <c r="O301" s="88"/>
      <c r="P301" s="88"/>
      <c r="Q301" s="88"/>
      <c r="R301" s="88"/>
      <c r="S301" s="88"/>
      <c r="T301" s="88"/>
      <c r="U301" s="89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135</v>
      </c>
      <c r="AU301" s="20" t="s">
        <v>84</v>
      </c>
    </row>
    <row r="302" s="13" customFormat="1">
      <c r="A302" s="13"/>
      <c r="B302" s="225"/>
      <c r="C302" s="226"/>
      <c r="D302" s="227" t="s">
        <v>137</v>
      </c>
      <c r="E302" s="228" t="s">
        <v>19</v>
      </c>
      <c r="F302" s="229" t="s">
        <v>345</v>
      </c>
      <c r="G302" s="226"/>
      <c r="H302" s="228" t="s">
        <v>19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3"/>
      <c r="U302" s="234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137</v>
      </c>
      <c r="AU302" s="235" t="s">
        <v>84</v>
      </c>
      <c r="AV302" s="13" t="s">
        <v>82</v>
      </c>
      <c r="AW302" s="13" t="s">
        <v>35</v>
      </c>
      <c r="AX302" s="13" t="s">
        <v>74</v>
      </c>
      <c r="AY302" s="235" t="s">
        <v>126</v>
      </c>
    </row>
    <row r="303" s="14" customFormat="1">
      <c r="A303" s="14"/>
      <c r="B303" s="236"/>
      <c r="C303" s="237"/>
      <c r="D303" s="227" t="s">
        <v>137</v>
      </c>
      <c r="E303" s="238" t="s">
        <v>19</v>
      </c>
      <c r="F303" s="239" t="s">
        <v>333</v>
      </c>
      <c r="G303" s="237"/>
      <c r="H303" s="240">
        <v>56.594999999999999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4"/>
      <c r="U303" s="245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137</v>
      </c>
      <c r="AU303" s="246" t="s">
        <v>84</v>
      </c>
      <c r="AV303" s="14" t="s">
        <v>84</v>
      </c>
      <c r="AW303" s="14" t="s">
        <v>35</v>
      </c>
      <c r="AX303" s="14" t="s">
        <v>74</v>
      </c>
      <c r="AY303" s="246" t="s">
        <v>126</v>
      </c>
    </row>
    <row r="304" s="15" customFormat="1">
      <c r="A304" s="15"/>
      <c r="B304" s="247"/>
      <c r="C304" s="248"/>
      <c r="D304" s="227" t="s">
        <v>137</v>
      </c>
      <c r="E304" s="249" t="s">
        <v>19</v>
      </c>
      <c r="F304" s="250" t="s">
        <v>143</v>
      </c>
      <c r="G304" s="248"/>
      <c r="H304" s="251">
        <v>56.594999999999999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5"/>
      <c r="U304" s="256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7" t="s">
        <v>137</v>
      </c>
      <c r="AU304" s="257" t="s">
        <v>84</v>
      </c>
      <c r="AV304" s="15" t="s">
        <v>133</v>
      </c>
      <c r="AW304" s="15" t="s">
        <v>35</v>
      </c>
      <c r="AX304" s="15" t="s">
        <v>82</v>
      </c>
      <c r="AY304" s="257" t="s">
        <v>126</v>
      </c>
    </row>
    <row r="305" s="2" customFormat="1" ht="16.5" customHeight="1">
      <c r="A305" s="41"/>
      <c r="B305" s="42"/>
      <c r="C305" s="269" t="s">
        <v>346</v>
      </c>
      <c r="D305" s="269" t="s">
        <v>347</v>
      </c>
      <c r="E305" s="270" t="s">
        <v>348</v>
      </c>
      <c r="F305" s="271" t="s">
        <v>349</v>
      </c>
      <c r="G305" s="272" t="s">
        <v>237</v>
      </c>
      <c r="H305" s="273">
        <v>0.057000000000000002</v>
      </c>
      <c r="I305" s="274"/>
      <c r="J305" s="275">
        <f>ROUND(I305*H305,2)</f>
        <v>0</v>
      </c>
      <c r="K305" s="271" t="s">
        <v>132</v>
      </c>
      <c r="L305" s="276"/>
      <c r="M305" s="277" t="s">
        <v>19</v>
      </c>
      <c r="N305" s="278" t="s">
        <v>47</v>
      </c>
      <c r="O305" s="88"/>
      <c r="P305" s="216">
        <f>O305*H305</f>
        <v>0</v>
      </c>
      <c r="Q305" s="216">
        <v>1</v>
      </c>
      <c r="R305" s="216">
        <f>Q305*H305</f>
        <v>0.057000000000000002</v>
      </c>
      <c r="S305" s="216">
        <v>0</v>
      </c>
      <c r="T305" s="216">
        <f>S305*H305</f>
        <v>0</v>
      </c>
      <c r="U305" s="217" t="s">
        <v>19</v>
      </c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194</v>
      </c>
      <c r="AT305" s="218" t="s">
        <v>347</v>
      </c>
      <c r="AU305" s="218" t="s">
        <v>84</v>
      </c>
      <c r="AY305" s="20" t="s">
        <v>126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133</v>
      </c>
      <c r="BK305" s="219">
        <f>ROUND(I305*H305,2)</f>
        <v>0</v>
      </c>
      <c r="BL305" s="20" t="s">
        <v>133</v>
      </c>
      <c r="BM305" s="218" t="s">
        <v>350</v>
      </c>
    </row>
    <row r="306" s="13" customFormat="1">
      <c r="A306" s="13"/>
      <c r="B306" s="225"/>
      <c r="C306" s="226"/>
      <c r="D306" s="227" t="s">
        <v>137</v>
      </c>
      <c r="E306" s="228" t="s">
        <v>19</v>
      </c>
      <c r="F306" s="229" t="s">
        <v>351</v>
      </c>
      <c r="G306" s="226"/>
      <c r="H306" s="228" t="s">
        <v>19</v>
      </c>
      <c r="I306" s="230"/>
      <c r="J306" s="226"/>
      <c r="K306" s="226"/>
      <c r="L306" s="231"/>
      <c r="M306" s="232"/>
      <c r="N306" s="233"/>
      <c r="O306" s="233"/>
      <c r="P306" s="233"/>
      <c r="Q306" s="233"/>
      <c r="R306" s="233"/>
      <c r="S306" s="233"/>
      <c r="T306" s="233"/>
      <c r="U306" s="234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137</v>
      </c>
      <c r="AU306" s="235" t="s">
        <v>84</v>
      </c>
      <c r="AV306" s="13" t="s">
        <v>82</v>
      </c>
      <c r="AW306" s="13" t="s">
        <v>35</v>
      </c>
      <c r="AX306" s="13" t="s">
        <v>74</v>
      </c>
      <c r="AY306" s="235" t="s">
        <v>126</v>
      </c>
    </row>
    <row r="307" s="14" customFormat="1">
      <c r="A307" s="14"/>
      <c r="B307" s="236"/>
      <c r="C307" s="237"/>
      <c r="D307" s="227" t="s">
        <v>137</v>
      </c>
      <c r="E307" s="238" t="s">
        <v>19</v>
      </c>
      <c r="F307" s="239" t="s">
        <v>352</v>
      </c>
      <c r="G307" s="237"/>
      <c r="H307" s="240">
        <v>0.057000000000000002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4"/>
      <c r="U307" s="245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137</v>
      </c>
      <c r="AU307" s="246" t="s">
        <v>84</v>
      </c>
      <c r="AV307" s="14" t="s">
        <v>84</v>
      </c>
      <c r="AW307" s="14" t="s">
        <v>35</v>
      </c>
      <c r="AX307" s="14" t="s">
        <v>74</v>
      </c>
      <c r="AY307" s="246" t="s">
        <v>126</v>
      </c>
    </row>
    <row r="308" s="15" customFormat="1">
      <c r="A308" s="15"/>
      <c r="B308" s="247"/>
      <c r="C308" s="248"/>
      <c r="D308" s="227" t="s">
        <v>137</v>
      </c>
      <c r="E308" s="249" t="s">
        <v>19</v>
      </c>
      <c r="F308" s="250" t="s">
        <v>143</v>
      </c>
      <c r="G308" s="248"/>
      <c r="H308" s="251">
        <v>0.057000000000000002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5"/>
      <c r="U308" s="256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7" t="s">
        <v>137</v>
      </c>
      <c r="AU308" s="257" t="s">
        <v>84</v>
      </c>
      <c r="AV308" s="15" t="s">
        <v>133</v>
      </c>
      <c r="AW308" s="15" t="s">
        <v>35</v>
      </c>
      <c r="AX308" s="15" t="s">
        <v>82</v>
      </c>
      <c r="AY308" s="257" t="s">
        <v>126</v>
      </c>
    </row>
    <row r="309" s="2" customFormat="1" ht="24.15" customHeight="1">
      <c r="A309" s="41"/>
      <c r="B309" s="42"/>
      <c r="C309" s="207" t="s">
        <v>353</v>
      </c>
      <c r="D309" s="207" t="s">
        <v>128</v>
      </c>
      <c r="E309" s="208" t="s">
        <v>354</v>
      </c>
      <c r="F309" s="209" t="s">
        <v>355</v>
      </c>
      <c r="G309" s="210" t="s">
        <v>154</v>
      </c>
      <c r="H309" s="211">
        <v>0.11</v>
      </c>
      <c r="I309" s="212"/>
      <c r="J309" s="213">
        <f>ROUND(I309*H309,2)</f>
        <v>0</v>
      </c>
      <c r="K309" s="209" t="s">
        <v>132</v>
      </c>
      <c r="L309" s="47"/>
      <c r="M309" s="214" t="s">
        <v>19</v>
      </c>
      <c r="N309" s="215" t="s">
        <v>47</v>
      </c>
      <c r="O309" s="88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6">
        <f>S309*H309</f>
        <v>0</v>
      </c>
      <c r="U309" s="217" t="s">
        <v>19</v>
      </c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269</v>
      </c>
      <c r="AT309" s="218" t="s">
        <v>128</v>
      </c>
      <c r="AU309" s="218" t="s">
        <v>84</v>
      </c>
      <c r="AY309" s="20" t="s">
        <v>126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133</v>
      </c>
      <c r="BK309" s="219">
        <f>ROUND(I309*H309,2)</f>
        <v>0</v>
      </c>
      <c r="BL309" s="20" t="s">
        <v>269</v>
      </c>
      <c r="BM309" s="218" t="s">
        <v>356</v>
      </c>
    </row>
    <row r="310" s="2" customFormat="1">
      <c r="A310" s="41"/>
      <c r="B310" s="42"/>
      <c r="C310" s="43"/>
      <c r="D310" s="220" t="s">
        <v>135</v>
      </c>
      <c r="E310" s="43"/>
      <c r="F310" s="221" t="s">
        <v>357</v>
      </c>
      <c r="G310" s="43"/>
      <c r="H310" s="43"/>
      <c r="I310" s="222"/>
      <c r="J310" s="43"/>
      <c r="K310" s="43"/>
      <c r="L310" s="47"/>
      <c r="M310" s="223"/>
      <c r="N310" s="224"/>
      <c r="O310" s="88"/>
      <c r="P310" s="88"/>
      <c r="Q310" s="88"/>
      <c r="R310" s="88"/>
      <c r="S310" s="88"/>
      <c r="T310" s="88"/>
      <c r="U310" s="89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135</v>
      </c>
      <c r="AU310" s="20" t="s">
        <v>84</v>
      </c>
    </row>
    <row r="311" s="13" customFormat="1">
      <c r="A311" s="13"/>
      <c r="B311" s="225"/>
      <c r="C311" s="226"/>
      <c r="D311" s="227" t="s">
        <v>137</v>
      </c>
      <c r="E311" s="228" t="s">
        <v>19</v>
      </c>
      <c r="F311" s="229" t="s">
        <v>358</v>
      </c>
      <c r="G311" s="226"/>
      <c r="H311" s="228" t="s">
        <v>19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3"/>
      <c r="U311" s="234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137</v>
      </c>
      <c r="AU311" s="235" t="s">
        <v>84</v>
      </c>
      <c r="AV311" s="13" t="s">
        <v>82</v>
      </c>
      <c r="AW311" s="13" t="s">
        <v>35</v>
      </c>
      <c r="AX311" s="13" t="s">
        <v>74</v>
      </c>
      <c r="AY311" s="235" t="s">
        <v>126</v>
      </c>
    </row>
    <row r="312" s="14" customFormat="1">
      <c r="A312" s="14"/>
      <c r="B312" s="236"/>
      <c r="C312" s="237"/>
      <c r="D312" s="227" t="s">
        <v>137</v>
      </c>
      <c r="E312" s="238" t="s">
        <v>19</v>
      </c>
      <c r="F312" s="239" t="s">
        <v>359</v>
      </c>
      <c r="G312" s="237"/>
      <c r="H312" s="240">
        <v>0.11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4"/>
      <c r="U312" s="245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137</v>
      </c>
      <c r="AU312" s="246" t="s">
        <v>84</v>
      </c>
      <c r="AV312" s="14" t="s">
        <v>84</v>
      </c>
      <c r="AW312" s="14" t="s">
        <v>35</v>
      </c>
      <c r="AX312" s="14" t="s">
        <v>74</v>
      </c>
      <c r="AY312" s="246" t="s">
        <v>126</v>
      </c>
    </row>
    <row r="313" s="15" customFormat="1">
      <c r="A313" s="15"/>
      <c r="B313" s="247"/>
      <c r="C313" s="248"/>
      <c r="D313" s="227" t="s">
        <v>137</v>
      </c>
      <c r="E313" s="249" t="s">
        <v>19</v>
      </c>
      <c r="F313" s="250" t="s">
        <v>143</v>
      </c>
      <c r="G313" s="248"/>
      <c r="H313" s="251">
        <v>0.11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5"/>
      <c r="U313" s="256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7" t="s">
        <v>137</v>
      </c>
      <c r="AU313" s="257" t="s">
        <v>84</v>
      </c>
      <c r="AV313" s="15" t="s">
        <v>133</v>
      </c>
      <c r="AW313" s="15" t="s">
        <v>35</v>
      </c>
      <c r="AX313" s="15" t="s">
        <v>82</v>
      </c>
      <c r="AY313" s="257" t="s">
        <v>126</v>
      </c>
    </row>
    <row r="314" s="2" customFormat="1" ht="21.75" customHeight="1">
      <c r="A314" s="41"/>
      <c r="B314" s="42"/>
      <c r="C314" s="207" t="s">
        <v>360</v>
      </c>
      <c r="D314" s="207" t="s">
        <v>128</v>
      </c>
      <c r="E314" s="208" t="s">
        <v>361</v>
      </c>
      <c r="F314" s="209" t="s">
        <v>362</v>
      </c>
      <c r="G314" s="210" t="s">
        <v>154</v>
      </c>
      <c r="H314" s="211">
        <v>0.11</v>
      </c>
      <c r="I314" s="212"/>
      <c r="J314" s="213">
        <f>ROUND(I314*H314,2)</f>
        <v>0</v>
      </c>
      <c r="K314" s="209" t="s">
        <v>132</v>
      </c>
      <c r="L314" s="47"/>
      <c r="M314" s="214" t="s">
        <v>19</v>
      </c>
      <c r="N314" s="215" t="s">
        <v>47</v>
      </c>
      <c r="O314" s="88"/>
      <c r="P314" s="216">
        <f>O314*H314</f>
        <v>0</v>
      </c>
      <c r="Q314" s="216">
        <v>0.00010000000000000001</v>
      </c>
      <c r="R314" s="216">
        <f>Q314*H314</f>
        <v>1.1000000000000001E-05</v>
      </c>
      <c r="S314" s="216">
        <v>0</v>
      </c>
      <c r="T314" s="216">
        <f>S314*H314</f>
        <v>0</v>
      </c>
      <c r="U314" s="217" t="s">
        <v>19</v>
      </c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269</v>
      </c>
      <c r="AT314" s="218" t="s">
        <v>128</v>
      </c>
      <c r="AU314" s="218" t="s">
        <v>84</v>
      </c>
      <c r="AY314" s="20" t="s">
        <v>126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133</v>
      </c>
      <c r="BK314" s="219">
        <f>ROUND(I314*H314,2)</f>
        <v>0</v>
      </c>
      <c r="BL314" s="20" t="s">
        <v>269</v>
      </c>
      <c r="BM314" s="218" t="s">
        <v>363</v>
      </c>
    </row>
    <row r="315" s="2" customFormat="1">
      <c r="A315" s="41"/>
      <c r="B315" s="42"/>
      <c r="C315" s="43"/>
      <c r="D315" s="220" t="s">
        <v>135</v>
      </c>
      <c r="E315" s="43"/>
      <c r="F315" s="221" t="s">
        <v>364</v>
      </c>
      <c r="G315" s="43"/>
      <c r="H315" s="43"/>
      <c r="I315" s="222"/>
      <c r="J315" s="43"/>
      <c r="K315" s="43"/>
      <c r="L315" s="47"/>
      <c r="M315" s="223"/>
      <c r="N315" s="224"/>
      <c r="O315" s="88"/>
      <c r="P315" s="88"/>
      <c r="Q315" s="88"/>
      <c r="R315" s="88"/>
      <c r="S315" s="88"/>
      <c r="T315" s="88"/>
      <c r="U315" s="89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135</v>
      </c>
      <c r="AU315" s="20" t="s">
        <v>84</v>
      </c>
    </row>
    <row r="316" s="13" customFormat="1">
      <c r="A316" s="13"/>
      <c r="B316" s="225"/>
      <c r="C316" s="226"/>
      <c r="D316" s="227" t="s">
        <v>137</v>
      </c>
      <c r="E316" s="228" t="s">
        <v>19</v>
      </c>
      <c r="F316" s="229" t="s">
        <v>358</v>
      </c>
      <c r="G316" s="226"/>
      <c r="H316" s="228" t="s">
        <v>19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3"/>
      <c r="U316" s="234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137</v>
      </c>
      <c r="AU316" s="235" t="s">
        <v>84</v>
      </c>
      <c r="AV316" s="13" t="s">
        <v>82</v>
      </c>
      <c r="AW316" s="13" t="s">
        <v>35</v>
      </c>
      <c r="AX316" s="13" t="s">
        <v>74</v>
      </c>
      <c r="AY316" s="235" t="s">
        <v>126</v>
      </c>
    </row>
    <row r="317" s="14" customFormat="1">
      <c r="A317" s="14"/>
      <c r="B317" s="236"/>
      <c r="C317" s="237"/>
      <c r="D317" s="227" t="s">
        <v>137</v>
      </c>
      <c r="E317" s="238" t="s">
        <v>19</v>
      </c>
      <c r="F317" s="239" t="s">
        <v>359</v>
      </c>
      <c r="G317" s="237"/>
      <c r="H317" s="240">
        <v>0.11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4"/>
      <c r="U317" s="245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137</v>
      </c>
      <c r="AU317" s="246" t="s">
        <v>84</v>
      </c>
      <c r="AV317" s="14" t="s">
        <v>84</v>
      </c>
      <c r="AW317" s="14" t="s">
        <v>35</v>
      </c>
      <c r="AX317" s="14" t="s">
        <v>74</v>
      </c>
      <c r="AY317" s="246" t="s">
        <v>126</v>
      </c>
    </row>
    <row r="318" s="15" customFormat="1">
      <c r="A318" s="15"/>
      <c r="B318" s="247"/>
      <c r="C318" s="248"/>
      <c r="D318" s="227" t="s">
        <v>137</v>
      </c>
      <c r="E318" s="249" t="s">
        <v>19</v>
      </c>
      <c r="F318" s="250" t="s">
        <v>143</v>
      </c>
      <c r="G318" s="248"/>
      <c r="H318" s="251">
        <v>0.11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5"/>
      <c r="U318" s="256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7" t="s">
        <v>137</v>
      </c>
      <c r="AU318" s="257" t="s">
        <v>84</v>
      </c>
      <c r="AV318" s="15" t="s">
        <v>133</v>
      </c>
      <c r="AW318" s="15" t="s">
        <v>35</v>
      </c>
      <c r="AX318" s="15" t="s">
        <v>82</v>
      </c>
      <c r="AY318" s="257" t="s">
        <v>126</v>
      </c>
    </row>
    <row r="319" s="2" customFormat="1" ht="16.5" customHeight="1">
      <c r="A319" s="41"/>
      <c r="B319" s="42"/>
      <c r="C319" s="207" t="s">
        <v>365</v>
      </c>
      <c r="D319" s="207" t="s">
        <v>128</v>
      </c>
      <c r="E319" s="208" t="s">
        <v>366</v>
      </c>
      <c r="F319" s="209" t="s">
        <v>367</v>
      </c>
      <c r="G319" s="210" t="s">
        <v>327</v>
      </c>
      <c r="H319" s="211">
        <v>61.984999999999999</v>
      </c>
      <c r="I319" s="212"/>
      <c r="J319" s="213">
        <f>ROUND(I319*H319,2)</f>
        <v>0</v>
      </c>
      <c r="K319" s="209" t="s">
        <v>368</v>
      </c>
      <c r="L319" s="47"/>
      <c r="M319" s="214" t="s">
        <v>19</v>
      </c>
      <c r="N319" s="215" t="s">
        <v>47</v>
      </c>
      <c r="O319" s="88"/>
      <c r="P319" s="216">
        <f>O319*H319</f>
        <v>0</v>
      </c>
      <c r="Q319" s="216">
        <v>0.00013999999999999999</v>
      </c>
      <c r="R319" s="216">
        <f>Q319*H319</f>
        <v>0.0086778999999999988</v>
      </c>
      <c r="S319" s="216">
        <v>0</v>
      </c>
      <c r="T319" s="216">
        <f>S319*H319</f>
        <v>0</v>
      </c>
      <c r="U319" s="217" t="s">
        <v>19</v>
      </c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133</v>
      </c>
      <c r="AT319" s="218" t="s">
        <v>128</v>
      </c>
      <c r="AU319" s="218" t="s">
        <v>84</v>
      </c>
      <c r="AY319" s="20" t="s">
        <v>126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133</v>
      </c>
      <c r="BK319" s="219">
        <f>ROUND(I319*H319,2)</f>
        <v>0</v>
      </c>
      <c r="BL319" s="20" t="s">
        <v>133</v>
      </c>
      <c r="BM319" s="218" t="s">
        <v>369</v>
      </c>
    </row>
    <row r="320" s="2" customFormat="1">
      <c r="A320" s="41"/>
      <c r="B320" s="42"/>
      <c r="C320" s="43"/>
      <c r="D320" s="220" t="s">
        <v>135</v>
      </c>
      <c r="E320" s="43"/>
      <c r="F320" s="221" t="s">
        <v>370</v>
      </c>
      <c r="G320" s="43"/>
      <c r="H320" s="43"/>
      <c r="I320" s="222"/>
      <c r="J320" s="43"/>
      <c r="K320" s="43"/>
      <c r="L320" s="47"/>
      <c r="M320" s="223"/>
      <c r="N320" s="224"/>
      <c r="O320" s="88"/>
      <c r="P320" s="88"/>
      <c r="Q320" s="88"/>
      <c r="R320" s="88"/>
      <c r="S320" s="88"/>
      <c r="T320" s="88"/>
      <c r="U320" s="89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135</v>
      </c>
      <c r="AU320" s="20" t="s">
        <v>84</v>
      </c>
    </row>
    <row r="321" s="13" customFormat="1">
      <c r="A321" s="13"/>
      <c r="B321" s="225"/>
      <c r="C321" s="226"/>
      <c r="D321" s="227" t="s">
        <v>137</v>
      </c>
      <c r="E321" s="228" t="s">
        <v>19</v>
      </c>
      <c r="F321" s="229" t="s">
        <v>351</v>
      </c>
      <c r="G321" s="226"/>
      <c r="H321" s="228" t="s">
        <v>19</v>
      </c>
      <c r="I321" s="230"/>
      <c r="J321" s="226"/>
      <c r="K321" s="226"/>
      <c r="L321" s="231"/>
      <c r="M321" s="232"/>
      <c r="N321" s="233"/>
      <c r="O321" s="233"/>
      <c r="P321" s="233"/>
      <c r="Q321" s="233"/>
      <c r="R321" s="233"/>
      <c r="S321" s="233"/>
      <c r="T321" s="233"/>
      <c r="U321" s="234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137</v>
      </c>
      <c r="AU321" s="235" t="s">
        <v>84</v>
      </c>
      <c r="AV321" s="13" t="s">
        <v>82</v>
      </c>
      <c r="AW321" s="13" t="s">
        <v>35</v>
      </c>
      <c r="AX321" s="13" t="s">
        <v>74</v>
      </c>
      <c r="AY321" s="235" t="s">
        <v>126</v>
      </c>
    </row>
    <row r="322" s="14" customFormat="1">
      <c r="A322" s="14"/>
      <c r="B322" s="236"/>
      <c r="C322" s="237"/>
      <c r="D322" s="227" t="s">
        <v>137</v>
      </c>
      <c r="E322" s="238" t="s">
        <v>19</v>
      </c>
      <c r="F322" s="239" t="s">
        <v>333</v>
      </c>
      <c r="G322" s="237"/>
      <c r="H322" s="240">
        <v>56.594999999999999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4"/>
      <c r="U322" s="245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137</v>
      </c>
      <c r="AU322" s="246" t="s">
        <v>84</v>
      </c>
      <c r="AV322" s="14" t="s">
        <v>84</v>
      </c>
      <c r="AW322" s="14" t="s">
        <v>35</v>
      </c>
      <c r="AX322" s="14" t="s">
        <v>74</v>
      </c>
      <c r="AY322" s="246" t="s">
        <v>126</v>
      </c>
    </row>
    <row r="323" s="13" customFormat="1">
      <c r="A323" s="13"/>
      <c r="B323" s="225"/>
      <c r="C323" s="226"/>
      <c r="D323" s="227" t="s">
        <v>137</v>
      </c>
      <c r="E323" s="228" t="s">
        <v>19</v>
      </c>
      <c r="F323" s="229" t="s">
        <v>371</v>
      </c>
      <c r="G323" s="226"/>
      <c r="H323" s="228" t="s">
        <v>19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3"/>
      <c r="U323" s="234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137</v>
      </c>
      <c r="AU323" s="235" t="s">
        <v>84</v>
      </c>
      <c r="AV323" s="13" t="s">
        <v>82</v>
      </c>
      <c r="AW323" s="13" t="s">
        <v>35</v>
      </c>
      <c r="AX323" s="13" t="s">
        <v>74</v>
      </c>
      <c r="AY323" s="235" t="s">
        <v>126</v>
      </c>
    </row>
    <row r="324" s="14" customFormat="1">
      <c r="A324" s="14"/>
      <c r="B324" s="236"/>
      <c r="C324" s="237"/>
      <c r="D324" s="227" t="s">
        <v>137</v>
      </c>
      <c r="E324" s="238" t="s">
        <v>19</v>
      </c>
      <c r="F324" s="239" t="s">
        <v>372</v>
      </c>
      <c r="G324" s="237"/>
      <c r="H324" s="240">
        <v>5.3899999999999997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4"/>
      <c r="U324" s="245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137</v>
      </c>
      <c r="AU324" s="246" t="s">
        <v>84</v>
      </c>
      <c r="AV324" s="14" t="s">
        <v>84</v>
      </c>
      <c r="AW324" s="14" t="s">
        <v>35</v>
      </c>
      <c r="AX324" s="14" t="s">
        <v>74</v>
      </c>
      <c r="AY324" s="246" t="s">
        <v>126</v>
      </c>
    </row>
    <row r="325" s="15" customFormat="1">
      <c r="A325" s="15"/>
      <c r="B325" s="247"/>
      <c r="C325" s="248"/>
      <c r="D325" s="227" t="s">
        <v>137</v>
      </c>
      <c r="E325" s="249" t="s">
        <v>19</v>
      </c>
      <c r="F325" s="250" t="s">
        <v>143</v>
      </c>
      <c r="G325" s="248"/>
      <c r="H325" s="251">
        <v>61.984999999999999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5"/>
      <c r="U325" s="256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7" t="s">
        <v>137</v>
      </c>
      <c r="AU325" s="257" t="s">
        <v>84</v>
      </c>
      <c r="AV325" s="15" t="s">
        <v>133</v>
      </c>
      <c r="AW325" s="15" t="s">
        <v>35</v>
      </c>
      <c r="AX325" s="15" t="s">
        <v>82</v>
      </c>
      <c r="AY325" s="257" t="s">
        <v>126</v>
      </c>
    </row>
    <row r="326" s="2" customFormat="1" ht="24.15" customHeight="1">
      <c r="A326" s="41"/>
      <c r="B326" s="42"/>
      <c r="C326" s="207" t="s">
        <v>373</v>
      </c>
      <c r="D326" s="207" t="s">
        <v>128</v>
      </c>
      <c r="E326" s="208" t="s">
        <v>374</v>
      </c>
      <c r="F326" s="209" t="s">
        <v>375</v>
      </c>
      <c r="G326" s="210" t="s">
        <v>154</v>
      </c>
      <c r="H326" s="211">
        <v>1.264</v>
      </c>
      <c r="I326" s="212"/>
      <c r="J326" s="213">
        <f>ROUND(I326*H326,2)</f>
        <v>0</v>
      </c>
      <c r="K326" s="209" t="s">
        <v>132</v>
      </c>
      <c r="L326" s="47"/>
      <c r="M326" s="214" t="s">
        <v>19</v>
      </c>
      <c r="N326" s="215" t="s">
        <v>47</v>
      </c>
      <c r="O326" s="88"/>
      <c r="P326" s="216">
        <f>O326*H326</f>
        <v>0</v>
      </c>
      <c r="Q326" s="216">
        <v>0.0011100000000000001</v>
      </c>
      <c r="R326" s="216">
        <f>Q326*H326</f>
        <v>0.0014030400000000002</v>
      </c>
      <c r="S326" s="216">
        <v>0</v>
      </c>
      <c r="T326" s="216">
        <f>S326*H326</f>
        <v>0</v>
      </c>
      <c r="U326" s="217" t="s">
        <v>19</v>
      </c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133</v>
      </c>
      <c r="AT326" s="218" t="s">
        <v>128</v>
      </c>
      <c r="AU326" s="218" t="s">
        <v>84</v>
      </c>
      <c r="AY326" s="20" t="s">
        <v>126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133</v>
      </c>
      <c r="BK326" s="219">
        <f>ROUND(I326*H326,2)</f>
        <v>0</v>
      </c>
      <c r="BL326" s="20" t="s">
        <v>133</v>
      </c>
      <c r="BM326" s="218" t="s">
        <v>376</v>
      </c>
    </row>
    <row r="327" s="2" customFormat="1">
      <c r="A327" s="41"/>
      <c r="B327" s="42"/>
      <c r="C327" s="43"/>
      <c r="D327" s="220" t="s">
        <v>135</v>
      </c>
      <c r="E327" s="43"/>
      <c r="F327" s="221" t="s">
        <v>377</v>
      </c>
      <c r="G327" s="43"/>
      <c r="H327" s="43"/>
      <c r="I327" s="222"/>
      <c r="J327" s="43"/>
      <c r="K327" s="43"/>
      <c r="L327" s="47"/>
      <c r="M327" s="223"/>
      <c r="N327" s="224"/>
      <c r="O327" s="88"/>
      <c r="P327" s="88"/>
      <c r="Q327" s="88"/>
      <c r="R327" s="88"/>
      <c r="S327" s="88"/>
      <c r="T327" s="88"/>
      <c r="U327" s="89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135</v>
      </c>
      <c r="AU327" s="20" t="s">
        <v>84</v>
      </c>
    </row>
    <row r="328" s="13" customFormat="1">
      <c r="A328" s="13"/>
      <c r="B328" s="225"/>
      <c r="C328" s="226"/>
      <c r="D328" s="227" t="s">
        <v>137</v>
      </c>
      <c r="E328" s="228" t="s">
        <v>19</v>
      </c>
      <c r="F328" s="229" t="s">
        <v>358</v>
      </c>
      <c r="G328" s="226"/>
      <c r="H328" s="228" t="s">
        <v>19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3"/>
      <c r="U328" s="234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137</v>
      </c>
      <c r="AU328" s="235" t="s">
        <v>84</v>
      </c>
      <c r="AV328" s="13" t="s">
        <v>82</v>
      </c>
      <c r="AW328" s="13" t="s">
        <v>35</v>
      </c>
      <c r="AX328" s="13" t="s">
        <v>74</v>
      </c>
      <c r="AY328" s="235" t="s">
        <v>126</v>
      </c>
    </row>
    <row r="329" s="14" customFormat="1">
      <c r="A329" s="14"/>
      <c r="B329" s="236"/>
      <c r="C329" s="237"/>
      <c r="D329" s="227" t="s">
        <v>137</v>
      </c>
      <c r="E329" s="238" t="s">
        <v>19</v>
      </c>
      <c r="F329" s="239" t="s">
        <v>359</v>
      </c>
      <c r="G329" s="237"/>
      <c r="H329" s="240">
        <v>0.11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4"/>
      <c r="U329" s="245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137</v>
      </c>
      <c r="AU329" s="246" t="s">
        <v>84</v>
      </c>
      <c r="AV329" s="14" t="s">
        <v>84</v>
      </c>
      <c r="AW329" s="14" t="s">
        <v>35</v>
      </c>
      <c r="AX329" s="14" t="s">
        <v>74</v>
      </c>
      <c r="AY329" s="246" t="s">
        <v>126</v>
      </c>
    </row>
    <row r="330" s="13" customFormat="1">
      <c r="A330" s="13"/>
      <c r="B330" s="225"/>
      <c r="C330" s="226"/>
      <c r="D330" s="227" t="s">
        <v>137</v>
      </c>
      <c r="E330" s="228" t="s">
        <v>19</v>
      </c>
      <c r="F330" s="229" t="s">
        <v>351</v>
      </c>
      <c r="G330" s="226"/>
      <c r="H330" s="228" t="s">
        <v>19</v>
      </c>
      <c r="I330" s="230"/>
      <c r="J330" s="226"/>
      <c r="K330" s="226"/>
      <c r="L330" s="231"/>
      <c r="M330" s="232"/>
      <c r="N330" s="233"/>
      <c r="O330" s="233"/>
      <c r="P330" s="233"/>
      <c r="Q330" s="233"/>
      <c r="R330" s="233"/>
      <c r="S330" s="233"/>
      <c r="T330" s="233"/>
      <c r="U330" s="234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137</v>
      </c>
      <c r="AU330" s="235" t="s">
        <v>84</v>
      </c>
      <c r="AV330" s="13" t="s">
        <v>82</v>
      </c>
      <c r="AW330" s="13" t="s">
        <v>35</v>
      </c>
      <c r="AX330" s="13" t="s">
        <v>74</v>
      </c>
      <c r="AY330" s="235" t="s">
        <v>126</v>
      </c>
    </row>
    <row r="331" s="14" customFormat="1">
      <c r="A331" s="14"/>
      <c r="B331" s="236"/>
      <c r="C331" s="237"/>
      <c r="D331" s="227" t="s">
        <v>137</v>
      </c>
      <c r="E331" s="238" t="s">
        <v>19</v>
      </c>
      <c r="F331" s="239" t="s">
        <v>378</v>
      </c>
      <c r="G331" s="237"/>
      <c r="H331" s="240">
        <v>1.1539999999999999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4"/>
      <c r="U331" s="245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137</v>
      </c>
      <c r="AU331" s="246" t="s">
        <v>84</v>
      </c>
      <c r="AV331" s="14" t="s">
        <v>84</v>
      </c>
      <c r="AW331" s="14" t="s">
        <v>35</v>
      </c>
      <c r="AX331" s="14" t="s">
        <v>74</v>
      </c>
      <c r="AY331" s="246" t="s">
        <v>126</v>
      </c>
    </row>
    <row r="332" s="15" customFormat="1">
      <c r="A332" s="15"/>
      <c r="B332" s="247"/>
      <c r="C332" s="248"/>
      <c r="D332" s="227" t="s">
        <v>137</v>
      </c>
      <c r="E332" s="249" t="s">
        <v>19</v>
      </c>
      <c r="F332" s="250" t="s">
        <v>143</v>
      </c>
      <c r="G332" s="248"/>
      <c r="H332" s="251">
        <v>1.264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5"/>
      <c r="U332" s="256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7" t="s">
        <v>137</v>
      </c>
      <c r="AU332" s="257" t="s">
        <v>84</v>
      </c>
      <c r="AV332" s="15" t="s">
        <v>133</v>
      </c>
      <c r="AW332" s="15" t="s">
        <v>35</v>
      </c>
      <c r="AX332" s="15" t="s">
        <v>82</v>
      </c>
      <c r="AY332" s="257" t="s">
        <v>126</v>
      </c>
    </row>
    <row r="333" s="2" customFormat="1" ht="24.15" customHeight="1">
      <c r="A333" s="41"/>
      <c r="B333" s="42"/>
      <c r="C333" s="207" t="s">
        <v>379</v>
      </c>
      <c r="D333" s="207" t="s">
        <v>128</v>
      </c>
      <c r="E333" s="208" t="s">
        <v>380</v>
      </c>
      <c r="F333" s="209" t="s">
        <v>381</v>
      </c>
      <c r="G333" s="210" t="s">
        <v>237</v>
      </c>
      <c r="H333" s="211">
        <v>0.13200000000000001</v>
      </c>
      <c r="I333" s="212"/>
      <c r="J333" s="213">
        <f>ROUND(I333*H333,2)</f>
        <v>0</v>
      </c>
      <c r="K333" s="209" t="s">
        <v>132</v>
      </c>
      <c r="L333" s="47"/>
      <c r="M333" s="214" t="s">
        <v>19</v>
      </c>
      <c r="N333" s="215" t="s">
        <v>47</v>
      </c>
      <c r="O333" s="88"/>
      <c r="P333" s="216">
        <f>O333*H333</f>
        <v>0</v>
      </c>
      <c r="Q333" s="216">
        <v>0</v>
      </c>
      <c r="R333" s="216">
        <f>Q333*H333</f>
        <v>0</v>
      </c>
      <c r="S333" s="216">
        <v>0</v>
      </c>
      <c r="T333" s="216">
        <f>S333*H333</f>
        <v>0</v>
      </c>
      <c r="U333" s="217" t="s">
        <v>19</v>
      </c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269</v>
      </c>
      <c r="AT333" s="218" t="s">
        <v>128</v>
      </c>
      <c r="AU333" s="218" t="s">
        <v>84</v>
      </c>
      <c r="AY333" s="20" t="s">
        <v>126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133</v>
      </c>
      <c r="BK333" s="219">
        <f>ROUND(I333*H333,2)</f>
        <v>0</v>
      </c>
      <c r="BL333" s="20" t="s">
        <v>269</v>
      </c>
      <c r="BM333" s="218" t="s">
        <v>382</v>
      </c>
    </row>
    <row r="334" s="2" customFormat="1">
      <c r="A334" s="41"/>
      <c r="B334" s="42"/>
      <c r="C334" s="43"/>
      <c r="D334" s="220" t="s">
        <v>135</v>
      </c>
      <c r="E334" s="43"/>
      <c r="F334" s="221" t="s">
        <v>383</v>
      </c>
      <c r="G334" s="43"/>
      <c r="H334" s="43"/>
      <c r="I334" s="222"/>
      <c r="J334" s="43"/>
      <c r="K334" s="43"/>
      <c r="L334" s="47"/>
      <c r="M334" s="223"/>
      <c r="N334" s="224"/>
      <c r="O334" s="88"/>
      <c r="P334" s="88"/>
      <c r="Q334" s="88"/>
      <c r="R334" s="88"/>
      <c r="S334" s="88"/>
      <c r="T334" s="88"/>
      <c r="U334" s="89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135</v>
      </c>
      <c r="AU334" s="20" t="s">
        <v>84</v>
      </c>
    </row>
    <row r="335" s="14" customFormat="1">
      <c r="A335" s="14"/>
      <c r="B335" s="236"/>
      <c r="C335" s="237"/>
      <c r="D335" s="227" t="s">
        <v>137</v>
      </c>
      <c r="E335" s="238" t="s">
        <v>19</v>
      </c>
      <c r="F335" s="239" t="s">
        <v>384</v>
      </c>
      <c r="G335" s="237"/>
      <c r="H335" s="240">
        <v>0.13200000000000001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4"/>
      <c r="U335" s="245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137</v>
      </c>
      <c r="AU335" s="246" t="s">
        <v>84</v>
      </c>
      <c r="AV335" s="14" t="s">
        <v>84</v>
      </c>
      <c r="AW335" s="14" t="s">
        <v>35</v>
      </c>
      <c r="AX335" s="14" t="s">
        <v>82</v>
      </c>
      <c r="AY335" s="246" t="s">
        <v>126</v>
      </c>
    </row>
    <row r="336" s="12" customFormat="1" ht="20.88" customHeight="1">
      <c r="A336" s="12"/>
      <c r="B336" s="191"/>
      <c r="C336" s="192"/>
      <c r="D336" s="193" t="s">
        <v>73</v>
      </c>
      <c r="E336" s="205" t="s">
        <v>385</v>
      </c>
      <c r="F336" s="205" t="s">
        <v>386</v>
      </c>
      <c r="G336" s="192"/>
      <c r="H336" s="192"/>
      <c r="I336" s="195"/>
      <c r="J336" s="206">
        <f>BK336</f>
        <v>0</v>
      </c>
      <c r="K336" s="192"/>
      <c r="L336" s="197"/>
      <c r="M336" s="198"/>
      <c r="N336" s="199"/>
      <c r="O336" s="199"/>
      <c r="P336" s="200">
        <f>SUM(P337:P368)</f>
        <v>0</v>
      </c>
      <c r="Q336" s="199"/>
      <c r="R336" s="200">
        <f>SUM(R337:R368)</f>
        <v>0</v>
      </c>
      <c r="S336" s="199"/>
      <c r="T336" s="200">
        <f>SUM(T337:T368)</f>
        <v>0</v>
      </c>
      <c r="U336" s="201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2" t="s">
        <v>82</v>
      </c>
      <c r="AT336" s="203" t="s">
        <v>73</v>
      </c>
      <c r="AU336" s="203" t="s">
        <v>84</v>
      </c>
      <c r="AY336" s="202" t="s">
        <v>126</v>
      </c>
      <c r="BK336" s="204">
        <f>SUM(BK337:BK368)</f>
        <v>0</v>
      </c>
    </row>
    <row r="337" s="2" customFormat="1" ht="24.15" customHeight="1">
      <c r="A337" s="41"/>
      <c r="B337" s="42"/>
      <c r="C337" s="207" t="s">
        <v>387</v>
      </c>
      <c r="D337" s="207" t="s">
        <v>128</v>
      </c>
      <c r="E337" s="208" t="s">
        <v>388</v>
      </c>
      <c r="F337" s="209" t="s">
        <v>389</v>
      </c>
      <c r="G337" s="210" t="s">
        <v>237</v>
      </c>
      <c r="H337" s="211">
        <v>53.529000000000003</v>
      </c>
      <c r="I337" s="212"/>
      <c r="J337" s="213">
        <f>ROUND(I337*H337,2)</f>
        <v>0</v>
      </c>
      <c r="K337" s="209" t="s">
        <v>132</v>
      </c>
      <c r="L337" s="47"/>
      <c r="M337" s="214" t="s">
        <v>19</v>
      </c>
      <c r="N337" s="215" t="s">
        <v>47</v>
      </c>
      <c r="O337" s="88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6">
        <f>S337*H337</f>
        <v>0</v>
      </c>
      <c r="U337" s="217" t="s">
        <v>19</v>
      </c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133</v>
      </c>
      <c r="AT337" s="218" t="s">
        <v>128</v>
      </c>
      <c r="AU337" s="218" t="s">
        <v>151</v>
      </c>
      <c r="AY337" s="20" t="s">
        <v>126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133</v>
      </c>
      <c r="BK337" s="219">
        <f>ROUND(I337*H337,2)</f>
        <v>0</v>
      </c>
      <c r="BL337" s="20" t="s">
        <v>133</v>
      </c>
      <c r="BM337" s="218" t="s">
        <v>390</v>
      </c>
    </row>
    <row r="338" s="2" customFormat="1">
      <c r="A338" s="41"/>
      <c r="B338" s="42"/>
      <c r="C338" s="43"/>
      <c r="D338" s="220" t="s">
        <v>135</v>
      </c>
      <c r="E338" s="43"/>
      <c r="F338" s="221" t="s">
        <v>391</v>
      </c>
      <c r="G338" s="43"/>
      <c r="H338" s="43"/>
      <c r="I338" s="222"/>
      <c r="J338" s="43"/>
      <c r="K338" s="43"/>
      <c r="L338" s="47"/>
      <c r="M338" s="223"/>
      <c r="N338" s="224"/>
      <c r="O338" s="88"/>
      <c r="P338" s="88"/>
      <c r="Q338" s="88"/>
      <c r="R338" s="88"/>
      <c r="S338" s="88"/>
      <c r="T338" s="88"/>
      <c r="U338" s="89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135</v>
      </c>
      <c r="AU338" s="20" t="s">
        <v>151</v>
      </c>
    </row>
    <row r="339" s="13" customFormat="1">
      <c r="A339" s="13"/>
      <c r="B339" s="225"/>
      <c r="C339" s="226"/>
      <c r="D339" s="227" t="s">
        <v>137</v>
      </c>
      <c r="E339" s="228" t="s">
        <v>19</v>
      </c>
      <c r="F339" s="229" t="s">
        <v>392</v>
      </c>
      <c r="G339" s="226"/>
      <c r="H339" s="228" t="s">
        <v>19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3"/>
      <c r="U339" s="234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137</v>
      </c>
      <c r="AU339" s="235" t="s">
        <v>151</v>
      </c>
      <c r="AV339" s="13" t="s">
        <v>82</v>
      </c>
      <c r="AW339" s="13" t="s">
        <v>35</v>
      </c>
      <c r="AX339" s="13" t="s">
        <v>74</v>
      </c>
      <c r="AY339" s="235" t="s">
        <v>126</v>
      </c>
    </row>
    <row r="340" s="13" customFormat="1">
      <c r="A340" s="13"/>
      <c r="B340" s="225"/>
      <c r="C340" s="226"/>
      <c r="D340" s="227" t="s">
        <v>137</v>
      </c>
      <c r="E340" s="228" t="s">
        <v>19</v>
      </c>
      <c r="F340" s="229" t="s">
        <v>393</v>
      </c>
      <c r="G340" s="226"/>
      <c r="H340" s="228" t="s">
        <v>19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3"/>
      <c r="U340" s="234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137</v>
      </c>
      <c r="AU340" s="235" t="s">
        <v>151</v>
      </c>
      <c r="AV340" s="13" t="s">
        <v>82</v>
      </c>
      <c r="AW340" s="13" t="s">
        <v>35</v>
      </c>
      <c r="AX340" s="13" t="s">
        <v>74</v>
      </c>
      <c r="AY340" s="235" t="s">
        <v>126</v>
      </c>
    </row>
    <row r="341" s="14" customFormat="1">
      <c r="A341" s="14"/>
      <c r="B341" s="236"/>
      <c r="C341" s="237"/>
      <c r="D341" s="227" t="s">
        <v>137</v>
      </c>
      <c r="E341" s="238" t="s">
        <v>19</v>
      </c>
      <c r="F341" s="239" t="s">
        <v>394</v>
      </c>
      <c r="G341" s="237"/>
      <c r="H341" s="240">
        <v>33.823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4"/>
      <c r="U341" s="245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137</v>
      </c>
      <c r="AU341" s="246" t="s">
        <v>151</v>
      </c>
      <c r="AV341" s="14" t="s">
        <v>84</v>
      </c>
      <c r="AW341" s="14" t="s">
        <v>35</v>
      </c>
      <c r="AX341" s="14" t="s">
        <v>74</v>
      </c>
      <c r="AY341" s="246" t="s">
        <v>126</v>
      </c>
    </row>
    <row r="342" s="13" customFormat="1">
      <c r="A342" s="13"/>
      <c r="B342" s="225"/>
      <c r="C342" s="226"/>
      <c r="D342" s="227" t="s">
        <v>137</v>
      </c>
      <c r="E342" s="228" t="s">
        <v>19</v>
      </c>
      <c r="F342" s="229" t="s">
        <v>395</v>
      </c>
      <c r="G342" s="226"/>
      <c r="H342" s="228" t="s">
        <v>19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3"/>
      <c r="U342" s="234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137</v>
      </c>
      <c r="AU342" s="235" t="s">
        <v>151</v>
      </c>
      <c r="AV342" s="13" t="s">
        <v>82</v>
      </c>
      <c r="AW342" s="13" t="s">
        <v>35</v>
      </c>
      <c r="AX342" s="13" t="s">
        <v>74</v>
      </c>
      <c r="AY342" s="235" t="s">
        <v>126</v>
      </c>
    </row>
    <row r="343" s="14" customFormat="1">
      <c r="A343" s="14"/>
      <c r="B343" s="236"/>
      <c r="C343" s="237"/>
      <c r="D343" s="227" t="s">
        <v>137</v>
      </c>
      <c r="E343" s="238" t="s">
        <v>19</v>
      </c>
      <c r="F343" s="239" t="s">
        <v>396</v>
      </c>
      <c r="G343" s="237"/>
      <c r="H343" s="240">
        <v>3.3260000000000001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4"/>
      <c r="U343" s="245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137</v>
      </c>
      <c r="AU343" s="246" t="s">
        <v>151</v>
      </c>
      <c r="AV343" s="14" t="s">
        <v>84</v>
      </c>
      <c r="AW343" s="14" t="s">
        <v>35</v>
      </c>
      <c r="AX343" s="14" t="s">
        <v>74</v>
      </c>
      <c r="AY343" s="246" t="s">
        <v>126</v>
      </c>
    </row>
    <row r="344" s="13" customFormat="1">
      <c r="A344" s="13"/>
      <c r="B344" s="225"/>
      <c r="C344" s="226"/>
      <c r="D344" s="227" t="s">
        <v>137</v>
      </c>
      <c r="E344" s="228" t="s">
        <v>19</v>
      </c>
      <c r="F344" s="229" t="s">
        <v>397</v>
      </c>
      <c r="G344" s="226"/>
      <c r="H344" s="228" t="s">
        <v>19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3"/>
      <c r="U344" s="234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137</v>
      </c>
      <c r="AU344" s="235" t="s">
        <v>151</v>
      </c>
      <c r="AV344" s="13" t="s">
        <v>82</v>
      </c>
      <c r="AW344" s="13" t="s">
        <v>35</v>
      </c>
      <c r="AX344" s="13" t="s">
        <v>74</v>
      </c>
      <c r="AY344" s="235" t="s">
        <v>126</v>
      </c>
    </row>
    <row r="345" s="14" customFormat="1">
      <c r="A345" s="14"/>
      <c r="B345" s="236"/>
      <c r="C345" s="237"/>
      <c r="D345" s="227" t="s">
        <v>137</v>
      </c>
      <c r="E345" s="238" t="s">
        <v>19</v>
      </c>
      <c r="F345" s="239" t="s">
        <v>398</v>
      </c>
      <c r="G345" s="237"/>
      <c r="H345" s="240">
        <v>9.8529999999999998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4"/>
      <c r="U345" s="245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137</v>
      </c>
      <c r="AU345" s="246" t="s">
        <v>151</v>
      </c>
      <c r="AV345" s="14" t="s">
        <v>84</v>
      </c>
      <c r="AW345" s="14" t="s">
        <v>35</v>
      </c>
      <c r="AX345" s="14" t="s">
        <v>74</v>
      </c>
      <c r="AY345" s="246" t="s">
        <v>126</v>
      </c>
    </row>
    <row r="346" s="13" customFormat="1">
      <c r="A346" s="13"/>
      <c r="B346" s="225"/>
      <c r="C346" s="226"/>
      <c r="D346" s="227" t="s">
        <v>137</v>
      </c>
      <c r="E346" s="228" t="s">
        <v>19</v>
      </c>
      <c r="F346" s="229" t="s">
        <v>399</v>
      </c>
      <c r="G346" s="226"/>
      <c r="H346" s="228" t="s">
        <v>19</v>
      </c>
      <c r="I346" s="230"/>
      <c r="J346" s="226"/>
      <c r="K346" s="226"/>
      <c r="L346" s="231"/>
      <c r="M346" s="232"/>
      <c r="N346" s="233"/>
      <c r="O346" s="233"/>
      <c r="P346" s="233"/>
      <c r="Q346" s="233"/>
      <c r="R346" s="233"/>
      <c r="S346" s="233"/>
      <c r="T346" s="233"/>
      <c r="U346" s="234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137</v>
      </c>
      <c r="AU346" s="235" t="s">
        <v>151</v>
      </c>
      <c r="AV346" s="13" t="s">
        <v>82</v>
      </c>
      <c r="AW346" s="13" t="s">
        <v>35</v>
      </c>
      <c r="AX346" s="13" t="s">
        <v>74</v>
      </c>
      <c r="AY346" s="235" t="s">
        <v>126</v>
      </c>
    </row>
    <row r="347" s="14" customFormat="1">
      <c r="A347" s="14"/>
      <c r="B347" s="236"/>
      <c r="C347" s="237"/>
      <c r="D347" s="227" t="s">
        <v>137</v>
      </c>
      <c r="E347" s="238" t="s">
        <v>19</v>
      </c>
      <c r="F347" s="239" t="s">
        <v>400</v>
      </c>
      <c r="G347" s="237"/>
      <c r="H347" s="240">
        <v>6.5270000000000001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4"/>
      <c r="U347" s="245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137</v>
      </c>
      <c r="AU347" s="246" t="s">
        <v>151</v>
      </c>
      <c r="AV347" s="14" t="s">
        <v>84</v>
      </c>
      <c r="AW347" s="14" t="s">
        <v>35</v>
      </c>
      <c r="AX347" s="14" t="s">
        <v>74</v>
      </c>
      <c r="AY347" s="246" t="s">
        <v>126</v>
      </c>
    </row>
    <row r="348" s="15" customFormat="1">
      <c r="A348" s="15"/>
      <c r="B348" s="247"/>
      <c r="C348" s="248"/>
      <c r="D348" s="227" t="s">
        <v>137</v>
      </c>
      <c r="E348" s="249" t="s">
        <v>19</v>
      </c>
      <c r="F348" s="250" t="s">
        <v>143</v>
      </c>
      <c r="G348" s="248"/>
      <c r="H348" s="251">
        <v>53.529000000000003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5"/>
      <c r="U348" s="256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57" t="s">
        <v>137</v>
      </c>
      <c r="AU348" s="257" t="s">
        <v>151</v>
      </c>
      <c r="AV348" s="15" t="s">
        <v>133</v>
      </c>
      <c r="AW348" s="15" t="s">
        <v>35</v>
      </c>
      <c r="AX348" s="15" t="s">
        <v>82</v>
      </c>
      <c r="AY348" s="257" t="s">
        <v>126</v>
      </c>
    </row>
    <row r="349" s="2" customFormat="1" ht="33" customHeight="1">
      <c r="A349" s="41"/>
      <c r="B349" s="42"/>
      <c r="C349" s="207" t="s">
        <v>401</v>
      </c>
      <c r="D349" s="207" t="s">
        <v>128</v>
      </c>
      <c r="E349" s="208" t="s">
        <v>402</v>
      </c>
      <c r="F349" s="209" t="s">
        <v>403</v>
      </c>
      <c r="G349" s="210" t="s">
        <v>237</v>
      </c>
      <c r="H349" s="211">
        <v>107.05800000000001</v>
      </c>
      <c r="I349" s="212"/>
      <c r="J349" s="213">
        <f>ROUND(I349*H349,2)</f>
        <v>0</v>
      </c>
      <c r="K349" s="209" t="s">
        <v>132</v>
      </c>
      <c r="L349" s="47"/>
      <c r="M349" s="214" t="s">
        <v>19</v>
      </c>
      <c r="N349" s="215" t="s">
        <v>47</v>
      </c>
      <c r="O349" s="88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6">
        <f>S349*H349</f>
        <v>0</v>
      </c>
      <c r="U349" s="217" t="s">
        <v>19</v>
      </c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133</v>
      </c>
      <c r="AT349" s="218" t="s">
        <v>128</v>
      </c>
      <c r="AU349" s="218" t="s">
        <v>151</v>
      </c>
      <c r="AY349" s="20" t="s">
        <v>126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133</v>
      </c>
      <c r="BK349" s="219">
        <f>ROUND(I349*H349,2)</f>
        <v>0</v>
      </c>
      <c r="BL349" s="20" t="s">
        <v>133</v>
      </c>
      <c r="BM349" s="218" t="s">
        <v>404</v>
      </c>
    </row>
    <row r="350" s="2" customFormat="1">
      <c r="A350" s="41"/>
      <c r="B350" s="42"/>
      <c r="C350" s="43"/>
      <c r="D350" s="220" t="s">
        <v>135</v>
      </c>
      <c r="E350" s="43"/>
      <c r="F350" s="221" t="s">
        <v>405</v>
      </c>
      <c r="G350" s="43"/>
      <c r="H350" s="43"/>
      <c r="I350" s="222"/>
      <c r="J350" s="43"/>
      <c r="K350" s="43"/>
      <c r="L350" s="47"/>
      <c r="M350" s="223"/>
      <c r="N350" s="224"/>
      <c r="O350" s="88"/>
      <c r="P350" s="88"/>
      <c r="Q350" s="88"/>
      <c r="R350" s="88"/>
      <c r="S350" s="88"/>
      <c r="T350" s="88"/>
      <c r="U350" s="89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135</v>
      </c>
      <c r="AU350" s="20" t="s">
        <v>151</v>
      </c>
    </row>
    <row r="351" s="13" customFormat="1">
      <c r="A351" s="13"/>
      <c r="B351" s="225"/>
      <c r="C351" s="226"/>
      <c r="D351" s="227" t="s">
        <v>137</v>
      </c>
      <c r="E351" s="228" t="s">
        <v>19</v>
      </c>
      <c r="F351" s="229" t="s">
        <v>406</v>
      </c>
      <c r="G351" s="226"/>
      <c r="H351" s="228" t="s">
        <v>19</v>
      </c>
      <c r="I351" s="230"/>
      <c r="J351" s="226"/>
      <c r="K351" s="226"/>
      <c r="L351" s="231"/>
      <c r="M351" s="232"/>
      <c r="N351" s="233"/>
      <c r="O351" s="233"/>
      <c r="P351" s="233"/>
      <c r="Q351" s="233"/>
      <c r="R351" s="233"/>
      <c r="S351" s="233"/>
      <c r="T351" s="233"/>
      <c r="U351" s="234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137</v>
      </c>
      <c r="AU351" s="235" t="s">
        <v>151</v>
      </c>
      <c r="AV351" s="13" t="s">
        <v>82</v>
      </c>
      <c r="AW351" s="13" t="s">
        <v>35</v>
      </c>
      <c r="AX351" s="13" t="s">
        <v>74</v>
      </c>
      <c r="AY351" s="235" t="s">
        <v>126</v>
      </c>
    </row>
    <row r="352" s="14" customFormat="1">
      <c r="A352" s="14"/>
      <c r="B352" s="236"/>
      <c r="C352" s="237"/>
      <c r="D352" s="227" t="s">
        <v>137</v>
      </c>
      <c r="E352" s="238" t="s">
        <v>19</v>
      </c>
      <c r="F352" s="239" t="s">
        <v>407</v>
      </c>
      <c r="G352" s="237"/>
      <c r="H352" s="240">
        <v>107.05800000000001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4"/>
      <c r="U352" s="245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137</v>
      </c>
      <c r="AU352" s="246" t="s">
        <v>151</v>
      </c>
      <c r="AV352" s="14" t="s">
        <v>84</v>
      </c>
      <c r="AW352" s="14" t="s">
        <v>35</v>
      </c>
      <c r="AX352" s="14" t="s">
        <v>74</v>
      </c>
      <c r="AY352" s="246" t="s">
        <v>126</v>
      </c>
    </row>
    <row r="353" s="15" customFormat="1">
      <c r="A353" s="15"/>
      <c r="B353" s="247"/>
      <c r="C353" s="248"/>
      <c r="D353" s="227" t="s">
        <v>137</v>
      </c>
      <c r="E353" s="249" t="s">
        <v>19</v>
      </c>
      <c r="F353" s="250" t="s">
        <v>143</v>
      </c>
      <c r="G353" s="248"/>
      <c r="H353" s="251">
        <v>107.05800000000001</v>
      </c>
      <c r="I353" s="252"/>
      <c r="J353" s="248"/>
      <c r="K353" s="248"/>
      <c r="L353" s="253"/>
      <c r="M353" s="254"/>
      <c r="N353" s="255"/>
      <c r="O353" s="255"/>
      <c r="P353" s="255"/>
      <c r="Q353" s="255"/>
      <c r="R353" s="255"/>
      <c r="S353" s="255"/>
      <c r="T353" s="255"/>
      <c r="U353" s="256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57" t="s">
        <v>137</v>
      </c>
      <c r="AU353" s="257" t="s">
        <v>151</v>
      </c>
      <c r="AV353" s="15" t="s">
        <v>133</v>
      </c>
      <c r="AW353" s="15" t="s">
        <v>35</v>
      </c>
      <c r="AX353" s="15" t="s">
        <v>82</v>
      </c>
      <c r="AY353" s="257" t="s">
        <v>126</v>
      </c>
    </row>
    <row r="354" s="2" customFormat="1" ht="24.15" customHeight="1">
      <c r="A354" s="41"/>
      <c r="B354" s="42"/>
      <c r="C354" s="207" t="s">
        <v>408</v>
      </c>
      <c r="D354" s="207" t="s">
        <v>128</v>
      </c>
      <c r="E354" s="208" t="s">
        <v>409</v>
      </c>
      <c r="F354" s="209" t="s">
        <v>410</v>
      </c>
      <c r="G354" s="210" t="s">
        <v>237</v>
      </c>
      <c r="H354" s="211">
        <v>3.3260000000000001</v>
      </c>
      <c r="I354" s="212"/>
      <c r="J354" s="213">
        <f>ROUND(I354*H354,2)</f>
        <v>0</v>
      </c>
      <c r="K354" s="209" t="s">
        <v>19</v>
      </c>
      <c r="L354" s="47"/>
      <c r="M354" s="214" t="s">
        <v>19</v>
      </c>
      <c r="N354" s="215" t="s">
        <v>47</v>
      </c>
      <c r="O354" s="88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6">
        <f>S354*H354</f>
        <v>0</v>
      </c>
      <c r="U354" s="217" t="s">
        <v>19</v>
      </c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133</v>
      </c>
      <c r="AT354" s="218" t="s">
        <v>128</v>
      </c>
      <c r="AU354" s="218" t="s">
        <v>151</v>
      </c>
      <c r="AY354" s="20" t="s">
        <v>126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133</v>
      </c>
      <c r="BK354" s="219">
        <f>ROUND(I354*H354,2)</f>
        <v>0</v>
      </c>
      <c r="BL354" s="20" t="s">
        <v>133</v>
      </c>
      <c r="BM354" s="218" t="s">
        <v>411</v>
      </c>
    </row>
    <row r="355" s="13" customFormat="1">
      <c r="A355" s="13"/>
      <c r="B355" s="225"/>
      <c r="C355" s="226"/>
      <c r="D355" s="227" t="s">
        <v>137</v>
      </c>
      <c r="E355" s="228" t="s">
        <v>19</v>
      </c>
      <c r="F355" s="229" t="s">
        <v>395</v>
      </c>
      <c r="G355" s="226"/>
      <c r="H355" s="228" t="s">
        <v>19</v>
      </c>
      <c r="I355" s="230"/>
      <c r="J355" s="226"/>
      <c r="K355" s="226"/>
      <c r="L355" s="231"/>
      <c r="M355" s="232"/>
      <c r="N355" s="233"/>
      <c r="O355" s="233"/>
      <c r="P355" s="233"/>
      <c r="Q355" s="233"/>
      <c r="R355" s="233"/>
      <c r="S355" s="233"/>
      <c r="T355" s="233"/>
      <c r="U355" s="234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137</v>
      </c>
      <c r="AU355" s="235" t="s">
        <v>151</v>
      </c>
      <c r="AV355" s="13" t="s">
        <v>82</v>
      </c>
      <c r="AW355" s="13" t="s">
        <v>35</v>
      </c>
      <c r="AX355" s="13" t="s">
        <v>74</v>
      </c>
      <c r="AY355" s="235" t="s">
        <v>126</v>
      </c>
    </row>
    <row r="356" s="14" customFormat="1">
      <c r="A356" s="14"/>
      <c r="B356" s="236"/>
      <c r="C356" s="237"/>
      <c r="D356" s="227" t="s">
        <v>137</v>
      </c>
      <c r="E356" s="238" t="s">
        <v>19</v>
      </c>
      <c r="F356" s="239" t="s">
        <v>396</v>
      </c>
      <c r="G356" s="237"/>
      <c r="H356" s="240">
        <v>3.3260000000000001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4"/>
      <c r="U356" s="245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137</v>
      </c>
      <c r="AU356" s="246" t="s">
        <v>151</v>
      </c>
      <c r="AV356" s="14" t="s">
        <v>84</v>
      </c>
      <c r="AW356" s="14" t="s">
        <v>35</v>
      </c>
      <c r="AX356" s="14" t="s">
        <v>74</v>
      </c>
      <c r="AY356" s="246" t="s">
        <v>126</v>
      </c>
    </row>
    <row r="357" s="15" customFormat="1">
      <c r="A357" s="15"/>
      <c r="B357" s="247"/>
      <c r="C357" s="248"/>
      <c r="D357" s="227" t="s">
        <v>137</v>
      </c>
      <c r="E357" s="249" t="s">
        <v>19</v>
      </c>
      <c r="F357" s="250" t="s">
        <v>143</v>
      </c>
      <c r="G357" s="248"/>
      <c r="H357" s="251">
        <v>3.3260000000000001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5"/>
      <c r="U357" s="256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7" t="s">
        <v>137</v>
      </c>
      <c r="AU357" s="257" t="s">
        <v>151</v>
      </c>
      <c r="AV357" s="15" t="s">
        <v>133</v>
      </c>
      <c r="AW357" s="15" t="s">
        <v>35</v>
      </c>
      <c r="AX357" s="15" t="s">
        <v>82</v>
      </c>
      <c r="AY357" s="257" t="s">
        <v>126</v>
      </c>
    </row>
    <row r="358" s="2" customFormat="1" ht="24.15" customHeight="1">
      <c r="A358" s="41"/>
      <c r="B358" s="42"/>
      <c r="C358" s="207" t="s">
        <v>412</v>
      </c>
      <c r="D358" s="207" t="s">
        <v>128</v>
      </c>
      <c r="E358" s="208" t="s">
        <v>413</v>
      </c>
      <c r="F358" s="209" t="s">
        <v>414</v>
      </c>
      <c r="G358" s="210" t="s">
        <v>237</v>
      </c>
      <c r="H358" s="211">
        <v>33.823</v>
      </c>
      <c r="I358" s="212"/>
      <c r="J358" s="213">
        <f>ROUND(I358*H358,2)</f>
        <v>0</v>
      </c>
      <c r="K358" s="209" t="s">
        <v>19</v>
      </c>
      <c r="L358" s="47"/>
      <c r="M358" s="214" t="s">
        <v>19</v>
      </c>
      <c r="N358" s="215" t="s">
        <v>47</v>
      </c>
      <c r="O358" s="88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6">
        <f>S358*H358</f>
        <v>0</v>
      </c>
      <c r="U358" s="217" t="s">
        <v>19</v>
      </c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133</v>
      </c>
      <c r="AT358" s="218" t="s">
        <v>128</v>
      </c>
      <c r="AU358" s="218" t="s">
        <v>151</v>
      </c>
      <c r="AY358" s="20" t="s">
        <v>126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133</v>
      </c>
      <c r="BK358" s="219">
        <f>ROUND(I358*H358,2)</f>
        <v>0</v>
      </c>
      <c r="BL358" s="20" t="s">
        <v>133</v>
      </c>
      <c r="BM358" s="218" t="s">
        <v>415</v>
      </c>
    </row>
    <row r="359" s="13" customFormat="1">
      <c r="A359" s="13"/>
      <c r="B359" s="225"/>
      <c r="C359" s="226"/>
      <c r="D359" s="227" t="s">
        <v>137</v>
      </c>
      <c r="E359" s="228" t="s">
        <v>19</v>
      </c>
      <c r="F359" s="229" t="s">
        <v>393</v>
      </c>
      <c r="G359" s="226"/>
      <c r="H359" s="228" t="s">
        <v>19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3"/>
      <c r="U359" s="234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137</v>
      </c>
      <c r="AU359" s="235" t="s">
        <v>151</v>
      </c>
      <c r="AV359" s="13" t="s">
        <v>82</v>
      </c>
      <c r="AW359" s="13" t="s">
        <v>35</v>
      </c>
      <c r="AX359" s="13" t="s">
        <v>74</v>
      </c>
      <c r="AY359" s="235" t="s">
        <v>126</v>
      </c>
    </row>
    <row r="360" s="14" customFormat="1">
      <c r="A360" s="14"/>
      <c r="B360" s="236"/>
      <c r="C360" s="237"/>
      <c r="D360" s="227" t="s">
        <v>137</v>
      </c>
      <c r="E360" s="238" t="s">
        <v>19</v>
      </c>
      <c r="F360" s="239" t="s">
        <v>394</v>
      </c>
      <c r="G360" s="237"/>
      <c r="H360" s="240">
        <v>33.823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4"/>
      <c r="U360" s="245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6" t="s">
        <v>137</v>
      </c>
      <c r="AU360" s="246" t="s">
        <v>151</v>
      </c>
      <c r="AV360" s="14" t="s">
        <v>84</v>
      </c>
      <c r="AW360" s="14" t="s">
        <v>35</v>
      </c>
      <c r="AX360" s="14" t="s">
        <v>82</v>
      </c>
      <c r="AY360" s="246" t="s">
        <v>126</v>
      </c>
    </row>
    <row r="361" s="2" customFormat="1" ht="16.5" customHeight="1">
      <c r="A361" s="41"/>
      <c r="B361" s="42"/>
      <c r="C361" s="207" t="s">
        <v>416</v>
      </c>
      <c r="D361" s="207" t="s">
        <v>128</v>
      </c>
      <c r="E361" s="208" t="s">
        <v>417</v>
      </c>
      <c r="F361" s="209" t="s">
        <v>418</v>
      </c>
      <c r="G361" s="210" t="s">
        <v>327</v>
      </c>
      <c r="H361" s="211">
        <v>65.239999999999995</v>
      </c>
      <c r="I361" s="212"/>
      <c r="J361" s="213">
        <f>ROUND(I361*H361,2)</f>
        <v>0</v>
      </c>
      <c r="K361" s="209" t="s">
        <v>19</v>
      </c>
      <c r="L361" s="47"/>
      <c r="M361" s="214" t="s">
        <v>19</v>
      </c>
      <c r="N361" s="215" t="s">
        <v>47</v>
      </c>
      <c r="O361" s="88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6">
        <f>S361*H361</f>
        <v>0</v>
      </c>
      <c r="U361" s="217" t="s">
        <v>19</v>
      </c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133</v>
      </c>
      <c r="AT361" s="218" t="s">
        <v>128</v>
      </c>
      <c r="AU361" s="218" t="s">
        <v>151</v>
      </c>
      <c r="AY361" s="20" t="s">
        <v>126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133</v>
      </c>
      <c r="BK361" s="219">
        <f>ROUND(I361*H361,2)</f>
        <v>0</v>
      </c>
      <c r="BL361" s="20" t="s">
        <v>133</v>
      </c>
      <c r="BM361" s="218" t="s">
        <v>419</v>
      </c>
    </row>
    <row r="362" s="13" customFormat="1">
      <c r="A362" s="13"/>
      <c r="B362" s="225"/>
      <c r="C362" s="226"/>
      <c r="D362" s="227" t="s">
        <v>137</v>
      </c>
      <c r="E362" s="228" t="s">
        <v>19</v>
      </c>
      <c r="F362" s="229" t="s">
        <v>420</v>
      </c>
      <c r="G362" s="226"/>
      <c r="H362" s="228" t="s">
        <v>19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3"/>
      <c r="U362" s="234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137</v>
      </c>
      <c r="AU362" s="235" t="s">
        <v>151</v>
      </c>
      <c r="AV362" s="13" t="s">
        <v>82</v>
      </c>
      <c r="AW362" s="13" t="s">
        <v>35</v>
      </c>
      <c r="AX362" s="13" t="s">
        <v>74</v>
      </c>
      <c r="AY362" s="235" t="s">
        <v>126</v>
      </c>
    </row>
    <row r="363" s="13" customFormat="1">
      <c r="A363" s="13"/>
      <c r="B363" s="225"/>
      <c r="C363" s="226"/>
      <c r="D363" s="227" t="s">
        <v>137</v>
      </c>
      <c r="E363" s="228" t="s">
        <v>19</v>
      </c>
      <c r="F363" s="229" t="s">
        <v>421</v>
      </c>
      <c r="G363" s="226"/>
      <c r="H363" s="228" t="s">
        <v>19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3"/>
      <c r="U363" s="234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137</v>
      </c>
      <c r="AU363" s="235" t="s">
        <v>151</v>
      </c>
      <c r="AV363" s="13" t="s">
        <v>82</v>
      </c>
      <c r="AW363" s="13" t="s">
        <v>35</v>
      </c>
      <c r="AX363" s="13" t="s">
        <v>74</v>
      </c>
      <c r="AY363" s="235" t="s">
        <v>126</v>
      </c>
    </row>
    <row r="364" s="13" customFormat="1">
      <c r="A364" s="13"/>
      <c r="B364" s="225"/>
      <c r="C364" s="226"/>
      <c r="D364" s="227" t="s">
        <v>137</v>
      </c>
      <c r="E364" s="228" t="s">
        <v>19</v>
      </c>
      <c r="F364" s="229" t="s">
        <v>330</v>
      </c>
      <c r="G364" s="226"/>
      <c r="H364" s="228" t="s">
        <v>19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3"/>
      <c r="U364" s="234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137</v>
      </c>
      <c r="AU364" s="235" t="s">
        <v>151</v>
      </c>
      <c r="AV364" s="13" t="s">
        <v>82</v>
      </c>
      <c r="AW364" s="13" t="s">
        <v>35</v>
      </c>
      <c r="AX364" s="13" t="s">
        <v>74</v>
      </c>
      <c r="AY364" s="235" t="s">
        <v>126</v>
      </c>
    </row>
    <row r="365" s="14" customFormat="1">
      <c r="A365" s="14"/>
      <c r="B365" s="236"/>
      <c r="C365" s="237"/>
      <c r="D365" s="227" t="s">
        <v>137</v>
      </c>
      <c r="E365" s="238" t="s">
        <v>19</v>
      </c>
      <c r="F365" s="239" t="s">
        <v>331</v>
      </c>
      <c r="G365" s="237"/>
      <c r="H365" s="240">
        <v>8.6449999999999996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4"/>
      <c r="U365" s="245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137</v>
      </c>
      <c r="AU365" s="246" t="s">
        <v>151</v>
      </c>
      <c r="AV365" s="14" t="s">
        <v>84</v>
      </c>
      <c r="AW365" s="14" t="s">
        <v>35</v>
      </c>
      <c r="AX365" s="14" t="s">
        <v>74</v>
      </c>
      <c r="AY365" s="246" t="s">
        <v>126</v>
      </c>
    </row>
    <row r="366" s="13" customFormat="1">
      <c r="A366" s="13"/>
      <c r="B366" s="225"/>
      <c r="C366" s="226"/>
      <c r="D366" s="227" t="s">
        <v>137</v>
      </c>
      <c r="E366" s="228" t="s">
        <v>19</v>
      </c>
      <c r="F366" s="229" t="s">
        <v>332</v>
      </c>
      <c r="G366" s="226"/>
      <c r="H366" s="228" t="s">
        <v>19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3"/>
      <c r="U366" s="234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137</v>
      </c>
      <c r="AU366" s="235" t="s">
        <v>151</v>
      </c>
      <c r="AV366" s="13" t="s">
        <v>82</v>
      </c>
      <c r="AW366" s="13" t="s">
        <v>35</v>
      </c>
      <c r="AX366" s="13" t="s">
        <v>74</v>
      </c>
      <c r="AY366" s="235" t="s">
        <v>126</v>
      </c>
    </row>
    <row r="367" s="14" customFormat="1">
      <c r="A367" s="14"/>
      <c r="B367" s="236"/>
      <c r="C367" s="237"/>
      <c r="D367" s="227" t="s">
        <v>137</v>
      </c>
      <c r="E367" s="238" t="s">
        <v>19</v>
      </c>
      <c r="F367" s="239" t="s">
        <v>333</v>
      </c>
      <c r="G367" s="237"/>
      <c r="H367" s="240">
        <v>56.594999999999999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4"/>
      <c r="U367" s="245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137</v>
      </c>
      <c r="AU367" s="246" t="s">
        <v>151</v>
      </c>
      <c r="AV367" s="14" t="s">
        <v>84</v>
      </c>
      <c r="AW367" s="14" t="s">
        <v>35</v>
      </c>
      <c r="AX367" s="14" t="s">
        <v>74</v>
      </c>
      <c r="AY367" s="246" t="s">
        <v>126</v>
      </c>
    </row>
    <row r="368" s="15" customFormat="1">
      <c r="A368" s="15"/>
      <c r="B368" s="247"/>
      <c r="C368" s="248"/>
      <c r="D368" s="227" t="s">
        <v>137</v>
      </c>
      <c r="E368" s="249" t="s">
        <v>19</v>
      </c>
      <c r="F368" s="250" t="s">
        <v>143</v>
      </c>
      <c r="G368" s="248"/>
      <c r="H368" s="251">
        <v>65.239999999999995</v>
      </c>
      <c r="I368" s="252"/>
      <c r="J368" s="248"/>
      <c r="K368" s="248"/>
      <c r="L368" s="253"/>
      <c r="M368" s="279"/>
      <c r="N368" s="280"/>
      <c r="O368" s="280"/>
      <c r="P368" s="280"/>
      <c r="Q368" s="280"/>
      <c r="R368" s="280"/>
      <c r="S368" s="280"/>
      <c r="T368" s="280"/>
      <c r="U368" s="281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7" t="s">
        <v>137</v>
      </c>
      <c r="AU368" s="257" t="s">
        <v>151</v>
      </c>
      <c r="AV368" s="15" t="s">
        <v>133</v>
      </c>
      <c r="AW368" s="15" t="s">
        <v>35</v>
      </c>
      <c r="AX368" s="15" t="s">
        <v>82</v>
      </c>
      <c r="AY368" s="257" t="s">
        <v>126</v>
      </c>
    </row>
    <row r="369" s="2" customFormat="1" ht="6.96" customHeight="1">
      <c r="A369" s="41"/>
      <c r="B369" s="63"/>
      <c r="C369" s="64"/>
      <c r="D369" s="64"/>
      <c r="E369" s="64"/>
      <c r="F369" s="64"/>
      <c r="G369" s="64"/>
      <c r="H369" s="64"/>
      <c r="I369" s="64"/>
      <c r="J369" s="64"/>
      <c r="K369" s="64"/>
      <c r="L369" s="47"/>
      <c r="M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</sheetData>
  <sheetProtection sheet="1" autoFilter="0" formatColumns="0" formatRows="0" objects="1" scenarios="1" spinCount="100000" saltValue="6zpyubl0ck/jBAVMo8N68X6D8ASneSDzXwE2b+ZzFTTwt918RVBB/Gql44zoG5zd7kKSSRdrL4oHcmZ1asQVbQ==" hashValue="EosG+1EEgYmu6WmBwOrRJsleziwNq2NHx2YaEd8o120D27OI3mU0HEfWP6vZE2+AT3sUAbx5QkSgRTjRPgUbsQ==" algorithmName="SHA-512" password="CC35"/>
  <autoFilter ref="C90:K368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2/131413702"/>
    <hyperlink ref="F103" r:id="rId2" display="https://podminky.urs.cz/item/CS_URS_2025_02/174111101"/>
    <hyperlink ref="F112" r:id="rId3" display="https://podminky.urs.cz/item/CS_URS_2025_02/275351101"/>
    <hyperlink ref="F124" r:id="rId4" display="https://podminky.urs.cz/item/CS_URS_2025_02/275351102"/>
    <hyperlink ref="F137" r:id="rId5" display="https://podminky.urs.cz/item/CS_URS_2025_02/433351135"/>
    <hyperlink ref="F145" r:id="rId6" display="https://podminky.urs.cz/item/CS_URS_2025_02/433351136"/>
    <hyperlink ref="F153" r:id="rId7" display="https://podminky.urs.cz/item/CS_URS_2025_02/434351145"/>
    <hyperlink ref="F168" r:id="rId8" display="https://podminky.urs.cz/item/CS_URS_2025_02/434351146"/>
    <hyperlink ref="F183" r:id="rId9" display="https://podminky.urs.cz/item/CS_URS_2025_02/465513327"/>
    <hyperlink ref="F191" r:id="rId10" display="https://podminky.urs.cz/item/CS_URS_2025_02/452311131"/>
    <hyperlink ref="F200" r:id="rId11" display="https://podminky.urs.cz/item/CS_URS_2025_02/430321616"/>
    <hyperlink ref="F220" r:id="rId12" display="https://podminky.urs.cz/item/CS_URS_2025_02/430361821"/>
    <hyperlink ref="F225" r:id="rId13" display="https://podminky.urs.cz/item/CS_URS_2025_02/430362021"/>
    <hyperlink ref="F231" r:id="rId14" display="https://podminky.urs.cz/item/CS_URS_2025_02/596992122"/>
    <hyperlink ref="F239" r:id="rId15" display="https://podminky.urs.cz/item/CS_URS_2025_02/633831111"/>
    <hyperlink ref="F247" r:id="rId16" display="https://podminky.urs.cz/item/CS_URS_2025_02/966051211"/>
    <hyperlink ref="F258" r:id="rId17" display="https://podminky.urs.cz/item/CS_URS_2025_02/977211132"/>
    <hyperlink ref="F264" r:id="rId18" display="https://podminky.urs.cz/item/CS_URS_2025_02/931994106"/>
    <hyperlink ref="F270" r:id="rId19" display="https://podminky.urs.cz/item/CS_URS_2025_02/953334212"/>
    <hyperlink ref="F274" r:id="rId20" display="https://podminky.urs.cz/item/CS_URS_2025_02/931994141"/>
    <hyperlink ref="F286" r:id="rId21" display="https://podminky.urs.cz/item/CS_URS_2025_02/998322011"/>
    <hyperlink ref="F290" r:id="rId22" display="https://podminky.urs.cz/item/CS_URS_2025_02/767996701"/>
    <hyperlink ref="F301" r:id="rId23" display="https://podminky.urs.cz/item/CS_URS_2025_02/767995115"/>
    <hyperlink ref="F310" r:id="rId24" display="https://podminky.urs.cz/item/CS_URS_2025_02/789111152"/>
    <hyperlink ref="F315" r:id="rId25" display="https://podminky.urs.cz/item/CS_URS_2025_02/789112270"/>
    <hyperlink ref="F320" r:id="rId26" display="https://podminky.urs.cz/item/CS_URS_2023_01/628613611"/>
    <hyperlink ref="F327" r:id="rId27" display="https://podminky.urs.cz/item/CS_URS_2025_02/628613511"/>
    <hyperlink ref="F334" r:id="rId28" display="https://podminky.urs.cz/item/CS_URS_2025_02/998767103"/>
    <hyperlink ref="F338" r:id="rId29" display="https://podminky.urs.cz/item/CS_URS_2025_02/997321211"/>
    <hyperlink ref="F350" r:id="rId30" display="https://podminky.urs.cz/item/CS_URS_2025_02/99732121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91</v>
      </c>
      <c r="L4" s="23"/>
      <c r="M4" s="135" t="s">
        <v>10</v>
      </c>
      <c r="AT4" s="20" t="s">
        <v>35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VD Les Království, oprava betonových schodů při levém zavázání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92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422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16.9.2025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27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29</v>
      </c>
      <c r="J21" s="140" t="s">
        <v>30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29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ROUND(J84,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ROUND((SUM(BE84:BE122)),  2)</f>
        <v>0</v>
      </c>
      <c r="G33" s="41"/>
      <c r="H33" s="41"/>
      <c r="I33" s="152">
        <v>0.20999999999999999</v>
      </c>
      <c r="J33" s="151">
        <f>ROUND(((SUM(BE84:BE122))*I33),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6" t="s">
        <v>46</v>
      </c>
      <c r="F34" s="151">
        <f>ROUND((SUM(BF84:BF122)),  2)</f>
        <v>0</v>
      </c>
      <c r="G34" s="41"/>
      <c r="H34" s="41"/>
      <c r="I34" s="152">
        <v>0.12</v>
      </c>
      <c r="J34" s="151">
        <f>ROUND(((SUM(BF84:BF122))*I34),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36" t="s">
        <v>44</v>
      </c>
      <c r="E35" s="136" t="s">
        <v>47</v>
      </c>
      <c r="F35" s="151">
        <f>ROUND((SUM(BG84:BG122)),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36" t="s">
        <v>48</v>
      </c>
      <c r="F36" s="151">
        <f>ROUND((SUM(BH84:BH122)),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ROUND((SUM(BI84:BI122)),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VD Les Království, oprava betonových schodů při levém zavázání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3" t="str">
        <f>E9</f>
        <v>SO 02 - Sanace kaverny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6" t="str">
        <f>IF(J12="","",J12)</f>
        <v>16.9.2025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Povodí Labe, státní podnik</v>
      </c>
      <c r="G54" s="43"/>
      <c r="H54" s="43"/>
      <c r="I54" s="35" t="s">
        <v>33</v>
      </c>
      <c r="J54" s="39" t="str">
        <f>E21</f>
        <v>Povodí Labe, státní podnik - Ing. Kunc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Ing. Petr Kunc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95</v>
      </c>
      <c r="D57" s="166"/>
      <c r="E57" s="166"/>
      <c r="F57" s="166"/>
      <c r="G57" s="166"/>
      <c r="H57" s="166"/>
      <c r="I57" s="166"/>
      <c r="J57" s="167" t="s">
        <v>96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6">
        <f>J84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9"/>
      <c r="C60" s="170"/>
      <c r="D60" s="171" t="s">
        <v>98</v>
      </c>
      <c r="E60" s="172"/>
      <c r="F60" s="172"/>
      <c r="G60" s="172"/>
      <c r="H60" s="172"/>
      <c r="I60" s="172"/>
      <c r="J60" s="173">
        <f>J85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423</v>
      </c>
      <c r="E61" s="178"/>
      <c r="F61" s="178"/>
      <c r="G61" s="178"/>
      <c r="H61" s="178"/>
      <c r="I61" s="178"/>
      <c r="J61" s="179">
        <f>J86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101</v>
      </c>
      <c r="E62" s="178"/>
      <c r="F62" s="178"/>
      <c r="G62" s="178"/>
      <c r="H62" s="178"/>
      <c r="I62" s="178"/>
      <c r="J62" s="179">
        <f>J105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105</v>
      </c>
      <c r="E63" s="178"/>
      <c r="F63" s="178"/>
      <c r="G63" s="178"/>
      <c r="H63" s="178"/>
      <c r="I63" s="178"/>
      <c r="J63" s="179">
        <f>J113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106</v>
      </c>
      <c r="E64" s="178"/>
      <c r="F64" s="178"/>
      <c r="G64" s="178"/>
      <c r="H64" s="178"/>
      <c r="I64" s="178"/>
      <c r="J64" s="179">
        <f>J120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110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4" t="str">
        <f>E7</f>
        <v>VD Les Království, oprava betonových schodů při levém zavázání</v>
      </c>
      <c r="F74" s="35"/>
      <c r="G74" s="35"/>
      <c r="H74" s="35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92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3" t="str">
        <f>E9</f>
        <v>SO 02 - Sanace kaverny</v>
      </c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6" t="str">
        <f>IF(J12="","",J12)</f>
        <v>16.9.2025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Povodí Labe, státní podnik</v>
      </c>
      <c r="G80" s="43"/>
      <c r="H80" s="43"/>
      <c r="I80" s="35" t="s">
        <v>33</v>
      </c>
      <c r="J80" s="39" t="str">
        <f>E21</f>
        <v>Povodí Labe, státní podnik - Ing. Kunc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Ing. Petr Kunc</v>
      </c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1"/>
      <c r="B83" s="182"/>
      <c r="C83" s="183" t="s">
        <v>111</v>
      </c>
      <c r="D83" s="184" t="s">
        <v>59</v>
      </c>
      <c r="E83" s="184" t="s">
        <v>55</v>
      </c>
      <c r="F83" s="184" t="s">
        <v>56</v>
      </c>
      <c r="G83" s="184" t="s">
        <v>112</v>
      </c>
      <c r="H83" s="184" t="s">
        <v>113</v>
      </c>
      <c r="I83" s="184" t="s">
        <v>114</v>
      </c>
      <c r="J83" s="184" t="s">
        <v>96</v>
      </c>
      <c r="K83" s="185" t="s">
        <v>115</v>
      </c>
      <c r="L83" s="186"/>
      <c r="M83" s="96" t="s">
        <v>19</v>
      </c>
      <c r="N83" s="97" t="s">
        <v>44</v>
      </c>
      <c r="O83" s="97" t="s">
        <v>116</v>
      </c>
      <c r="P83" s="97" t="s">
        <v>117</v>
      </c>
      <c r="Q83" s="97" t="s">
        <v>118</v>
      </c>
      <c r="R83" s="97" t="s">
        <v>119</v>
      </c>
      <c r="S83" s="97" t="s">
        <v>120</v>
      </c>
      <c r="T83" s="97" t="s">
        <v>121</v>
      </c>
      <c r="U83" s="98" t="s">
        <v>122</v>
      </c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</row>
    <row r="84" s="2" customFormat="1" ht="22.8" customHeight="1">
      <c r="A84" s="41"/>
      <c r="B84" s="42"/>
      <c r="C84" s="103" t="s">
        <v>123</v>
      </c>
      <c r="D84" s="43"/>
      <c r="E84" s="43"/>
      <c r="F84" s="43"/>
      <c r="G84" s="43"/>
      <c r="H84" s="43"/>
      <c r="I84" s="43"/>
      <c r="J84" s="187">
        <f>BK84</f>
        <v>0</v>
      </c>
      <c r="K84" s="43"/>
      <c r="L84" s="47"/>
      <c r="M84" s="99"/>
      <c r="N84" s="188"/>
      <c r="O84" s="100"/>
      <c r="P84" s="189">
        <f>P85</f>
        <v>0</v>
      </c>
      <c r="Q84" s="100"/>
      <c r="R84" s="189">
        <f>R85</f>
        <v>0.27733099999999999</v>
      </c>
      <c r="S84" s="100"/>
      <c r="T84" s="189">
        <f>T85</f>
        <v>0.082799999999999999</v>
      </c>
      <c r="U84" s="10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73</v>
      </c>
      <c r="AU84" s="20" t="s">
        <v>97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73</v>
      </c>
      <c r="E85" s="194" t="s">
        <v>124</v>
      </c>
      <c r="F85" s="194" t="s">
        <v>125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P86+P105+P113+P120</f>
        <v>0</v>
      </c>
      <c r="Q85" s="199"/>
      <c r="R85" s="200">
        <f>R86+R105+R113+R120</f>
        <v>0.27733099999999999</v>
      </c>
      <c r="S85" s="199"/>
      <c r="T85" s="200">
        <f>T86+T105+T113+T120</f>
        <v>0.082799999999999999</v>
      </c>
      <c r="U85" s="201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82</v>
      </c>
      <c r="AT85" s="203" t="s">
        <v>73</v>
      </c>
      <c r="AU85" s="203" t="s">
        <v>74</v>
      </c>
      <c r="AY85" s="202" t="s">
        <v>126</v>
      </c>
      <c r="BK85" s="204">
        <f>BK86+BK105+BK113+BK120</f>
        <v>0</v>
      </c>
    </row>
    <row r="86" s="12" customFormat="1" ht="22.8" customHeight="1">
      <c r="A86" s="12"/>
      <c r="B86" s="191"/>
      <c r="C86" s="192"/>
      <c r="D86" s="193" t="s">
        <v>73</v>
      </c>
      <c r="E86" s="205" t="s">
        <v>151</v>
      </c>
      <c r="F86" s="205" t="s">
        <v>424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SUM(P87:P104)</f>
        <v>0</v>
      </c>
      <c r="Q86" s="199"/>
      <c r="R86" s="200">
        <f>SUM(R87:R104)</f>
        <v>0.085980999999999988</v>
      </c>
      <c r="S86" s="199"/>
      <c r="T86" s="200">
        <f>SUM(T87:T104)</f>
        <v>0</v>
      </c>
      <c r="U86" s="201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73</v>
      </c>
      <c r="AU86" s="203" t="s">
        <v>82</v>
      </c>
      <c r="AY86" s="202" t="s">
        <v>126</v>
      </c>
      <c r="BK86" s="204">
        <f>SUM(BK87:BK104)</f>
        <v>0</v>
      </c>
    </row>
    <row r="87" s="2" customFormat="1" ht="37.8" customHeight="1">
      <c r="A87" s="41"/>
      <c r="B87" s="42"/>
      <c r="C87" s="207" t="s">
        <v>82</v>
      </c>
      <c r="D87" s="207" t="s">
        <v>128</v>
      </c>
      <c r="E87" s="208" t="s">
        <v>425</v>
      </c>
      <c r="F87" s="209" t="s">
        <v>426</v>
      </c>
      <c r="G87" s="210" t="s">
        <v>131</v>
      </c>
      <c r="H87" s="211">
        <v>25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47</v>
      </c>
      <c r="O87" s="88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6">
        <f>S87*H87</f>
        <v>0</v>
      </c>
      <c r="U87" s="217" t="s">
        <v>19</v>
      </c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133</v>
      </c>
      <c r="AT87" s="218" t="s">
        <v>128</v>
      </c>
      <c r="AU87" s="218" t="s">
        <v>84</v>
      </c>
      <c r="AY87" s="20" t="s">
        <v>126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133</v>
      </c>
      <c r="BK87" s="219">
        <f>ROUND(I87*H87,2)</f>
        <v>0</v>
      </c>
      <c r="BL87" s="20" t="s">
        <v>133</v>
      </c>
      <c r="BM87" s="218" t="s">
        <v>427</v>
      </c>
    </row>
    <row r="88" s="13" customFormat="1">
      <c r="A88" s="13"/>
      <c r="B88" s="225"/>
      <c r="C88" s="226"/>
      <c r="D88" s="227" t="s">
        <v>137</v>
      </c>
      <c r="E88" s="228" t="s">
        <v>19</v>
      </c>
      <c r="F88" s="229" t="s">
        <v>428</v>
      </c>
      <c r="G88" s="226"/>
      <c r="H88" s="228" t="s">
        <v>19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3"/>
      <c r="U88" s="234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137</v>
      </c>
      <c r="AU88" s="235" t="s">
        <v>84</v>
      </c>
      <c r="AV88" s="13" t="s">
        <v>82</v>
      </c>
      <c r="AW88" s="13" t="s">
        <v>35</v>
      </c>
      <c r="AX88" s="13" t="s">
        <v>74</v>
      </c>
      <c r="AY88" s="235" t="s">
        <v>126</v>
      </c>
    </row>
    <row r="89" s="13" customFormat="1">
      <c r="A89" s="13"/>
      <c r="B89" s="225"/>
      <c r="C89" s="226"/>
      <c r="D89" s="227" t="s">
        <v>137</v>
      </c>
      <c r="E89" s="228" t="s">
        <v>19</v>
      </c>
      <c r="F89" s="229" t="s">
        <v>429</v>
      </c>
      <c r="G89" s="226"/>
      <c r="H89" s="228" t="s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3"/>
      <c r="U89" s="234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84</v>
      </c>
      <c r="AV89" s="13" t="s">
        <v>82</v>
      </c>
      <c r="AW89" s="13" t="s">
        <v>35</v>
      </c>
      <c r="AX89" s="13" t="s">
        <v>74</v>
      </c>
      <c r="AY89" s="235" t="s">
        <v>126</v>
      </c>
    </row>
    <row r="90" s="13" customFormat="1">
      <c r="A90" s="13"/>
      <c r="B90" s="225"/>
      <c r="C90" s="226"/>
      <c r="D90" s="227" t="s">
        <v>137</v>
      </c>
      <c r="E90" s="228" t="s">
        <v>19</v>
      </c>
      <c r="F90" s="229" t="s">
        <v>430</v>
      </c>
      <c r="G90" s="226"/>
      <c r="H90" s="228" t="s">
        <v>19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3"/>
      <c r="U90" s="234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137</v>
      </c>
      <c r="AU90" s="235" t="s">
        <v>84</v>
      </c>
      <c r="AV90" s="13" t="s">
        <v>82</v>
      </c>
      <c r="AW90" s="13" t="s">
        <v>35</v>
      </c>
      <c r="AX90" s="13" t="s">
        <v>74</v>
      </c>
      <c r="AY90" s="235" t="s">
        <v>126</v>
      </c>
    </row>
    <row r="91" s="13" customFormat="1">
      <c r="A91" s="13"/>
      <c r="B91" s="225"/>
      <c r="C91" s="226"/>
      <c r="D91" s="227" t="s">
        <v>137</v>
      </c>
      <c r="E91" s="228" t="s">
        <v>19</v>
      </c>
      <c r="F91" s="229" t="s">
        <v>431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3"/>
      <c r="U91" s="234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137</v>
      </c>
      <c r="AU91" s="235" t="s">
        <v>84</v>
      </c>
      <c r="AV91" s="13" t="s">
        <v>82</v>
      </c>
      <c r="AW91" s="13" t="s">
        <v>35</v>
      </c>
      <c r="AX91" s="13" t="s">
        <v>74</v>
      </c>
      <c r="AY91" s="235" t="s">
        <v>126</v>
      </c>
    </row>
    <row r="92" s="13" customFormat="1">
      <c r="A92" s="13"/>
      <c r="B92" s="225"/>
      <c r="C92" s="226"/>
      <c r="D92" s="227" t="s">
        <v>137</v>
      </c>
      <c r="E92" s="228" t="s">
        <v>19</v>
      </c>
      <c r="F92" s="229" t="s">
        <v>432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3"/>
      <c r="U92" s="234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137</v>
      </c>
      <c r="AU92" s="235" t="s">
        <v>84</v>
      </c>
      <c r="AV92" s="13" t="s">
        <v>82</v>
      </c>
      <c r="AW92" s="13" t="s">
        <v>35</v>
      </c>
      <c r="AX92" s="13" t="s">
        <v>74</v>
      </c>
      <c r="AY92" s="235" t="s">
        <v>126</v>
      </c>
    </row>
    <row r="93" s="14" customFormat="1">
      <c r="A93" s="14"/>
      <c r="B93" s="236"/>
      <c r="C93" s="237"/>
      <c r="D93" s="227" t="s">
        <v>137</v>
      </c>
      <c r="E93" s="238" t="s">
        <v>19</v>
      </c>
      <c r="F93" s="239" t="s">
        <v>346</v>
      </c>
      <c r="G93" s="237"/>
      <c r="H93" s="240">
        <v>25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4"/>
      <c r="U93" s="245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137</v>
      </c>
      <c r="AU93" s="246" t="s">
        <v>84</v>
      </c>
      <c r="AV93" s="14" t="s">
        <v>84</v>
      </c>
      <c r="AW93" s="14" t="s">
        <v>35</v>
      </c>
      <c r="AX93" s="14" t="s">
        <v>74</v>
      </c>
      <c r="AY93" s="246" t="s">
        <v>126</v>
      </c>
    </row>
    <row r="94" s="15" customFormat="1">
      <c r="A94" s="15"/>
      <c r="B94" s="247"/>
      <c r="C94" s="248"/>
      <c r="D94" s="227" t="s">
        <v>137</v>
      </c>
      <c r="E94" s="249" t="s">
        <v>19</v>
      </c>
      <c r="F94" s="250" t="s">
        <v>143</v>
      </c>
      <c r="G94" s="248"/>
      <c r="H94" s="251">
        <v>25</v>
      </c>
      <c r="I94" s="252"/>
      <c r="J94" s="248"/>
      <c r="K94" s="248"/>
      <c r="L94" s="253"/>
      <c r="M94" s="254"/>
      <c r="N94" s="255"/>
      <c r="O94" s="255"/>
      <c r="P94" s="255"/>
      <c r="Q94" s="255"/>
      <c r="R94" s="255"/>
      <c r="S94" s="255"/>
      <c r="T94" s="255"/>
      <c r="U94" s="256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7" t="s">
        <v>137</v>
      </c>
      <c r="AU94" s="257" t="s">
        <v>84</v>
      </c>
      <c r="AV94" s="15" t="s">
        <v>133</v>
      </c>
      <c r="AW94" s="15" t="s">
        <v>35</v>
      </c>
      <c r="AX94" s="15" t="s">
        <v>82</v>
      </c>
      <c r="AY94" s="257" t="s">
        <v>126</v>
      </c>
    </row>
    <row r="95" s="2" customFormat="1" ht="37.8" customHeight="1">
      <c r="A95" s="41"/>
      <c r="B95" s="42"/>
      <c r="C95" s="207" t="s">
        <v>84</v>
      </c>
      <c r="D95" s="207" t="s">
        <v>128</v>
      </c>
      <c r="E95" s="208" t="s">
        <v>433</v>
      </c>
      <c r="F95" s="209" t="s">
        <v>434</v>
      </c>
      <c r="G95" s="210" t="s">
        <v>154</v>
      </c>
      <c r="H95" s="211">
        <v>9.9399999999999995</v>
      </c>
      <c r="I95" s="212"/>
      <c r="J95" s="213">
        <f>ROUND(I95*H95,2)</f>
        <v>0</v>
      </c>
      <c r="K95" s="209" t="s">
        <v>132</v>
      </c>
      <c r="L95" s="47"/>
      <c r="M95" s="214" t="s">
        <v>19</v>
      </c>
      <c r="N95" s="215" t="s">
        <v>47</v>
      </c>
      <c r="O95" s="88"/>
      <c r="P95" s="216">
        <f>O95*H95</f>
        <v>0</v>
      </c>
      <c r="Q95" s="216">
        <v>0.0086499999999999997</v>
      </c>
      <c r="R95" s="216">
        <f>Q95*H95</f>
        <v>0.085980999999999988</v>
      </c>
      <c r="S95" s="216">
        <v>0</v>
      </c>
      <c r="T95" s="216">
        <f>S95*H95</f>
        <v>0</v>
      </c>
      <c r="U95" s="217" t="s">
        <v>19</v>
      </c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133</v>
      </c>
      <c r="AT95" s="218" t="s">
        <v>128</v>
      </c>
      <c r="AU95" s="218" t="s">
        <v>84</v>
      </c>
      <c r="AY95" s="20" t="s">
        <v>126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133</v>
      </c>
      <c r="BK95" s="219">
        <f>ROUND(I95*H95,2)</f>
        <v>0</v>
      </c>
      <c r="BL95" s="20" t="s">
        <v>133</v>
      </c>
      <c r="BM95" s="218" t="s">
        <v>435</v>
      </c>
    </row>
    <row r="96" s="2" customFormat="1">
      <c r="A96" s="41"/>
      <c r="B96" s="42"/>
      <c r="C96" s="43"/>
      <c r="D96" s="220" t="s">
        <v>135</v>
      </c>
      <c r="E96" s="43"/>
      <c r="F96" s="221" t="s">
        <v>436</v>
      </c>
      <c r="G96" s="43"/>
      <c r="H96" s="43"/>
      <c r="I96" s="222"/>
      <c r="J96" s="43"/>
      <c r="K96" s="43"/>
      <c r="L96" s="47"/>
      <c r="M96" s="223"/>
      <c r="N96" s="224"/>
      <c r="O96" s="88"/>
      <c r="P96" s="88"/>
      <c r="Q96" s="88"/>
      <c r="R96" s="88"/>
      <c r="S96" s="88"/>
      <c r="T96" s="88"/>
      <c r="U96" s="89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135</v>
      </c>
      <c r="AU96" s="20" t="s">
        <v>84</v>
      </c>
    </row>
    <row r="97" s="13" customFormat="1">
      <c r="A97" s="13"/>
      <c r="B97" s="225"/>
      <c r="C97" s="226"/>
      <c r="D97" s="227" t="s">
        <v>137</v>
      </c>
      <c r="E97" s="228" t="s">
        <v>19</v>
      </c>
      <c r="F97" s="229" t="s">
        <v>437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3"/>
      <c r="U97" s="234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137</v>
      </c>
      <c r="AU97" s="235" t="s">
        <v>84</v>
      </c>
      <c r="AV97" s="13" t="s">
        <v>82</v>
      </c>
      <c r="AW97" s="13" t="s">
        <v>35</v>
      </c>
      <c r="AX97" s="13" t="s">
        <v>74</v>
      </c>
      <c r="AY97" s="235" t="s">
        <v>126</v>
      </c>
    </row>
    <row r="98" s="14" customFormat="1">
      <c r="A98" s="14"/>
      <c r="B98" s="236"/>
      <c r="C98" s="237"/>
      <c r="D98" s="227" t="s">
        <v>137</v>
      </c>
      <c r="E98" s="238" t="s">
        <v>19</v>
      </c>
      <c r="F98" s="239" t="s">
        <v>438</v>
      </c>
      <c r="G98" s="237"/>
      <c r="H98" s="240">
        <v>9.9399999999999995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4"/>
      <c r="U98" s="245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137</v>
      </c>
      <c r="AU98" s="246" t="s">
        <v>84</v>
      </c>
      <c r="AV98" s="14" t="s">
        <v>84</v>
      </c>
      <c r="AW98" s="14" t="s">
        <v>35</v>
      </c>
      <c r="AX98" s="14" t="s">
        <v>74</v>
      </c>
      <c r="AY98" s="246" t="s">
        <v>126</v>
      </c>
    </row>
    <row r="99" s="15" customFormat="1">
      <c r="A99" s="15"/>
      <c r="B99" s="247"/>
      <c r="C99" s="248"/>
      <c r="D99" s="227" t="s">
        <v>137</v>
      </c>
      <c r="E99" s="249" t="s">
        <v>19</v>
      </c>
      <c r="F99" s="250" t="s">
        <v>143</v>
      </c>
      <c r="G99" s="248"/>
      <c r="H99" s="251">
        <v>9.9399999999999995</v>
      </c>
      <c r="I99" s="252"/>
      <c r="J99" s="248"/>
      <c r="K99" s="248"/>
      <c r="L99" s="253"/>
      <c r="M99" s="254"/>
      <c r="N99" s="255"/>
      <c r="O99" s="255"/>
      <c r="P99" s="255"/>
      <c r="Q99" s="255"/>
      <c r="R99" s="255"/>
      <c r="S99" s="255"/>
      <c r="T99" s="255"/>
      <c r="U99" s="256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7" t="s">
        <v>137</v>
      </c>
      <c r="AU99" s="257" t="s">
        <v>84</v>
      </c>
      <c r="AV99" s="15" t="s">
        <v>133</v>
      </c>
      <c r="AW99" s="15" t="s">
        <v>35</v>
      </c>
      <c r="AX99" s="15" t="s">
        <v>82</v>
      </c>
      <c r="AY99" s="257" t="s">
        <v>126</v>
      </c>
    </row>
    <row r="100" s="2" customFormat="1" ht="37.8" customHeight="1">
      <c r="A100" s="41"/>
      <c r="B100" s="42"/>
      <c r="C100" s="207" t="s">
        <v>151</v>
      </c>
      <c r="D100" s="207" t="s">
        <v>128</v>
      </c>
      <c r="E100" s="208" t="s">
        <v>439</v>
      </c>
      <c r="F100" s="209" t="s">
        <v>440</v>
      </c>
      <c r="G100" s="210" t="s">
        <v>154</v>
      </c>
      <c r="H100" s="211">
        <v>9.9399999999999995</v>
      </c>
      <c r="I100" s="212"/>
      <c r="J100" s="213">
        <f>ROUND(I100*H100,2)</f>
        <v>0</v>
      </c>
      <c r="K100" s="209" t="s">
        <v>132</v>
      </c>
      <c r="L100" s="47"/>
      <c r="M100" s="214" t="s">
        <v>19</v>
      </c>
      <c r="N100" s="215" t="s">
        <v>47</v>
      </c>
      <c r="O100" s="88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6">
        <f>S100*H100</f>
        <v>0</v>
      </c>
      <c r="U100" s="217" t="s">
        <v>19</v>
      </c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133</v>
      </c>
      <c r="AT100" s="218" t="s">
        <v>128</v>
      </c>
      <c r="AU100" s="218" t="s">
        <v>84</v>
      </c>
      <c r="AY100" s="20" t="s">
        <v>126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133</v>
      </c>
      <c r="BK100" s="219">
        <f>ROUND(I100*H100,2)</f>
        <v>0</v>
      </c>
      <c r="BL100" s="20" t="s">
        <v>133</v>
      </c>
      <c r="BM100" s="218" t="s">
        <v>441</v>
      </c>
    </row>
    <row r="101" s="2" customFormat="1">
      <c r="A101" s="41"/>
      <c r="B101" s="42"/>
      <c r="C101" s="43"/>
      <c r="D101" s="220" t="s">
        <v>135</v>
      </c>
      <c r="E101" s="43"/>
      <c r="F101" s="221" t="s">
        <v>442</v>
      </c>
      <c r="G101" s="43"/>
      <c r="H101" s="43"/>
      <c r="I101" s="222"/>
      <c r="J101" s="43"/>
      <c r="K101" s="43"/>
      <c r="L101" s="47"/>
      <c r="M101" s="223"/>
      <c r="N101" s="224"/>
      <c r="O101" s="88"/>
      <c r="P101" s="88"/>
      <c r="Q101" s="88"/>
      <c r="R101" s="88"/>
      <c r="S101" s="88"/>
      <c r="T101" s="88"/>
      <c r="U101" s="89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135</v>
      </c>
      <c r="AU101" s="20" t="s">
        <v>84</v>
      </c>
    </row>
    <row r="102" s="13" customFormat="1">
      <c r="A102" s="13"/>
      <c r="B102" s="225"/>
      <c r="C102" s="226"/>
      <c r="D102" s="227" t="s">
        <v>137</v>
      </c>
      <c r="E102" s="228" t="s">
        <v>19</v>
      </c>
      <c r="F102" s="229" t="s">
        <v>437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3"/>
      <c r="U102" s="234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137</v>
      </c>
      <c r="AU102" s="235" t="s">
        <v>84</v>
      </c>
      <c r="AV102" s="13" t="s">
        <v>82</v>
      </c>
      <c r="AW102" s="13" t="s">
        <v>35</v>
      </c>
      <c r="AX102" s="13" t="s">
        <v>74</v>
      </c>
      <c r="AY102" s="235" t="s">
        <v>126</v>
      </c>
    </row>
    <row r="103" s="14" customFormat="1">
      <c r="A103" s="14"/>
      <c r="B103" s="236"/>
      <c r="C103" s="237"/>
      <c r="D103" s="227" t="s">
        <v>137</v>
      </c>
      <c r="E103" s="238" t="s">
        <v>19</v>
      </c>
      <c r="F103" s="239" t="s">
        <v>438</v>
      </c>
      <c r="G103" s="237"/>
      <c r="H103" s="240">
        <v>9.9399999999999995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4"/>
      <c r="U103" s="245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137</v>
      </c>
      <c r="AU103" s="246" t="s">
        <v>84</v>
      </c>
      <c r="AV103" s="14" t="s">
        <v>84</v>
      </c>
      <c r="AW103" s="14" t="s">
        <v>35</v>
      </c>
      <c r="AX103" s="14" t="s">
        <v>74</v>
      </c>
      <c r="AY103" s="246" t="s">
        <v>126</v>
      </c>
    </row>
    <row r="104" s="15" customFormat="1">
      <c r="A104" s="15"/>
      <c r="B104" s="247"/>
      <c r="C104" s="248"/>
      <c r="D104" s="227" t="s">
        <v>137</v>
      </c>
      <c r="E104" s="249" t="s">
        <v>19</v>
      </c>
      <c r="F104" s="250" t="s">
        <v>143</v>
      </c>
      <c r="G104" s="248"/>
      <c r="H104" s="251">
        <v>9.9399999999999995</v>
      </c>
      <c r="I104" s="252"/>
      <c r="J104" s="248"/>
      <c r="K104" s="248"/>
      <c r="L104" s="253"/>
      <c r="M104" s="254"/>
      <c r="N104" s="255"/>
      <c r="O104" s="255"/>
      <c r="P104" s="255"/>
      <c r="Q104" s="255"/>
      <c r="R104" s="255"/>
      <c r="S104" s="255"/>
      <c r="T104" s="255"/>
      <c r="U104" s="256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7" t="s">
        <v>137</v>
      </c>
      <c r="AU104" s="257" t="s">
        <v>84</v>
      </c>
      <c r="AV104" s="15" t="s">
        <v>133</v>
      </c>
      <c r="AW104" s="15" t="s">
        <v>35</v>
      </c>
      <c r="AX104" s="15" t="s">
        <v>82</v>
      </c>
      <c r="AY104" s="257" t="s">
        <v>126</v>
      </c>
    </row>
    <row r="105" s="12" customFormat="1" ht="22.8" customHeight="1">
      <c r="A105" s="12"/>
      <c r="B105" s="191"/>
      <c r="C105" s="192"/>
      <c r="D105" s="193" t="s">
        <v>73</v>
      </c>
      <c r="E105" s="205" t="s">
        <v>133</v>
      </c>
      <c r="F105" s="205" t="s">
        <v>167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SUM(P106:P112)</f>
        <v>0</v>
      </c>
      <c r="Q105" s="199"/>
      <c r="R105" s="200">
        <f>SUM(R106:R112)</f>
        <v>0.187558</v>
      </c>
      <c r="S105" s="199"/>
      <c r="T105" s="200">
        <f>SUM(T106:T112)</f>
        <v>0</v>
      </c>
      <c r="U105" s="201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82</v>
      </c>
      <c r="AT105" s="203" t="s">
        <v>73</v>
      </c>
      <c r="AU105" s="203" t="s">
        <v>82</v>
      </c>
      <c r="AY105" s="202" t="s">
        <v>126</v>
      </c>
      <c r="BK105" s="204">
        <f>SUM(BK106:BK112)</f>
        <v>0</v>
      </c>
    </row>
    <row r="106" s="2" customFormat="1" ht="24.15" customHeight="1">
      <c r="A106" s="41"/>
      <c r="B106" s="42"/>
      <c r="C106" s="207" t="s">
        <v>133</v>
      </c>
      <c r="D106" s="207" t="s">
        <v>128</v>
      </c>
      <c r="E106" s="208" t="s">
        <v>200</v>
      </c>
      <c r="F106" s="209" t="s">
        <v>201</v>
      </c>
      <c r="G106" s="210" t="s">
        <v>154</v>
      </c>
      <c r="H106" s="211">
        <v>0.20000000000000001</v>
      </c>
      <c r="I106" s="212"/>
      <c r="J106" s="213">
        <f>ROUND(I106*H106,2)</f>
        <v>0</v>
      </c>
      <c r="K106" s="209" t="s">
        <v>132</v>
      </c>
      <c r="L106" s="47"/>
      <c r="M106" s="214" t="s">
        <v>19</v>
      </c>
      <c r="N106" s="215" t="s">
        <v>47</v>
      </c>
      <c r="O106" s="88"/>
      <c r="P106" s="216">
        <f>O106*H106</f>
        <v>0</v>
      </c>
      <c r="Q106" s="216">
        <v>0.93779000000000001</v>
      </c>
      <c r="R106" s="216">
        <f>Q106*H106</f>
        <v>0.187558</v>
      </c>
      <c r="S106" s="216">
        <v>0</v>
      </c>
      <c r="T106" s="216">
        <f>S106*H106</f>
        <v>0</v>
      </c>
      <c r="U106" s="217" t="s">
        <v>19</v>
      </c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133</v>
      </c>
      <c r="AT106" s="218" t="s">
        <v>128</v>
      </c>
      <c r="AU106" s="218" t="s">
        <v>84</v>
      </c>
      <c r="AY106" s="20" t="s">
        <v>126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133</v>
      </c>
      <c r="BK106" s="219">
        <f>ROUND(I106*H106,2)</f>
        <v>0</v>
      </c>
      <c r="BL106" s="20" t="s">
        <v>133</v>
      </c>
      <c r="BM106" s="218" t="s">
        <v>443</v>
      </c>
    </row>
    <row r="107" s="2" customFormat="1">
      <c r="A107" s="41"/>
      <c r="B107" s="42"/>
      <c r="C107" s="43"/>
      <c r="D107" s="220" t="s">
        <v>135</v>
      </c>
      <c r="E107" s="43"/>
      <c r="F107" s="221" t="s">
        <v>203</v>
      </c>
      <c r="G107" s="43"/>
      <c r="H107" s="43"/>
      <c r="I107" s="222"/>
      <c r="J107" s="43"/>
      <c r="K107" s="43"/>
      <c r="L107" s="47"/>
      <c r="M107" s="223"/>
      <c r="N107" s="224"/>
      <c r="O107" s="88"/>
      <c r="P107" s="88"/>
      <c r="Q107" s="88"/>
      <c r="R107" s="88"/>
      <c r="S107" s="88"/>
      <c r="T107" s="88"/>
      <c r="U107" s="89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135</v>
      </c>
      <c r="AU107" s="20" t="s">
        <v>84</v>
      </c>
    </row>
    <row r="108" s="13" customFormat="1">
      <c r="A108" s="13"/>
      <c r="B108" s="225"/>
      <c r="C108" s="226"/>
      <c r="D108" s="227" t="s">
        <v>137</v>
      </c>
      <c r="E108" s="228" t="s">
        <v>19</v>
      </c>
      <c r="F108" s="229" t="s">
        <v>206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3"/>
      <c r="U108" s="234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137</v>
      </c>
      <c r="AU108" s="235" t="s">
        <v>84</v>
      </c>
      <c r="AV108" s="13" t="s">
        <v>82</v>
      </c>
      <c r="AW108" s="13" t="s">
        <v>35</v>
      </c>
      <c r="AX108" s="13" t="s">
        <v>74</v>
      </c>
      <c r="AY108" s="235" t="s">
        <v>126</v>
      </c>
    </row>
    <row r="109" s="14" customFormat="1">
      <c r="A109" s="14"/>
      <c r="B109" s="236"/>
      <c r="C109" s="237"/>
      <c r="D109" s="227" t="s">
        <v>137</v>
      </c>
      <c r="E109" s="238" t="s">
        <v>19</v>
      </c>
      <c r="F109" s="239" t="s">
        <v>207</v>
      </c>
      <c r="G109" s="237"/>
      <c r="H109" s="240">
        <v>0.10000000000000001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4"/>
      <c r="U109" s="245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137</v>
      </c>
      <c r="AU109" s="246" t="s">
        <v>84</v>
      </c>
      <c r="AV109" s="14" t="s">
        <v>84</v>
      </c>
      <c r="AW109" s="14" t="s">
        <v>35</v>
      </c>
      <c r="AX109" s="14" t="s">
        <v>74</v>
      </c>
      <c r="AY109" s="246" t="s">
        <v>126</v>
      </c>
    </row>
    <row r="110" s="13" customFormat="1">
      <c r="A110" s="13"/>
      <c r="B110" s="225"/>
      <c r="C110" s="226"/>
      <c r="D110" s="227" t="s">
        <v>137</v>
      </c>
      <c r="E110" s="228" t="s">
        <v>19</v>
      </c>
      <c r="F110" s="229" t="s">
        <v>444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3"/>
      <c r="U110" s="234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137</v>
      </c>
      <c r="AU110" s="235" t="s">
        <v>84</v>
      </c>
      <c r="AV110" s="13" t="s">
        <v>82</v>
      </c>
      <c r="AW110" s="13" t="s">
        <v>35</v>
      </c>
      <c r="AX110" s="13" t="s">
        <v>74</v>
      </c>
      <c r="AY110" s="235" t="s">
        <v>126</v>
      </c>
    </row>
    <row r="111" s="14" customFormat="1">
      <c r="A111" s="14"/>
      <c r="B111" s="236"/>
      <c r="C111" s="237"/>
      <c r="D111" s="227" t="s">
        <v>137</v>
      </c>
      <c r="E111" s="238" t="s">
        <v>19</v>
      </c>
      <c r="F111" s="239" t="s">
        <v>207</v>
      </c>
      <c r="G111" s="237"/>
      <c r="H111" s="240">
        <v>0.10000000000000001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4"/>
      <c r="U111" s="245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137</v>
      </c>
      <c r="AU111" s="246" t="s">
        <v>84</v>
      </c>
      <c r="AV111" s="14" t="s">
        <v>84</v>
      </c>
      <c r="AW111" s="14" t="s">
        <v>35</v>
      </c>
      <c r="AX111" s="14" t="s">
        <v>74</v>
      </c>
      <c r="AY111" s="246" t="s">
        <v>126</v>
      </c>
    </row>
    <row r="112" s="15" customFormat="1">
      <c r="A112" s="15"/>
      <c r="B112" s="247"/>
      <c r="C112" s="248"/>
      <c r="D112" s="227" t="s">
        <v>137</v>
      </c>
      <c r="E112" s="249" t="s">
        <v>19</v>
      </c>
      <c r="F112" s="250" t="s">
        <v>143</v>
      </c>
      <c r="G112" s="248"/>
      <c r="H112" s="251">
        <v>0.20000000000000001</v>
      </c>
      <c r="I112" s="252"/>
      <c r="J112" s="248"/>
      <c r="K112" s="248"/>
      <c r="L112" s="253"/>
      <c r="M112" s="254"/>
      <c r="N112" s="255"/>
      <c r="O112" s="255"/>
      <c r="P112" s="255"/>
      <c r="Q112" s="255"/>
      <c r="R112" s="255"/>
      <c r="S112" s="255"/>
      <c r="T112" s="255"/>
      <c r="U112" s="256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7" t="s">
        <v>137</v>
      </c>
      <c r="AU112" s="257" t="s">
        <v>84</v>
      </c>
      <c r="AV112" s="15" t="s">
        <v>133</v>
      </c>
      <c r="AW112" s="15" t="s">
        <v>35</v>
      </c>
      <c r="AX112" s="15" t="s">
        <v>82</v>
      </c>
      <c r="AY112" s="257" t="s">
        <v>126</v>
      </c>
    </row>
    <row r="113" s="12" customFormat="1" ht="22.8" customHeight="1">
      <c r="A113" s="12"/>
      <c r="B113" s="191"/>
      <c r="C113" s="192"/>
      <c r="D113" s="193" t="s">
        <v>73</v>
      </c>
      <c r="E113" s="205" t="s">
        <v>199</v>
      </c>
      <c r="F113" s="205" t="s">
        <v>268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SUM(P114:P119)</f>
        <v>0</v>
      </c>
      <c r="Q113" s="199"/>
      <c r="R113" s="200">
        <f>SUM(R114:R119)</f>
        <v>0.0037919999999999998</v>
      </c>
      <c r="S113" s="199"/>
      <c r="T113" s="200">
        <f>SUM(T114:T119)</f>
        <v>0.082799999999999999</v>
      </c>
      <c r="U113" s="201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82</v>
      </c>
      <c r="AT113" s="203" t="s">
        <v>73</v>
      </c>
      <c r="AU113" s="203" t="s">
        <v>82</v>
      </c>
      <c r="AY113" s="202" t="s">
        <v>126</v>
      </c>
      <c r="BK113" s="204">
        <f>SUM(BK114:BK119)</f>
        <v>0</v>
      </c>
    </row>
    <row r="114" s="2" customFormat="1" ht="24.15" customHeight="1">
      <c r="A114" s="41"/>
      <c r="B114" s="42"/>
      <c r="C114" s="207" t="s">
        <v>168</v>
      </c>
      <c r="D114" s="207" t="s">
        <v>128</v>
      </c>
      <c r="E114" s="208" t="s">
        <v>445</v>
      </c>
      <c r="F114" s="209" t="s">
        <v>446</v>
      </c>
      <c r="G114" s="210" t="s">
        <v>283</v>
      </c>
      <c r="H114" s="211">
        <v>1.2</v>
      </c>
      <c r="I114" s="212"/>
      <c r="J114" s="213">
        <f>ROUND(I114*H114,2)</f>
        <v>0</v>
      </c>
      <c r="K114" s="209" t="s">
        <v>447</v>
      </c>
      <c r="L114" s="47"/>
      <c r="M114" s="214" t="s">
        <v>19</v>
      </c>
      <c r="N114" s="215" t="s">
        <v>47</v>
      </c>
      <c r="O114" s="88"/>
      <c r="P114" s="216">
        <f>O114*H114</f>
        <v>0</v>
      </c>
      <c r="Q114" s="216">
        <v>0.00316</v>
      </c>
      <c r="R114" s="216">
        <f>Q114*H114</f>
        <v>0.0037919999999999998</v>
      </c>
      <c r="S114" s="216">
        <v>0.069000000000000006</v>
      </c>
      <c r="T114" s="216">
        <f>S114*H114</f>
        <v>0.082799999999999999</v>
      </c>
      <c r="U114" s="217" t="s">
        <v>19</v>
      </c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133</v>
      </c>
      <c r="AT114" s="218" t="s">
        <v>128</v>
      </c>
      <c r="AU114" s="218" t="s">
        <v>84</v>
      </c>
      <c r="AY114" s="20" t="s">
        <v>126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133</v>
      </c>
      <c r="BK114" s="219">
        <f>ROUND(I114*H114,2)</f>
        <v>0</v>
      </c>
      <c r="BL114" s="20" t="s">
        <v>133</v>
      </c>
      <c r="BM114" s="218" t="s">
        <v>448</v>
      </c>
    </row>
    <row r="115" s="2" customFormat="1">
      <c r="A115" s="41"/>
      <c r="B115" s="42"/>
      <c r="C115" s="43"/>
      <c r="D115" s="220" t="s">
        <v>135</v>
      </c>
      <c r="E115" s="43"/>
      <c r="F115" s="221" t="s">
        <v>449</v>
      </c>
      <c r="G115" s="43"/>
      <c r="H115" s="43"/>
      <c r="I115" s="222"/>
      <c r="J115" s="43"/>
      <c r="K115" s="43"/>
      <c r="L115" s="47"/>
      <c r="M115" s="223"/>
      <c r="N115" s="224"/>
      <c r="O115" s="88"/>
      <c r="P115" s="88"/>
      <c r="Q115" s="88"/>
      <c r="R115" s="88"/>
      <c r="S115" s="88"/>
      <c r="T115" s="88"/>
      <c r="U115" s="89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135</v>
      </c>
      <c r="AU115" s="20" t="s">
        <v>84</v>
      </c>
    </row>
    <row r="116" s="13" customFormat="1">
      <c r="A116" s="13"/>
      <c r="B116" s="225"/>
      <c r="C116" s="226"/>
      <c r="D116" s="227" t="s">
        <v>137</v>
      </c>
      <c r="E116" s="228" t="s">
        <v>19</v>
      </c>
      <c r="F116" s="229" t="s">
        <v>450</v>
      </c>
      <c r="G116" s="226"/>
      <c r="H116" s="228" t="s">
        <v>19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3"/>
      <c r="U116" s="234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137</v>
      </c>
      <c r="AU116" s="235" t="s">
        <v>84</v>
      </c>
      <c r="AV116" s="13" t="s">
        <v>82</v>
      </c>
      <c r="AW116" s="13" t="s">
        <v>35</v>
      </c>
      <c r="AX116" s="13" t="s">
        <v>74</v>
      </c>
      <c r="AY116" s="235" t="s">
        <v>126</v>
      </c>
    </row>
    <row r="117" s="13" customFormat="1">
      <c r="A117" s="13"/>
      <c r="B117" s="225"/>
      <c r="C117" s="226"/>
      <c r="D117" s="227" t="s">
        <v>137</v>
      </c>
      <c r="E117" s="228" t="s">
        <v>19</v>
      </c>
      <c r="F117" s="229" t="s">
        <v>451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3"/>
      <c r="U117" s="234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137</v>
      </c>
      <c r="AU117" s="235" t="s">
        <v>84</v>
      </c>
      <c r="AV117" s="13" t="s">
        <v>82</v>
      </c>
      <c r="AW117" s="13" t="s">
        <v>35</v>
      </c>
      <c r="AX117" s="13" t="s">
        <v>74</v>
      </c>
      <c r="AY117" s="235" t="s">
        <v>126</v>
      </c>
    </row>
    <row r="118" s="14" customFormat="1">
      <c r="A118" s="14"/>
      <c r="B118" s="236"/>
      <c r="C118" s="237"/>
      <c r="D118" s="227" t="s">
        <v>137</v>
      </c>
      <c r="E118" s="238" t="s">
        <v>19</v>
      </c>
      <c r="F118" s="239" t="s">
        <v>452</v>
      </c>
      <c r="G118" s="237"/>
      <c r="H118" s="240">
        <v>1.2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4"/>
      <c r="U118" s="245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137</v>
      </c>
      <c r="AU118" s="246" t="s">
        <v>84</v>
      </c>
      <c r="AV118" s="14" t="s">
        <v>84</v>
      </c>
      <c r="AW118" s="14" t="s">
        <v>35</v>
      </c>
      <c r="AX118" s="14" t="s">
        <v>74</v>
      </c>
      <c r="AY118" s="246" t="s">
        <v>126</v>
      </c>
    </row>
    <row r="119" s="15" customFormat="1">
      <c r="A119" s="15"/>
      <c r="B119" s="247"/>
      <c r="C119" s="248"/>
      <c r="D119" s="227" t="s">
        <v>137</v>
      </c>
      <c r="E119" s="249" t="s">
        <v>19</v>
      </c>
      <c r="F119" s="250" t="s">
        <v>143</v>
      </c>
      <c r="G119" s="248"/>
      <c r="H119" s="251">
        <v>1.2</v>
      </c>
      <c r="I119" s="252"/>
      <c r="J119" s="248"/>
      <c r="K119" s="248"/>
      <c r="L119" s="253"/>
      <c r="M119" s="254"/>
      <c r="N119" s="255"/>
      <c r="O119" s="255"/>
      <c r="P119" s="255"/>
      <c r="Q119" s="255"/>
      <c r="R119" s="255"/>
      <c r="S119" s="255"/>
      <c r="T119" s="255"/>
      <c r="U119" s="256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7" t="s">
        <v>137</v>
      </c>
      <c r="AU119" s="257" t="s">
        <v>84</v>
      </c>
      <c r="AV119" s="15" t="s">
        <v>133</v>
      </c>
      <c r="AW119" s="15" t="s">
        <v>35</v>
      </c>
      <c r="AX119" s="15" t="s">
        <v>82</v>
      </c>
      <c r="AY119" s="257" t="s">
        <v>126</v>
      </c>
    </row>
    <row r="120" s="12" customFormat="1" ht="22.8" customHeight="1">
      <c r="A120" s="12"/>
      <c r="B120" s="191"/>
      <c r="C120" s="192"/>
      <c r="D120" s="193" t="s">
        <v>73</v>
      </c>
      <c r="E120" s="205" t="s">
        <v>314</v>
      </c>
      <c r="F120" s="205" t="s">
        <v>315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SUM(P121:P122)</f>
        <v>0</v>
      </c>
      <c r="Q120" s="199"/>
      <c r="R120" s="200">
        <f>SUM(R121:R122)</f>
        <v>0</v>
      </c>
      <c r="S120" s="199"/>
      <c r="T120" s="200">
        <f>SUM(T121:T122)</f>
        <v>0</v>
      </c>
      <c r="U120" s="20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82</v>
      </c>
      <c r="AT120" s="203" t="s">
        <v>73</v>
      </c>
      <c r="AU120" s="203" t="s">
        <v>82</v>
      </c>
      <c r="AY120" s="202" t="s">
        <v>126</v>
      </c>
      <c r="BK120" s="204">
        <f>SUM(BK121:BK122)</f>
        <v>0</v>
      </c>
    </row>
    <row r="121" s="2" customFormat="1" ht="16.5" customHeight="1">
      <c r="A121" s="41"/>
      <c r="B121" s="42"/>
      <c r="C121" s="207" t="s">
        <v>176</v>
      </c>
      <c r="D121" s="207" t="s">
        <v>128</v>
      </c>
      <c r="E121" s="208" t="s">
        <v>453</v>
      </c>
      <c r="F121" s="209" t="s">
        <v>454</v>
      </c>
      <c r="G121" s="210" t="s">
        <v>237</v>
      </c>
      <c r="H121" s="211">
        <v>0.27700000000000002</v>
      </c>
      <c r="I121" s="212"/>
      <c r="J121" s="213">
        <f>ROUND(I121*H121,2)</f>
        <v>0</v>
      </c>
      <c r="K121" s="209" t="s">
        <v>132</v>
      </c>
      <c r="L121" s="47"/>
      <c r="M121" s="214" t="s">
        <v>19</v>
      </c>
      <c r="N121" s="215" t="s">
        <v>47</v>
      </c>
      <c r="O121" s="88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6">
        <f>S121*H121</f>
        <v>0</v>
      </c>
      <c r="U121" s="217" t="s">
        <v>19</v>
      </c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133</v>
      </c>
      <c r="AT121" s="218" t="s">
        <v>128</v>
      </c>
      <c r="AU121" s="218" t="s">
        <v>84</v>
      </c>
      <c r="AY121" s="20" t="s">
        <v>126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133</v>
      </c>
      <c r="BK121" s="219">
        <f>ROUND(I121*H121,2)</f>
        <v>0</v>
      </c>
      <c r="BL121" s="20" t="s">
        <v>133</v>
      </c>
      <c r="BM121" s="218" t="s">
        <v>455</v>
      </c>
    </row>
    <row r="122" s="2" customFormat="1">
      <c r="A122" s="41"/>
      <c r="B122" s="42"/>
      <c r="C122" s="43"/>
      <c r="D122" s="220" t="s">
        <v>135</v>
      </c>
      <c r="E122" s="43"/>
      <c r="F122" s="221" t="s">
        <v>456</v>
      </c>
      <c r="G122" s="43"/>
      <c r="H122" s="43"/>
      <c r="I122" s="222"/>
      <c r="J122" s="43"/>
      <c r="K122" s="43"/>
      <c r="L122" s="47"/>
      <c r="M122" s="282"/>
      <c r="N122" s="283"/>
      <c r="O122" s="284"/>
      <c r="P122" s="284"/>
      <c r="Q122" s="284"/>
      <c r="R122" s="284"/>
      <c r="S122" s="284"/>
      <c r="T122" s="284"/>
      <c r="U122" s="285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135</v>
      </c>
      <c r="AU122" s="20" t="s">
        <v>84</v>
      </c>
    </row>
    <row r="123" s="2" customFormat="1" ht="6.96" customHeight="1">
      <c r="A123" s="41"/>
      <c r="B123" s="63"/>
      <c r="C123" s="64"/>
      <c r="D123" s="64"/>
      <c r="E123" s="64"/>
      <c r="F123" s="64"/>
      <c r="G123" s="64"/>
      <c r="H123" s="64"/>
      <c r="I123" s="64"/>
      <c r="J123" s="64"/>
      <c r="K123" s="64"/>
      <c r="L123" s="47"/>
      <c r="M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</sheetData>
  <sheetProtection sheet="1" autoFilter="0" formatColumns="0" formatRows="0" objects="1" scenarios="1" spinCount="100000" saltValue="/MSh6b3hAo+kkPeT9SHJ4Hyr2GZXExXvglDWfdCinMi90qrauSGbUIO2co3BUje4MHKh6VDPGLo79PhhiNOrzA==" hashValue="7KdMn19lVLVuf9ztFgt+ZOoz4SuMQVF1Qh6Ew7B3OGehDeLGEZRLS12YMOqsIk8Wc9l28ks96kRnWcrYQNmXWQ==" algorithmName="SHA-512" password="CC35"/>
  <autoFilter ref="C83:K12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6" r:id="rId1" display="https://podminky.urs.cz/item/CS_URS_2025_02/321351010"/>
    <hyperlink ref="F101" r:id="rId2" display="https://podminky.urs.cz/item/CS_URS_2025_02/321352010"/>
    <hyperlink ref="F107" r:id="rId3" display="https://podminky.urs.cz/item/CS_URS_2025_02/465513327"/>
    <hyperlink ref="F115" r:id="rId4" display="https://podminky.urs.cz/item/CS_URS_2023_02/977151125"/>
    <hyperlink ref="F122" r:id="rId5" display="https://podminky.urs.cz/item/CS_URS_2025_02/998006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91</v>
      </c>
      <c r="L4" s="23"/>
      <c r="M4" s="135" t="s">
        <v>10</v>
      </c>
      <c r="AT4" s="20" t="s">
        <v>35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VD Les Království, oprava betonových schodů při levém zavázání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92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457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16.9.2025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27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34</v>
      </c>
      <c r="F21" s="41"/>
      <c r="G21" s="41"/>
      <c r="H21" s="41"/>
      <c r="I21" s="136" t="s">
        <v>29</v>
      </c>
      <c r="J21" s="140" t="s">
        <v>30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36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29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38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40</v>
      </c>
      <c r="E30" s="41"/>
      <c r="F30" s="41"/>
      <c r="G30" s="41"/>
      <c r="H30" s="41"/>
      <c r="I30" s="41"/>
      <c r="J30" s="148">
        <f>ROUND(J83,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42</v>
      </c>
      <c r="G32" s="41"/>
      <c r="H32" s="41"/>
      <c r="I32" s="149" t="s">
        <v>41</v>
      </c>
      <c r="J32" s="149" t="s">
        <v>43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150" t="s">
        <v>44</v>
      </c>
      <c r="E33" s="136" t="s">
        <v>45</v>
      </c>
      <c r="F33" s="151">
        <f>ROUND((SUM(BE83:BE162)),  2)</f>
        <v>0</v>
      </c>
      <c r="G33" s="41"/>
      <c r="H33" s="41"/>
      <c r="I33" s="152">
        <v>0.20999999999999999</v>
      </c>
      <c r="J33" s="151">
        <f>ROUND(((SUM(BE83:BE162))*I33),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6" t="s">
        <v>46</v>
      </c>
      <c r="F34" s="151">
        <f>ROUND((SUM(BF83:BF162)),  2)</f>
        <v>0</v>
      </c>
      <c r="G34" s="41"/>
      <c r="H34" s="41"/>
      <c r="I34" s="152">
        <v>0.12</v>
      </c>
      <c r="J34" s="151">
        <f>ROUND(((SUM(BF83:BF162))*I34),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36" t="s">
        <v>44</v>
      </c>
      <c r="E35" s="136" t="s">
        <v>47</v>
      </c>
      <c r="F35" s="151">
        <f>ROUND((SUM(BG83:BG162)),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36" t="s">
        <v>48</v>
      </c>
      <c r="F36" s="151">
        <f>ROUND((SUM(BH83:BH162)),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49</v>
      </c>
      <c r="F37" s="151">
        <f>ROUND((SUM(BI83:BI162)),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50</v>
      </c>
      <c r="E39" s="155"/>
      <c r="F39" s="155"/>
      <c r="G39" s="156" t="s">
        <v>51</v>
      </c>
      <c r="H39" s="157" t="s">
        <v>52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94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VD Les Království, oprava betonových schodů při levém zavázání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92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3" t="str">
        <f>E9</f>
        <v>VON - Vedlejší a ostatní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6" t="str">
        <f>IF(J12="","",J12)</f>
        <v>16.9.2025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Povodí Labe, státní podnik</v>
      </c>
      <c r="G54" s="43"/>
      <c r="H54" s="43"/>
      <c r="I54" s="35" t="s">
        <v>33</v>
      </c>
      <c r="J54" s="39" t="str">
        <f>E21</f>
        <v>Povodí Labe, státní podnik - Ing. Kunc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Ing. Petr Kunc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95</v>
      </c>
      <c r="D57" s="166"/>
      <c r="E57" s="166"/>
      <c r="F57" s="166"/>
      <c r="G57" s="166"/>
      <c r="H57" s="166"/>
      <c r="I57" s="166"/>
      <c r="J57" s="167" t="s">
        <v>96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72</v>
      </c>
      <c r="D59" s="43"/>
      <c r="E59" s="43"/>
      <c r="F59" s="43"/>
      <c r="G59" s="43"/>
      <c r="H59" s="43"/>
      <c r="I59" s="43"/>
      <c r="J59" s="106">
        <f>J83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97</v>
      </c>
    </row>
    <row r="60" s="9" customFormat="1" ht="24.96" customHeight="1">
      <c r="A60" s="9"/>
      <c r="B60" s="169"/>
      <c r="C60" s="170"/>
      <c r="D60" s="171" t="s">
        <v>458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459</v>
      </c>
      <c r="E61" s="178"/>
      <c r="F61" s="178"/>
      <c r="G61" s="178"/>
      <c r="H61" s="178"/>
      <c r="I61" s="178"/>
      <c r="J61" s="179">
        <f>J85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460</v>
      </c>
      <c r="E62" s="178"/>
      <c r="F62" s="178"/>
      <c r="G62" s="178"/>
      <c r="H62" s="178"/>
      <c r="I62" s="178"/>
      <c r="J62" s="179">
        <f>J122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461</v>
      </c>
      <c r="E63" s="178"/>
      <c r="F63" s="178"/>
      <c r="G63" s="178"/>
      <c r="H63" s="178"/>
      <c r="I63" s="178"/>
      <c r="J63" s="179">
        <f>J137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110</v>
      </c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4" t="str">
        <f>E7</f>
        <v>VD Les Království, oprava betonových schodů při levém zavázání</v>
      </c>
      <c r="F73" s="35"/>
      <c r="G73" s="35"/>
      <c r="H73" s="35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92</v>
      </c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3" t="str">
        <f>E9</f>
        <v>VON - Vedlejší a ostatní náklady</v>
      </c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 xml:space="preserve"> </v>
      </c>
      <c r="G77" s="43"/>
      <c r="H77" s="43"/>
      <c r="I77" s="35" t="s">
        <v>23</v>
      </c>
      <c r="J77" s="76" t="str">
        <f>IF(J12="","",J12)</f>
        <v>16.9.2025</v>
      </c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Povodí Labe, státní podnik</v>
      </c>
      <c r="G79" s="43"/>
      <c r="H79" s="43"/>
      <c r="I79" s="35" t="s">
        <v>33</v>
      </c>
      <c r="J79" s="39" t="str">
        <f>E21</f>
        <v>Povodí Labe, státní podnik - Ing. Kunc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36</v>
      </c>
      <c r="J80" s="39" t="str">
        <f>E24</f>
        <v>Ing. Petr Kunc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1"/>
      <c r="B82" s="182"/>
      <c r="C82" s="183" t="s">
        <v>111</v>
      </c>
      <c r="D82" s="184" t="s">
        <v>59</v>
      </c>
      <c r="E82" s="184" t="s">
        <v>55</v>
      </c>
      <c r="F82" s="184" t="s">
        <v>56</v>
      </c>
      <c r="G82" s="184" t="s">
        <v>112</v>
      </c>
      <c r="H82" s="184" t="s">
        <v>113</v>
      </c>
      <c r="I82" s="184" t="s">
        <v>114</v>
      </c>
      <c r="J82" s="184" t="s">
        <v>96</v>
      </c>
      <c r="K82" s="185" t="s">
        <v>115</v>
      </c>
      <c r="L82" s="186"/>
      <c r="M82" s="96" t="s">
        <v>19</v>
      </c>
      <c r="N82" s="97" t="s">
        <v>44</v>
      </c>
      <c r="O82" s="97" t="s">
        <v>116</v>
      </c>
      <c r="P82" s="97" t="s">
        <v>117</v>
      </c>
      <c r="Q82" s="97" t="s">
        <v>118</v>
      </c>
      <c r="R82" s="97" t="s">
        <v>119</v>
      </c>
      <c r="S82" s="97" t="s">
        <v>120</v>
      </c>
      <c r="T82" s="97" t="s">
        <v>121</v>
      </c>
      <c r="U82" s="98" t="s">
        <v>122</v>
      </c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</row>
    <row r="83" s="2" customFormat="1" ht="22.8" customHeight="1">
      <c r="A83" s="41"/>
      <c r="B83" s="42"/>
      <c r="C83" s="103" t="s">
        <v>123</v>
      </c>
      <c r="D83" s="43"/>
      <c r="E83" s="43"/>
      <c r="F83" s="43"/>
      <c r="G83" s="43"/>
      <c r="H83" s="43"/>
      <c r="I83" s="43"/>
      <c r="J83" s="187">
        <f>BK83</f>
        <v>0</v>
      </c>
      <c r="K83" s="43"/>
      <c r="L83" s="47"/>
      <c r="M83" s="99"/>
      <c r="N83" s="188"/>
      <c r="O83" s="100"/>
      <c r="P83" s="189">
        <f>P84</f>
        <v>0</v>
      </c>
      <c r="Q83" s="100"/>
      <c r="R83" s="189">
        <f>R84</f>
        <v>0.011054</v>
      </c>
      <c r="S83" s="100"/>
      <c r="T83" s="189">
        <f>T84</f>
        <v>0</v>
      </c>
      <c r="U83" s="10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73</v>
      </c>
      <c r="AU83" s="20" t="s">
        <v>97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73</v>
      </c>
      <c r="E84" s="194" t="s">
        <v>462</v>
      </c>
      <c r="F84" s="194" t="s">
        <v>463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P85+P122+P137</f>
        <v>0</v>
      </c>
      <c r="Q84" s="199"/>
      <c r="R84" s="200">
        <f>R85+R122+R137</f>
        <v>0.011054</v>
      </c>
      <c r="S84" s="199"/>
      <c r="T84" s="200">
        <f>T85+T122+T137</f>
        <v>0</v>
      </c>
      <c r="U84" s="201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133</v>
      </c>
      <c r="AT84" s="203" t="s">
        <v>73</v>
      </c>
      <c r="AU84" s="203" t="s">
        <v>74</v>
      </c>
      <c r="AY84" s="202" t="s">
        <v>126</v>
      </c>
      <c r="BK84" s="204">
        <f>BK85+BK122+BK137</f>
        <v>0</v>
      </c>
    </row>
    <row r="85" s="12" customFormat="1" ht="22.8" customHeight="1">
      <c r="A85" s="12"/>
      <c r="B85" s="191"/>
      <c r="C85" s="192"/>
      <c r="D85" s="193" t="s">
        <v>73</v>
      </c>
      <c r="E85" s="205" t="s">
        <v>464</v>
      </c>
      <c r="F85" s="205" t="s">
        <v>465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SUM(P86:P121)</f>
        <v>0</v>
      </c>
      <c r="Q85" s="199"/>
      <c r="R85" s="200">
        <f>SUM(R86:R121)</f>
        <v>0.011054</v>
      </c>
      <c r="S85" s="199"/>
      <c r="T85" s="200">
        <f>SUM(T86:T121)</f>
        <v>0</v>
      </c>
      <c r="U85" s="201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133</v>
      </c>
      <c r="AT85" s="203" t="s">
        <v>73</v>
      </c>
      <c r="AU85" s="203" t="s">
        <v>82</v>
      </c>
      <c r="AY85" s="202" t="s">
        <v>126</v>
      </c>
      <c r="BK85" s="204">
        <f>SUM(BK86:BK121)</f>
        <v>0</v>
      </c>
    </row>
    <row r="86" s="2" customFormat="1" ht="16.5" customHeight="1">
      <c r="A86" s="41"/>
      <c r="B86" s="42"/>
      <c r="C86" s="207" t="s">
        <v>82</v>
      </c>
      <c r="D86" s="207" t="s">
        <v>128</v>
      </c>
      <c r="E86" s="208" t="s">
        <v>466</v>
      </c>
      <c r="F86" s="209" t="s">
        <v>467</v>
      </c>
      <c r="G86" s="210" t="s">
        <v>468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47</v>
      </c>
      <c r="O86" s="88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6">
        <f>S86*H86</f>
        <v>0</v>
      </c>
      <c r="U86" s="217" t="s">
        <v>19</v>
      </c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469</v>
      </c>
      <c r="AT86" s="218" t="s">
        <v>128</v>
      </c>
      <c r="AU86" s="218" t="s">
        <v>84</v>
      </c>
      <c r="AY86" s="20" t="s">
        <v>126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133</v>
      </c>
      <c r="BK86" s="219">
        <f>ROUND(I86*H86,2)</f>
        <v>0</v>
      </c>
      <c r="BL86" s="20" t="s">
        <v>469</v>
      </c>
      <c r="BM86" s="218" t="s">
        <v>470</v>
      </c>
    </row>
    <row r="87" s="13" customFormat="1">
      <c r="A87" s="13"/>
      <c r="B87" s="225"/>
      <c r="C87" s="226"/>
      <c r="D87" s="227" t="s">
        <v>137</v>
      </c>
      <c r="E87" s="228" t="s">
        <v>19</v>
      </c>
      <c r="F87" s="229" t="s">
        <v>471</v>
      </c>
      <c r="G87" s="226"/>
      <c r="H87" s="228" t="s">
        <v>19</v>
      </c>
      <c r="I87" s="230"/>
      <c r="J87" s="226"/>
      <c r="K87" s="226"/>
      <c r="L87" s="231"/>
      <c r="M87" s="232"/>
      <c r="N87" s="233"/>
      <c r="O87" s="233"/>
      <c r="P87" s="233"/>
      <c r="Q87" s="233"/>
      <c r="R87" s="233"/>
      <c r="S87" s="233"/>
      <c r="T87" s="233"/>
      <c r="U87" s="234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137</v>
      </c>
      <c r="AU87" s="235" t="s">
        <v>84</v>
      </c>
      <c r="AV87" s="13" t="s">
        <v>82</v>
      </c>
      <c r="AW87" s="13" t="s">
        <v>35</v>
      </c>
      <c r="AX87" s="13" t="s">
        <v>74</v>
      </c>
      <c r="AY87" s="235" t="s">
        <v>126</v>
      </c>
    </row>
    <row r="88" s="13" customFormat="1">
      <c r="A88" s="13"/>
      <c r="B88" s="225"/>
      <c r="C88" s="226"/>
      <c r="D88" s="227" t="s">
        <v>137</v>
      </c>
      <c r="E88" s="228" t="s">
        <v>19</v>
      </c>
      <c r="F88" s="229" t="s">
        <v>472</v>
      </c>
      <c r="G88" s="226"/>
      <c r="H88" s="228" t="s">
        <v>19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3"/>
      <c r="U88" s="234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137</v>
      </c>
      <c r="AU88" s="235" t="s">
        <v>84</v>
      </c>
      <c r="AV88" s="13" t="s">
        <v>82</v>
      </c>
      <c r="AW88" s="13" t="s">
        <v>35</v>
      </c>
      <c r="AX88" s="13" t="s">
        <v>74</v>
      </c>
      <c r="AY88" s="235" t="s">
        <v>126</v>
      </c>
    </row>
    <row r="89" s="13" customFormat="1">
      <c r="A89" s="13"/>
      <c r="B89" s="225"/>
      <c r="C89" s="226"/>
      <c r="D89" s="227" t="s">
        <v>137</v>
      </c>
      <c r="E89" s="228" t="s">
        <v>19</v>
      </c>
      <c r="F89" s="229" t="s">
        <v>473</v>
      </c>
      <c r="G89" s="226"/>
      <c r="H89" s="228" t="s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3"/>
      <c r="U89" s="234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137</v>
      </c>
      <c r="AU89" s="235" t="s">
        <v>84</v>
      </c>
      <c r="AV89" s="13" t="s">
        <v>82</v>
      </c>
      <c r="AW89" s="13" t="s">
        <v>35</v>
      </c>
      <c r="AX89" s="13" t="s">
        <v>74</v>
      </c>
      <c r="AY89" s="235" t="s">
        <v>126</v>
      </c>
    </row>
    <row r="90" s="13" customFormat="1">
      <c r="A90" s="13"/>
      <c r="B90" s="225"/>
      <c r="C90" s="226"/>
      <c r="D90" s="227" t="s">
        <v>137</v>
      </c>
      <c r="E90" s="228" t="s">
        <v>19</v>
      </c>
      <c r="F90" s="229" t="s">
        <v>474</v>
      </c>
      <c r="G90" s="226"/>
      <c r="H90" s="228" t="s">
        <v>19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3"/>
      <c r="U90" s="234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137</v>
      </c>
      <c r="AU90" s="235" t="s">
        <v>84</v>
      </c>
      <c r="AV90" s="13" t="s">
        <v>82</v>
      </c>
      <c r="AW90" s="13" t="s">
        <v>35</v>
      </c>
      <c r="AX90" s="13" t="s">
        <v>74</v>
      </c>
      <c r="AY90" s="235" t="s">
        <v>126</v>
      </c>
    </row>
    <row r="91" s="13" customFormat="1">
      <c r="A91" s="13"/>
      <c r="B91" s="225"/>
      <c r="C91" s="226"/>
      <c r="D91" s="227" t="s">
        <v>137</v>
      </c>
      <c r="E91" s="228" t="s">
        <v>19</v>
      </c>
      <c r="F91" s="229" t="s">
        <v>475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3"/>
      <c r="U91" s="234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137</v>
      </c>
      <c r="AU91" s="235" t="s">
        <v>84</v>
      </c>
      <c r="AV91" s="13" t="s">
        <v>82</v>
      </c>
      <c r="AW91" s="13" t="s">
        <v>35</v>
      </c>
      <c r="AX91" s="13" t="s">
        <v>74</v>
      </c>
      <c r="AY91" s="235" t="s">
        <v>126</v>
      </c>
    </row>
    <row r="92" s="13" customFormat="1">
      <c r="A92" s="13"/>
      <c r="B92" s="225"/>
      <c r="C92" s="226"/>
      <c r="D92" s="227" t="s">
        <v>137</v>
      </c>
      <c r="E92" s="228" t="s">
        <v>19</v>
      </c>
      <c r="F92" s="229" t="s">
        <v>476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3"/>
      <c r="U92" s="234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137</v>
      </c>
      <c r="AU92" s="235" t="s">
        <v>84</v>
      </c>
      <c r="AV92" s="13" t="s">
        <v>82</v>
      </c>
      <c r="AW92" s="13" t="s">
        <v>35</v>
      </c>
      <c r="AX92" s="13" t="s">
        <v>74</v>
      </c>
      <c r="AY92" s="235" t="s">
        <v>126</v>
      </c>
    </row>
    <row r="93" s="13" customFormat="1">
      <c r="A93" s="13"/>
      <c r="B93" s="225"/>
      <c r="C93" s="226"/>
      <c r="D93" s="227" t="s">
        <v>137</v>
      </c>
      <c r="E93" s="228" t="s">
        <v>19</v>
      </c>
      <c r="F93" s="229" t="s">
        <v>477</v>
      </c>
      <c r="G93" s="226"/>
      <c r="H93" s="228" t="s">
        <v>19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3"/>
      <c r="U93" s="234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137</v>
      </c>
      <c r="AU93" s="235" t="s">
        <v>84</v>
      </c>
      <c r="AV93" s="13" t="s">
        <v>82</v>
      </c>
      <c r="AW93" s="13" t="s">
        <v>35</v>
      </c>
      <c r="AX93" s="13" t="s">
        <v>74</v>
      </c>
      <c r="AY93" s="235" t="s">
        <v>126</v>
      </c>
    </row>
    <row r="94" s="13" customFormat="1">
      <c r="A94" s="13"/>
      <c r="B94" s="225"/>
      <c r="C94" s="226"/>
      <c r="D94" s="227" t="s">
        <v>137</v>
      </c>
      <c r="E94" s="228" t="s">
        <v>19</v>
      </c>
      <c r="F94" s="229" t="s">
        <v>478</v>
      </c>
      <c r="G94" s="226"/>
      <c r="H94" s="228" t="s">
        <v>19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3"/>
      <c r="U94" s="234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137</v>
      </c>
      <c r="AU94" s="235" t="s">
        <v>84</v>
      </c>
      <c r="AV94" s="13" t="s">
        <v>82</v>
      </c>
      <c r="AW94" s="13" t="s">
        <v>35</v>
      </c>
      <c r="AX94" s="13" t="s">
        <v>74</v>
      </c>
      <c r="AY94" s="235" t="s">
        <v>126</v>
      </c>
    </row>
    <row r="95" s="14" customFormat="1">
      <c r="A95" s="14"/>
      <c r="B95" s="236"/>
      <c r="C95" s="237"/>
      <c r="D95" s="227" t="s">
        <v>137</v>
      </c>
      <c r="E95" s="238" t="s">
        <v>19</v>
      </c>
      <c r="F95" s="239" t="s">
        <v>82</v>
      </c>
      <c r="G95" s="237"/>
      <c r="H95" s="240">
        <v>1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4"/>
      <c r="U95" s="245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137</v>
      </c>
      <c r="AU95" s="246" t="s">
        <v>84</v>
      </c>
      <c r="AV95" s="14" t="s">
        <v>84</v>
      </c>
      <c r="AW95" s="14" t="s">
        <v>35</v>
      </c>
      <c r="AX95" s="14" t="s">
        <v>82</v>
      </c>
      <c r="AY95" s="246" t="s">
        <v>126</v>
      </c>
    </row>
    <row r="96" s="2" customFormat="1" ht="16.5" customHeight="1">
      <c r="A96" s="41"/>
      <c r="B96" s="42"/>
      <c r="C96" s="207" t="s">
        <v>84</v>
      </c>
      <c r="D96" s="207" t="s">
        <v>128</v>
      </c>
      <c r="E96" s="208" t="s">
        <v>479</v>
      </c>
      <c r="F96" s="209" t="s">
        <v>480</v>
      </c>
      <c r="G96" s="210" t="s">
        <v>468</v>
      </c>
      <c r="H96" s="211">
        <v>1</v>
      </c>
      <c r="I96" s="212"/>
      <c r="J96" s="213">
        <f>ROUND(I96*H96,2)</f>
        <v>0</v>
      </c>
      <c r="K96" s="209" t="s">
        <v>447</v>
      </c>
      <c r="L96" s="47"/>
      <c r="M96" s="214" t="s">
        <v>19</v>
      </c>
      <c r="N96" s="215" t="s">
        <v>47</v>
      </c>
      <c r="O96" s="88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6">
        <f>S96*H96</f>
        <v>0</v>
      </c>
      <c r="U96" s="217" t="s">
        <v>19</v>
      </c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469</v>
      </c>
      <c r="AT96" s="218" t="s">
        <v>128</v>
      </c>
      <c r="AU96" s="218" t="s">
        <v>84</v>
      </c>
      <c r="AY96" s="20" t="s">
        <v>126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133</v>
      </c>
      <c r="BK96" s="219">
        <f>ROUND(I96*H96,2)</f>
        <v>0</v>
      </c>
      <c r="BL96" s="20" t="s">
        <v>469</v>
      </c>
      <c r="BM96" s="218" t="s">
        <v>481</v>
      </c>
    </row>
    <row r="97" s="2" customFormat="1">
      <c r="A97" s="41"/>
      <c r="B97" s="42"/>
      <c r="C97" s="43"/>
      <c r="D97" s="220" t="s">
        <v>135</v>
      </c>
      <c r="E97" s="43"/>
      <c r="F97" s="221" t="s">
        <v>482</v>
      </c>
      <c r="G97" s="43"/>
      <c r="H97" s="43"/>
      <c r="I97" s="222"/>
      <c r="J97" s="43"/>
      <c r="K97" s="43"/>
      <c r="L97" s="47"/>
      <c r="M97" s="223"/>
      <c r="N97" s="224"/>
      <c r="O97" s="88"/>
      <c r="P97" s="88"/>
      <c r="Q97" s="88"/>
      <c r="R97" s="88"/>
      <c r="S97" s="88"/>
      <c r="T97" s="88"/>
      <c r="U97" s="89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135</v>
      </c>
      <c r="AU97" s="20" t="s">
        <v>84</v>
      </c>
    </row>
    <row r="98" s="13" customFormat="1">
      <c r="A98" s="13"/>
      <c r="B98" s="225"/>
      <c r="C98" s="226"/>
      <c r="D98" s="227" t="s">
        <v>137</v>
      </c>
      <c r="E98" s="228" t="s">
        <v>19</v>
      </c>
      <c r="F98" s="229" t="s">
        <v>483</v>
      </c>
      <c r="G98" s="226"/>
      <c r="H98" s="228" t="s">
        <v>19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3"/>
      <c r="U98" s="234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137</v>
      </c>
      <c r="AU98" s="235" t="s">
        <v>84</v>
      </c>
      <c r="AV98" s="13" t="s">
        <v>82</v>
      </c>
      <c r="AW98" s="13" t="s">
        <v>35</v>
      </c>
      <c r="AX98" s="13" t="s">
        <v>74</v>
      </c>
      <c r="AY98" s="235" t="s">
        <v>126</v>
      </c>
    </row>
    <row r="99" s="14" customFormat="1">
      <c r="A99" s="14"/>
      <c r="B99" s="236"/>
      <c r="C99" s="237"/>
      <c r="D99" s="227" t="s">
        <v>137</v>
      </c>
      <c r="E99" s="238" t="s">
        <v>19</v>
      </c>
      <c r="F99" s="239" t="s">
        <v>82</v>
      </c>
      <c r="G99" s="237"/>
      <c r="H99" s="240">
        <v>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4"/>
      <c r="U99" s="245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137</v>
      </c>
      <c r="AU99" s="246" t="s">
        <v>84</v>
      </c>
      <c r="AV99" s="14" t="s">
        <v>84</v>
      </c>
      <c r="AW99" s="14" t="s">
        <v>35</v>
      </c>
      <c r="AX99" s="14" t="s">
        <v>82</v>
      </c>
      <c r="AY99" s="246" t="s">
        <v>126</v>
      </c>
    </row>
    <row r="100" s="2" customFormat="1" ht="16.5" customHeight="1">
      <c r="A100" s="41"/>
      <c r="B100" s="42"/>
      <c r="C100" s="207" t="s">
        <v>151</v>
      </c>
      <c r="D100" s="207" t="s">
        <v>128</v>
      </c>
      <c r="E100" s="208" t="s">
        <v>484</v>
      </c>
      <c r="F100" s="209" t="s">
        <v>485</v>
      </c>
      <c r="G100" s="210" t="s">
        <v>468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47</v>
      </c>
      <c r="O100" s="88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6">
        <f>S100*H100</f>
        <v>0</v>
      </c>
      <c r="U100" s="217" t="s">
        <v>19</v>
      </c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469</v>
      </c>
      <c r="AT100" s="218" t="s">
        <v>128</v>
      </c>
      <c r="AU100" s="218" t="s">
        <v>84</v>
      </c>
      <c r="AY100" s="20" t="s">
        <v>126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133</v>
      </c>
      <c r="BK100" s="219">
        <f>ROUND(I100*H100,2)</f>
        <v>0</v>
      </c>
      <c r="BL100" s="20" t="s">
        <v>469</v>
      </c>
      <c r="BM100" s="218" t="s">
        <v>486</v>
      </c>
    </row>
    <row r="101" s="13" customFormat="1">
      <c r="A101" s="13"/>
      <c r="B101" s="225"/>
      <c r="C101" s="226"/>
      <c r="D101" s="227" t="s">
        <v>137</v>
      </c>
      <c r="E101" s="228" t="s">
        <v>19</v>
      </c>
      <c r="F101" s="229" t="s">
        <v>487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3"/>
      <c r="U101" s="234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137</v>
      </c>
      <c r="AU101" s="235" t="s">
        <v>84</v>
      </c>
      <c r="AV101" s="13" t="s">
        <v>82</v>
      </c>
      <c r="AW101" s="13" t="s">
        <v>35</v>
      </c>
      <c r="AX101" s="13" t="s">
        <v>74</v>
      </c>
      <c r="AY101" s="235" t="s">
        <v>126</v>
      </c>
    </row>
    <row r="102" s="13" customFormat="1">
      <c r="A102" s="13"/>
      <c r="B102" s="225"/>
      <c r="C102" s="226"/>
      <c r="D102" s="227" t="s">
        <v>137</v>
      </c>
      <c r="E102" s="228" t="s">
        <v>19</v>
      </c>
      <c r="F102" s="229" t="s">
        <v>488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3"/>
      <c r="U102" s="234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137</v>
      </c>
      <c r="AU102" s="235" t="s">
        <v>84</v>
      </c>
      <c r="AV102" s="13" t="s">
        <v>82</v>
      </c>
      <c r="AW102" s="13" t="s">
        <v>35</v>
      </c>
      <c r="AX102" s="13" t="s">
        <v>74</v>
      </c>
      <c r="AY102" s="235" t="s">
        <v>126</v>
      </c>
    </row>
    <row r="103" s="14" customFormat="1">
      <c r="A103" s="14"/>
      <c r="B103" s="236"/>
      <c r="C103" s="237"/>
      <c r="D103" s="227" t="s">
        <v>137</v>
      </c>
      <c r="E103" s="238" t="s">
        <v>19</v>
      </c>
      <c r="F103" s="239" t="s">
        <v>82</v>
      </c>
      <c r="G103" s="237"/>
      <c r="H103" s="240">
        <v>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4"/>
      <c r="U103" s="245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137</v>
      </c>
      <c r="AU103" s="246" t="s">
        <v>84</v>
      </c>
      <c r="AV103" s="14" t="s">
        <v>84</v>
      </c>
      <c r="AW103" s="14" t="s">
        <v>35</v>
      </c>
      <c r="AX103" s="14" t="s">
        <v>82</v>
      </c>
      <c r="AY103" s="246" t="s">
        <v>126</v>
      </c>
    </row>
    <row r="104" s="2" customFormat="1" ht="16.5" customHeight="1">
      <c r="A104" s="41"/>
      <c r="B104" s="42"/>
      <c r="C104" s="207" t="s">
        <v>133</v>
      </c>
      <c r="D104" s="207" t="s">
        <v>128</v>
      </c>
      <c r="E104" s="208" t="s">
        <v>489</v>
      </c>
      <c r="F104" s="209" t="s">
        <v>490</v>
      </c>
      <c r="G104" s="210" t="s">
        <v>283</v>
      </c>
      <c r="H104" s="211">
        <v>20.199999999999999</v>
      </c>
      <c r="I104" s="212"/>
      <c r="J104" s="213">
        <f>ROUND(I104*H104,2)</f>
        <v>0</v>
      </c>
      <c r="K104" s="209" t="s">
        <v>132</v>
      </c>
      <c r="L104" s="47"/>
      <c r="M104" s="214" t="s">
        <v>19</v>
      </c>
      <c r="N104" s="215" t="s">
        <v>47</v>
      </c>
      <c r="O104" s="88"/>
      <c r="P104" s="216">
        <f>O104*H104</f>
        <v>0</v>
      </c>
      <c r="Q104" s="216">
        <v>0.00046999999999999999</v>
      </c>
      <c r="R104" s="216">
        <f>Q104*H104</f>
        <v>0.009493999999999999</v>
      </c>
      <c r="S104" s="216">
        <v>0</v>
      </c>
      <c r="T104" s="216">
        <f>S104*H104</f>
        <v>0</v>
      </c>
      <c r="U104" s="217" t="s">
        <v>19</v>
      </c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133</v>
      </c>
      <c r="AT104" s="218" t="s">
        <v>128</v>
      </c>
      <c r="AU104" s="218" t="s">
        <v>84</v>
      </c>
      <c r="AY104" s="20" t="s">
        <v>126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133</v>
      </c>
      <c r="BK104" s="219">
        <f>ROUND(I104*H104,2)</f>
        <v>0</v>
      </c>
      <c r="BL104" s="20" t="s">
        <v>133</v>
      </c>
      <c r="BM104" s="218" t="s">
        <v>491</v>
      </c>
    </row>
    <row r="105" s="2" customFormat="1">
      <c r="A105" s="41"/>
      <c r="B105" s="42"/>
      <c r="C105" s="43"/>
      <c r="D105" s="220" t="s">
        <v>135</v>
      </c>
      <c r="E105" s="43"/>
      <c r="F105" s="221" t="s">
        <v>492</v>
      </c>
      <c r="G105" s="43"/>
      <c r="H105" s="43"/>
      <c r="I105" s="222"/>
      <c r="J105" s="43"/>
      <c r="K105" s="43"/>
      <c r="L105" s="47"/>
      <c r="M105" s="223"/>
      <c r="N105" s="224"/>
      <c r="O105" s="88"/>
      <c r="P105" s="88"/>
      <c r="Q105" s="88"/>
      <c r="R105" s="88"/>
      <c r="S105" s="88"/>
      <c r="T105" s="88"/>
      <c r="U105" s="89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135</v>
      </c>
      <c r="AU105" s="20" t="s">
        <v>84</v>
      </c>
    </row>
    <row r="106" s="13" customFormat="1">
      <c r="A106" s="13"/>
      <c r="B106" s="225"/>
      <c r="C106" s="226"/>
      <c r="D106" s="227" t="s">
        <v>137</v>
      </c>
      <c r="E106" s="228" t="s">
        <v>19</v>
      </c>
      <c r="F106" s="229" t="s">
        <v>493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3"/>
      <c r="U106" s="234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137</v>
      </c>
      <c r="AU106" s="235" t="s">
        <v>84</v>
      </c>
      <c r="AV106" s="13" t="s">
        <v>82</v>
      </c>
      <c r="AW106" s="13" t="s">
        <v>35</v>
      </c>
      <c r="AX106" s="13" t="s">
        <v>74</v>
      </c>
      <c r="AY106" s="235" t="s">
        <v>126</v>
      </c>
    </row>
    <row r="107" s="14" customFormat="1">
      <c r="A107" s="14"/>
      <c r="B107" s="236"/>
      <c r="C107" s="237"/>
      <c r="D107" s="227" t="s">
        <v>137</v>
      </c>
      <c r="E107" s="238" t="s">
        <v>19</v>
      </c>
      <c r="F107" s="239" t="s">
        <v>176</v>
      </c>
      <c r="G107" s="237"/>
      <c r="H107" s="240">
        <v>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4"/>
      <c r="U107" s="245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137</v>
      </c>
      <c r="AU107" s="246" t="s">
        <v>84</v>
      </c>
      <c r="AV107" s="14" t="s">
        <v>84</v>
      </c>
      <c r="AW107" s="14" t="s">
        <v>35</v>
      </c>
      <c r="AX107" s="14" t="s">
        <v>74</v>
      </c>
      <c r="AY107" s="246" t="s">
        <v>126</v>
      </c>
    </row>
    <row r="108" s="13" customFormat="1">
      <c r="A108" s="13"/>
      <c r="B108" s="225"/>
      <c r="C108" s="226"/>
      <c r="D108" s="227" t="s">
        <v>137</v>
      </c>
      <c r="E108" s="228" t="s">
        <v>19</v>
      </c>
      <c r="F108" s="229" t="s">
        <v>494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3"/>
      <c r="U108" s="234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137</v>
      </c>
      <c r="AU108" s="235" t="s">
        <v>84</v>
      </c>
      <c r="AV108" s="13" t="s">
        <v>82</v>
      </c>
      <c r="AW108" s="13" t="s">
        <v>35</v>
      </c>
      <c r="AX108" s="13" t="s">
        <v>74</v>
      </c>
      <c r="AY108" s="235" t="s">
        <v>126</v>
      </c>
    </row>
    <row r="109" s="14" customFormat="1">
      <c r="A109" s="14"/>
      <c r="B109" s="236"/>
      <c r="C109" s="237"/>
      <c r="D109" s="227" t="s">
        <v>137</v>
      </c>
      <c r="E109" s="238" t="s">
        <v>19</v>
      </c>
      <c r="F109" s="239" t="s">
        <v>495</v>
      </c>
      <c r="G109" s="237"/>
      <c r="H109" s="240">
        <v>14.199999999999999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4"/>
      <c r="U109" s="245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137</v>
      </c>
      <c r="AU109" s="246" t="s">
        <v>84</v>
      </c>
      <c r="AV109" s="14" t="s">
        <v>84</v>
      </c>
      <c r="AW109" s="14" t="s">
        <v>35</v>
      </c>
      <c r="AX109" s="14" t="s">
        <v>74</v>
      </c>
      <c r="AY109" s="246" t="s">
        <v>126</v>
      </c>
    </row>
    <row r="110" s="15" customFormat="1">
      <c r="A110" s="15"/>
      <c r="B110" s="247"/>
      <c r="C110" s="248"/>
      <c r="D110" s="227" t="s">
        <v>137</v>
      </c>
      <c r="E110" s="249" t="s">
        <v>19</v>
      </c>
      <c r="F110" s="250" t="s">
        <v>143</v>
      </c>
      <c r="G110" s="248"/>
      <c r="H110" s="251">
        <v>20.199999999999999</v>
      </c>
      <c r="I110" s="252"/>
      <c r="J110" s="248"/>
      <c r="K110" s="248"/>
      <c r="L110" s="253"/>
      <c r="M110" s="254"/>
      <c r="N110" s="255"/>
      <c r="O110" s="255"/>
      <c r="P110" s="255"/>
      <c r="Q110" s="255"/>
      <c r="R110" s="255"/>
      <c r="S110" s="255"/>
      <c r="T110" s="255"/>
      <c r="U110" s="256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137</v>
      </c>
      <c r="AU110" s="257" t="s">
        <v>84</v>
      </c>
      <c r="AV110" s="15" t="s">
        <v>133</v>
      </c>
      <c r="AW110" s="15" t="s">
        <v>35</v>
      </c>
      <c r="AX110" s="15" t="s">
        <v>82</v>
      </c>
      <c r="AY110" s="257" t="s">
        <v>126</v>
      </c>
    </row>
    <row r="111" s="2" customFormat="1" ht="16.5" customHeight="1">
      <c r="A111" s="41"/>
      <c r="B111" s="42"/>
      <c r="C111" s="207" t="s">
        <v>168</v>
      </c>
      <c r="D111" s="207" t="s">
        <v>128</v>
      </c>
      <c r="E111" s="208" t="s">
        <v>496</v>
      </c>
      <c r="F111" s="209" t="s">
        <v>497</v>
      </c>
      <c r="G111" s="210" t="s">
        <v>283</v>
      </c>
      <c r="H111" s="211">
        <v>14.199999999999999</v>
      </c>
      <c r="I111" s="212"/>
      <c r="J111" s="213">
        <f>ROUND(I111*H111,2)</f>
        <v>0</v>
      </c>
      <c r="K111" s="209" t="s">
        <v>132</v>
      </c>
      <c r="L111" s="47"/>
      <c r="M111" s="214" t="s">
        <v>19</v>
      </c>
      <c r="N111" s="215" t="s">
        <v>47</v>
      </c>
      <c r="O111" s="88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6">
        <f>S111*H111</f>
        <v>0</v>
      </c>
      <c r="U111" s="217" t="s">
        <v>19</v>
      </c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133</v>
      </c>
      <c r="AT111" s="218" t="s">
        <v>128</v>
      </c>
      <c r="AU111" s="218" t="s">
        <v>84</v>
      </c>
      <c r="AY111" s="20" t="s">
        <v>126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133</v>
      </c>
      <c r="BK111" s="219">
        <f>ROUND(I111*H111,2)</f>
        <v>0</v>
      </c>
      <c r="BL111" s="20" t="s">
        <v>133</v>
      </c>
      <c r="BM111" s="218" t="s">
        <v>498</v>
      </c>
    </row>
    <row r="112" s="2" customFormat="1">
      <c r="A112" s="41"/>
      <c r="B112" s="42"/>
      <c r="C112" s="43"/>
      <c r="D112" s="220" t="s">
        <v>135</v>
      </c>
      <c r="E112" s="43"/>
      <c r="F112" s="221" t="s">
        <v>499</v>
      </c>
      <c r="G112" s="43"/>
      <c r="H112" s="43"/>
      <c r="I112" s="222"/>
      <c r="J112" s="43"/>
      <c r="K112" s="43"/>
      <c r="L112" s="47"/>
      <c r="M112" s="223"/>
      <c r="N112" s="224"/>
      <c r="O112" s="88"/>
      <c r="P112" s="88"/>
      <c r="Q112" s="88"/>
      <c r="R112" s="88"/>
      <c r="S112" s="88"/>
      <c r="T112" s="88"/>
      <c r="U112" s="89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135</v>
      </c>
      <c r="AU112" s="20" t="s">
        <v>84</v>
      </c>
    </row>
    <row r="113" s="13" customFormat="1">
      <c r="A113" s="13"/>
      <c r="B113" s="225"/>
      <c r="C113" s="226"/>
      <c r="D113" s="227" t="s">
        <v>137</v>
      </c>
      <c r="E113" s="228" t="s">
        <v>19</v>
      </c>
      <c r="F113" s="229" t="s">
        <v>493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3"/>
      <c r="U113" s="234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137</v>
      </c>
      <c r="AU113" s="235" t="s">
        <v>84</v>
      </c>
      <c r="AV113" s="13" t="s">
        <v>82</v>
      </c>
      <c r="AW113" s="13" t="s">
        <v>35</v>
      </c>
      <c r="AX113" s="13" t="s">
        <v>74</v>
      </c>
      <c r="AY113" s="235" t="s">
        <v>126</v>
      </c>
    </row>
    <row r="114" s="14" customFormat="1">
      <c r="A114" s="14"/>
      <c r="B114" s="236"/>
      <c r="C114" s="237"/>
      <c r="D114" s="227" t="s">
        <v>137</v>
      </c>
      <c r="E114" s="238" t="s">
        <v>19</v>
      </c>
      <c r="F114" s="239" t="s">
        <v>176</v>
      </c>
      <c r="G114" s="237"/>
      <c r="H114" s="240">
        <v>6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4"/>
      <c r="U114" s="245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137</v>
      </c>
      <c r="AU114" s="246" t="s">
        <v>84</v>
      </c>
      <c r="AV114" s="14" t="s">
        <v>84</v>
      </c>
      <c r="AW114" s="14" t="s">
        <v>35</v>
      </c>
      <c r="AX114" s="14" t="s">
        <v>74</v>
      </c>
      <c r="AY114" s="246" t="s">
        <v>126</v>
      </c>
    </row>
    <row r="115" s="13" customFormat="1">
      <c r="A115" s="13"/>
      <c r="B115" s="225"/>
      <c r="C115" s="226"/>
      <c r="D115" s="227" t="s">
        <v>137</v>
      </c>
      <c r="E115" s="228" t="s">
        <v>19</v>
      </c>
      <c r="F115" s="229" t="s">
        <v>500</v>
      </c>
      <c r="G115" s="226"/>
      <c r="H115" s="228" t="s">
        <v>19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3"/>
      <c r="U115" s="234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137</v>
      </c>
      <c r="AU115" s="235" t="s">
        <v>84</v>
      </c>
      <c r="AV115" s="13" t="s">
        <v>82</v>
      </c>
      <c r="AW115" s="13" t="s">
        <v>35</v>
      </c>
      <c r="AX115" s="13" t="s">
        <v>74</v>
      </c>
      <c r="AY115" s="235" t="s">
        <v>126</v>
      </c>
    </row>
    <row r="116" s="14" customFormat="1">
      <c r="A116" s="14"/>
      <c r="B116" s="236"/>
      <c r="C116" s="237"/>
      <c r="D116" s="227" t="s">
        <v>137</v>
      </c>
      <c r="E116" s="238" t="s">
        <v>19</v>
      </c>
      <c r="F116" s="239" t="s">
        <v>495</v>
      </c>
      <c r="G116" s="237"/>
      <c r="H116" s="240">
        <v>14.199999999999999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4"/>
      <c r="U116" s="245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137</v>
      </c>
      <c r="AU116" s="246" t="s">
        <v>84</v>
      </c>
      <c r="AV116" s="14" t="s">
        <v>84</v>
      </c>
      <c r="AW116" s="14" t="s">
        <v>35</v>
      </c>
      <c r="AX116" s="14" t="s">
        <v>82</v>
      </c>
      <c r="AY116" s="246" t="s">
        <v>126</v>
      </c>
    </row>
    <row r="117" s="2" customFormat="1" ht="16.5" customHeight="1">
      <c r="A117" s="41"/>
      <c r="B117" s="42"/>
      <c r="C117" s="207" t="s">
        <v>176</v>
      </c>
      <c r="D117" s="207" t="s">
        <v>128</v>
      </c>
      <c r="E117" s="208" t="s">
        <v>501</v>
      </c>
      <c r="F117" s="209" t="s">
        <v>502</v>
      </c>
      <c r="G117" s="210" t="s">
        <v>503</v>
      </c>
      <c r="H117" s="211">
        <v>1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47</v>
      </c>
      <c r="O117" s="88"/>
      <c r="P117" s="216">
        <f>O117*H117</f>
        <v>0</v>
      </c>
      <c r="Q117" s="216">
        <v>0.00156</v>
      </c>
      <c r="R117" s="216">
        <f>Q117*H117</f>
        <v>0.00156</v>
      </c>
      <c r="S117" s="216">
        <v>0</v>
      </c>
      <c r="T117" s="216">
        <f>S117*H117</f>
        <v>0</v>
      </c>
      <c r="U117" s="217" t="s">
        <v>19</v>
      </c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133</v>
      </c>
      <c r="AT117" s="218" t="s">
        <v>128</v>
      </c>
      <c r="AU117" s="218" t="s">
        <v>84</v>
      </c>
      <c r="AY117" s="20" t="s">
        <v>126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133</v>
      </c>
      <c r="BK117" s="219">
        <f>ROUND(I117*H117,2)</f>
        <v>0</v>
      </c>
      <c r="BL117" s="20" t="s">
        <v>133</v>
      </c>
      <c r="BM117" s="218" t="s">
        <v>504</v>
      </c>
    </row>
    <row r="118" s="13" customFormat="1">
      <c r="A118" s="13"/>
      <c r="B118" s="225"/>
      <c r="C118" s="226"/>
      <c r="D118" s="227" t="s">
        <v>137</v>
      </c>
      <c r="E118" s="228" t="s">
        <v>19</v>
      </c>
      <c r="F118" s="229" t="s">
        <v>505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3"/>
      <c r="U118" s="234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137</v>
      </c>
      <c r="AU118" s="235" t="s">
        <v>84</v>
      </c>
      <c r="AV118" s="13" t="s">
        <v>82</v>
      </c>
      <c r="AW118" s="13" t="s">
        <v>35</v>
      </c>
      <c r="AX118" s="13" t="s">
        <v>74</v>
      </c>
      <c r="AY118" s="235" t="s">
        <v>126</v>
      </c>
    </row>
    <row r="119" s="13" customFormat="1">
      <c r="A119" s="13"/>
      <c r="B119" s="225"/>
      <c r="C119" s="226"/>
      <c r="D119" s="227" t="s">
        <v>137</v>
      </c>
      <c r="E119" s="228" t="s">
        <v>19</v>
      </c>
      <c r="F119" s="229" t="s">
        <v>506</v>
      </c>
      <c r="G119" s="226"/>
      <c r="H119" s="228" t="s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3"/>
      <c r="U119" s="234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137</v>
      </c>
      <c r="AU119" s="235" t="s">
        <v>84</v>
      </c>
      <c r="AV119" s="13" t="s">
        <v>82</v>
      </c>
      <c r="AW119" s="13" t="s">
        <v>35</v>
      </c>
      <c r="AX119" s="13" t="s">
        <v>74</v>
      </c>
      <c r="AY119" s="235" t="s">
        <v>126</v>
      </c>
    </row>
    <row r="120" s="13" customFormat="1">
      <c r="A120" s="13"/>
      <c r="B120" s="225"/>
      <c r="C120" s="226"/>
      <c r="D120" s="227" t="s">
        <v>137</v>
      </c>
      <c r="E120" s="228" t="s">
        <v>19</v>
      </c>
      <c r="F120" s="229" t="s">
        <v>507</v>
      </c>
      <c r="G120" s="226"/>
      <c r="H120" s="228" t="s">
        <v>19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3"/>
      <c r="U120" s="234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137</v>
      </c>
      <c r="AU120" s="235" t="s">
        <v>84</v>
      </c>
      <c r="AV120" s="13" t="s">
        <v>82</v>
      </c>
      <c r="AW120" s="13" t="s">
        <v>35</v>
      </c>
      <c r="AX120" s="13" t="s">
        <v>74</v>
      </c>
      <c r="AY120" s="235" t="s">
        <v>126</v>
      </c>
    </row>
    <row r="121" s="14" customFormat="1">
      <c r="A121" s="14"/>
      <c r="B121" s="236"/>
      <c r="C121" s="237"/>
      <c r="D121" s="227" t="s">
        <v>137</v>
      </c>
      <c r="E121" s="238" t="s">
        <v>19</v>
      </c>
      <c r="F121" s="239" t="s">
        <v>82</v>
      </c>
      <c r="G121" s="237"/>
      <c r="H121" s="240">
        <v>1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4"/>
      <c r="U121" s="245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137</v>
      </c>
      <c r="AU121" s="246" t="s">
        <v>84</v>
      </c>
      <c r="AV121" s="14" t="s">
        <v>84</v>
      </c>
      <c r="AW121" s="14" t="s">
        <v>35</v>
      </c>
      <c r="AX121" s="14" t="s">
        <v>82</v>
      </c>
      <c r="AY121" s="246" t="s">
        <v>126</v>
      </c>
    </row>
    <row r="122" s="12" customFormat="1" ht="22.8" customHeight="1">
      <c r="A122" s="12"/>
      <c r="B122" s="191"/>
      <c r="C122" s="192"/>
      <c r="D122" s="193" t="s">
        <v>73</v>
      </c>
      <c r="E122" s="205" t="s">
        <v>508</v>
      </c>
      <c r="F122" s="205" t="s">
        <v>509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f>SUM(P123:P136)</f>
        <v>0</v>
      </c>
      <c r="Q122" s="199"/>
      <c r="R122" s="200">
        <f>SUM(R123:R136)</f>
        <v>0</v>
      </c>
      <c r="S122" s="199"/>
      <c r="T122" s="200">
        <f>SUM(T123:T136)</f>
        <v>0</v>
      </c>
      <c r="U122" s="201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133</v>
      </c>
      <c r="AT122" s="203" t="s">
        <v>73</v>
      </c>
      <c r="AU122" s="203" t="s">
        <v>82</v>
      </c>
      <c r="AY122" s="202" t="s">
        <v>126</v>
      </c>
      <c r="BK122" s="204">
        <f>SUM(BK123:BK136)</f>
        <v>0</v>
      </c>
    </row>
    <row r="123" s="2" customFormat="1" ht="24.15" customHeight="1">
      <c r="A123" s="41"/>
      <c r="B123" s="42"/>
      <c r="C123" s="207" t="s">
        <v>181</v>
      </c>
      <c r="D123" s="207" t="s">
        <v>128</v>
      </c>
      <c r="E123" s="208" t="s">
        <v>510</v>
      </c>
      <c r="F123" s="209" t="s">
        <v>511</v>
      </c>
      <c r="G123" s="210" t="s">
        <v>503</v>
      </c>
      <c r="H123" s="211">
        <v>1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47</v>
      </c>
      <c r="O123" s="88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6">
        <f>S123*H123</f>
        <v>0</v>
      </c>
      <c r="U123" s="217" t="s">
        <v>19</v>
      </c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469</v>
      </c>
      <c r="AT123" s="218" t="s">
        <v>128</v>
      </c>
      <c r="AU123" s="218" t="s">
        <v>84</v>
      </c>
      <c r="AY123" s="20" t="s">
        <v>126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133</v>
      </c>
      <c r="BK123" s="219">
        <f>ROUND(I123*H123,2)</f>
        <v>0</v>
      </c>
      <c r="BL123" s="20" t="s">
        <v>469</v>
      </c>
      <c r="BM123" s="218" t="s">
        <v>512</v>
      </c>
    </row>
    <row r="124" s="13" customFormat="1">
      <c r="A124" s="13"/>
      <c r="B124" s="225"/>
      <c r="C124" s="226"/>
      <c r="D124" s="227" t="s">
        <v>137</v>
      </c>
      <c r="E124" s="228" t="s">
        <v>19</v>
      </c>
      <c r="F124" s="229" t="s">
        <v>513</v>
      </c>
      <c r="G124" s="226"/>
      <c r="H124" s="228" t="s">
        <v>19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3"/>
      <c r="U124" s="234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137</v>
      </c>
      <c r="AU124" s="235" t="s">
        <v>84</v>
      </c>
      <c r="AV124" s="13" t="s">
        <v>82</v>
      </c>
      <c r="AW124" s="13" t="s">
        <v>35</v>
      </c>
      <c r="AX124" s="13" t="s">
        <v>74</v>
      </c>
      <c r="AY124" s="235" t="s">
        <v>126</v>
      </c>
    </row>
    <row r="125" s="14" customFormat="1">
      <c r="A125" s="14"/>
      <c r="B125" s="236"/>
      <c r="C125" s="237"/>
      <c r="D125" s="227" t="s">
        <v>137</v>
      </c>
      <c r="E125" s="238" t="s">
        <v>19</v>
      </c>
      <c r="F125" s="239" t="s">
        <v>82</v>
      </c>
      <c r="G125" s="237"/>
      <c r="H125" s="240">
        <v>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4"/>
      <c r="U125" s="245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137</v>
      </c>
      <c r="AU125" s="246" t="s">
        <v>84</v>
      </c>
      <c r="AV125" s="14" t="s">
        <v>84</v>
      </c>
      <c r="AW125" s="14" t="s">
        <v>35</v>
      </c>
      <c r="AX125" s="14" t="s">
        <v>82</v>
      </c>
      <c r="AY125" s="246" t="s">
        <v>126</v>
      </c>
    </row>
    <row r="126" s="2" customFormat="1" ht="24.15" customHeight="1">
      <c r="A126" s="41"/>
      <c r="B126" s="42"/>
      <c r="C126" s="207" t="s">
        <v>194</v>
      </c>
      <c r="D126" s="207" t="s">
        <v>128</v>
      </c>
      <c r="E126" s="208" t="s">
        <v>514</v>
      </c>
      <c r="F126" s="209" t="s">
        <v>515</v>
      </c>
      <c r="G126" s="210" t="s">
        <v>503</v>
      </c>
      <c r="H126" s="211">
        <v>1</v>
      </c>
      <c r="I126" s="212"/>
      <c r="J126" s="213">
        <f>ROUND(I126*H126,2)</f>
        <v>0</v>
      </c>
      <c r="K126" s="209" t="s">
        <v>19</v>
      </c>
      <c r="L126" s="47"/>
      <c r="M126" s="214" t="s">
        <v>19</v>
      </c>
      <c r="N126" s="215" t="s">
        <v>47</v>
      </c>
      <c r="O126" s="88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6">
        <f>S126*H126</f>
        <v>0</v>
      </c>
      <c r="U126" s="217" t="s">
        <v>19</v>
      </c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469</v>
      </c>
      <c r="AT126" s="218" t="s">
        <v>128</v>
      </c>
      <c r="AU126" s="218" t="s">
        <v>84</v>
      </c>
      <c r="AY126" s="20" t="s">
        <v>126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133</v>
      </c>
      <c r="BK126" s="219">
        <f>ROUND(I126*H126,2)</f>
        <v>0</v>
      </c>
      <c r="BL126" s="20" t="s">
        <v>469</v>
      </c>
      <c r="BM126" s="218" t="s">
        <v>516</v>
      </c>
    </row>
    <row r="127" s="13" customFormat="1">
      <c r="A127" s="13"/>
      <c r="B127" s="225"/>
      <c r="C127" s="226"/>
      <c r="D127" s="227" t="s">
        <v>137</v>
      </c>
      <c r="E127" s="228" t="s">
        <v>19</v>
      </c>
      <c r="F127" s="229" t="s">
        <v>517</v>
      </c>
      <c r="G127" s="226"/>
      <c r="H127" s="228" t="s">
        <v>19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3"/>
      <c r="U127" s="23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137</v>
      </c>
      <c r="AU127" s="235" t="s">
        <v>84</v>
      </c>
      <c r="AV127" s="13" t="s">
        <v>82</v>
      </c>
      <c r="AW127" s="13" t="s">
        <v>35</v>
      </c>
      <c r="AX127" s="13" t="s">
        <v>74</v>
      </c>
      <c r="AY127" s="235" t="s">
        <v>126</v>
      </c>
    </row>
    <row r="128" s="13" customFormat="1">
      <c r="A128" s="13"/>
      <c r="B128" s="225"/>
      <c r="C128" s="226"/>
      <c r="D128" s="227" t="s">
        <v>137</v>
      </c>
      <c r="E128" s="228" t="s">
        <v>19</v>
      </c>
      <c r="F128" s="229" t="s">
        <v>518</v>
      </c>
      <c r="G128" s="226"/>
      <c r="H128" s="228" t="s">
        <v>19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3"/>
      <c r="U128" s="23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137</v>
      </c>
      <c r="AU128" s="235" t="s">
        <v>84</v>
      </c>
      <c r="AV128" s="13" t="s">
        <v>82</v>
      </c>
      <c r="AW128" s="13" t="s">
        <v>35</v>
      </c>
      <c r="AX128" s="13" t="s">
        <v>74</v>
      </c>
      <c r="AY128" s="235" t="s">
        <v>126</v>
      </c>
    </row>
    <row r="129" s="13" customFormat="1">
      <c r="A129" s="13"/>
      <c r="B129" s="225"/>
      <c r="C129" s="226"/>
      <c r="D129" s="227" t="s">
        <v>137</v>
      </c>
      <c r="E129" s="228" t="s">
        <v>19</v>
      </c>
      <c r="F129" s="229" t="s">
        <v>519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3"/>
      <c r="U129" s="23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137</v>
      </c>
      <c r="AU129" s="235" t="s">
        <v>84</v>
      </c>
      <c r="AV129" s="13" t="s">
        <v>82</v>
      </c>
      <c r="AW129" s="13" t="s">
        <v>35</v>
      </c>
      <c r="AX129" s="13" t="s">
        <v>74</v>
      </c>
      <c r="AY129" s="235" t="s">
        <v>126</v>
      </c>
    </row>
    <row r="130" s="14" customFormat="1">
      <c r="A130" s="14"/>
      <c r="B130" s="236"/>
      <c r="C130" s="237"/>
      <c r="D130" s="227" t="s">
        <v>137</v>
      </c>
      <c r="E130" s="238" t="s">
        <v>19</v>
      </c>
      <c r="F130" s="239" t="s">
        <v>82</v>
      </c>
      <c r="G130" s="237"/>
      <c r="H130" s="240">
        <v>1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4"/>
      <c r="U130" s="245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137</v>
      </c>
      <c r="AU130" s="246" t="s">
        <v>84</v>
      </c>
      <c r="AV130" s="14" t="s">
        <v>84</v>
      </c>
      <c r="AW130" s="14" t="s">
        <v>35</v>
      </c>
      <c r="AX130" s="14" t="s">
        <v>82</v>
      </c>
      <c r="AY130" s="246" t="s">
        <v>126</v>
      </c>
    </row>
    <row r="131" s="2" customFormat="1" ht="16.5" customHeight="1">
      <c r="A131" s="41"/>
      <c r="B131" s="42"/>
      <c r="C131" s="207" t="s">
        <v>199</v>
      </c>
      <c r="D131" s="207" t="s">
        <v>128</v>
      </c>
      <c r="E131" s="208" t="s">
        <v>520</v>
      </c>
      <c r="F131" s="209" t="s">
        <v>521</v>
      </c>
      <c r="G131" s="210" t="s">
        <v>468</v>
      </c>
      <c r="H131" s="211">
        <v>1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47</v>
      </c>
      <c r="O131" s="88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6">
        <f>S131*H131</f>
        <v>0</v>
      </c>
      <c r="U131" s="217" t="s">
        <v>19</v>
      </c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469</v>
      </c>
      <c r="AT131" s="218" t="s">
        <v>128</v>
      </c>
      <c r="AU131" s="218" t="s">
        <v>84</v>
      </c>
      <c r="AY131" s="20" t="s">
        <v>126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133</v>
      </c>
      <c r="BK131" s="219">
        <f>ROUND(I131*H131,2)</f>
        <v>0</v>
      </c>
      <c r="BL131" s="20" t="s">
        <v>469</v>
      </c>
      <c r="BM131" s="218" t="s">
        <v>522</v>
      </c>
    </row>
    <row r="132" s="13" customFormat="1">
      <c r="A132" s="13"/>
      <c r="B132" s="225"/>
      <c r="C132" s="226"/>
      <c r="D132" s="227" t="s">
        <v>137</v>
      </c>
      <c r="E132" s="228" t="s">
        <v>19</v>
      </c>
      <c r="F132" s="229" t="s">
        <v>523</v>
      </c>
      <c r="G132" s="226"/>
      <c r="H132" s="228" t="s">
        <v>19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3"/>
      <c r="U132" s="234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137</v>
      </c>
      <c r="AU132" s="235" t="s">
        <v>84</v>
      </c>
      <c r="AV132" s="13" t="s">
        <v>82</v>
      </c>
      <c r="AW132" s="13" t="s">
        <v>35</v>
      </c>
      <c r="AX132" s="13" t="s">
        <v>74</v>
      </c>
      <c r="AY132" s="235" t="s">
        <v>126</v>
      </c>
    </row>
    <row r="133" s="13" customFormat="1">
      <c r="A133" s="13"/>
      <c r="B133" s="225"/>
      <c r="C133" s="226"/>
      <c r="D133" s="227" t="s">
        <v>137</v>
      </c>
      <c r="E133" s="228" t="s">
        <v>19</v>
      </c>
      <c r="F133" s="229" t="s">
        <v>524</v>
      </c>
      <c r="G133" s="226"/>
      <c r="H133" s="228" t="s">
        <v>19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3"/>
      <c r="U133" s="234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137</v>
      </c>
      <c r="AU133" s="235" t="s">
        <v>84</v>
      </c>
      <c r="AV133" s="13" t="s">
        <v>82</v>
      </c>
      <c r="AW133" s="13" t="s">
        <v>35</v>
      </c>
      <c r="AX133" s="13" t="s">
        <v>74</v>
      </c>
      <c r="AY133" s="235" t="s">
        <v>126</v>
      </c>
    </row>
    <row r="134" s="13" customFormat="1">
      <c r="A134" s="13"/>
      <c r="B134" s="225"/>
      <c r="C134" s="226"/>
      <c r="D134" s="227" t="s">
        <v>137</v>
      </c>
      <c r="E134" s="228" t="s">
        <v>19</v>
      </c>
      <c r="F134" s="229" t="s">
        <v>525</v>
      </c>
      <c r="G134" s="226"/>
      <c r="H134" s="228" t="s">
        <v>19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3"/>
      <c r="U134" s="23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137</v>
      </c>
      <c r="AU134" s="235" t="s">
        <v>84</v>
      </c>
      <c r="AV134" s="13" t="s">
        <v>82</v>
      </c>
      <c r="AW134" s="13" t="s">
        <v>35</v>
      </c>
      <c r="AX134" s="13" t="s">
        <v>74</v>
      </c>
      <c r="AY134" s="235" t="s">
        <v>126</v>
      </c>
    </row>
    <row r="135" s="13" customFormat="1">
      <c r="A135" s="13"/>
      <c r="B135" s="225"/>
      <c r="C135" s="226"/>
      <c r="D135" s="227" t="s">
        <v>137</v>
      </c>
      <c r="E135" s="228" t="s">
        <v>19</v>
      </c>
      <c r="F135" s="229" t="s">
        <v>526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3"/>
      <c r="U135" s="234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137</v>
      </c>
      <c r="AU135" s="235" t="s">
        <v>84</v>
      </c>
      <c r="AV135" s="13" t="s">
        <v>82</v>
      </c>
      <c r="AW135" s="13" t="s">
        <v>35</v>
      </c>
      <c r="AX135" s="13" t="s">
        <v>74</v>
      </c>
      <c r="AY135" s="235" t="s">
        <v>126</v>
      </c>
    </row>
    <row r="136" s="14" customFormat="1">
      <c r="A136" s="14"/>
      <c r="B136" s="236"/>
      <c r="C136" s="237"/>
      <c r="D136" s="227" t="s">
        <v>137</v>
      </c>
      <c r="E136" s="238" t="s">
        <v>19</v>
      </c>
      <c r="F136" s="239" t="s">
        <v>82</v>
      </c>
      <c r="G136" s="237"/>
      <c r="H136" s="240">
        <v>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4"/>
      <c r="U136" s="245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137</v>
      </c>
      <c r="AU136" s="246" t="s">
        <v>84</v>
      </c>
      <c r="AV136" s="14" t="s">
        <v>84</v>
      </c>
      <c r="AW136" s="14" t="s">
        <v>35</v>
      </c>
      <c r="AX136" s="14" t="s">
        <v>82</v>
      </c>
      <c r="AY136" s="246" t="s">
        <v>126</v>
      </c>
    </row>
    <row r="137" s="12" customFormat="1" ht="22.8" customHeight="1">
      <c r="A137" s="12"/>
      <c r="B137" s="191"/>
      <c r="C137" s="192"/>
      <c r="D137" s="193" t="s">
        <v>73</v>
      </c>
      <c r="E137" s="205" t="s">
        <v>527</v>
      </c>
      <c r="F137" s="205" t="s">
        <v>528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SUM(P138:P162)</f>
        <v>0</v>
      </c>
      <c r="Q137" s="199"/>
      <c r="R137" s="200">
        <f>SUM(R138:R162)</f>
        <v>0</v>
      </c>
      <c r="S137" s="199"/>
      <c r="T137" s="200">
        <f>SUM(T138:T162)</f>
        <v>0</v>
      </c>
      <c r="U137" s="201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133</v>
      </c>
      <c r="AT137" s="203" t="s">
        <v>73</v>
      </c>
      <c r="AU137" s="203" t="s">
        <v>82</v>
      </c>
      <c r="AY137" s="202" t="s">
        <v>126</v>
      </c>
      <c r="BK137" s="204">
        <f>SUM(BK138:BK162)</f>
        <v>0</v>
      </c>
    </row>
    <row r="138" s="2" customFormat="1" ht="24.15" customHeight="1">
      <c r="A138" s="41"/>
      <c r="B138" s="42"/>
      <c r="C138" s="207" t="s">
        <v>210</v>
      </c>
      <c r="D138" s="207" t="s">
        <v>128</v>
      </c>
      <c r="E138" s="208" t="s">
        <v>529</v>
      </c>
      <c r="F138" s="209" t="s">
        <v>530</v>
      </c>
      <c r="G138" s="210" t="s">
        <v>468</v>
      </c>
      <c r="H138" s="211">
        <v>1</v>
      </c>
      <c r="I138" s="212"/>
      <c r="J138" s="213">
        <f>ROUND(I138*H138,2)</f>
        <v>0</v>
      </c>
      <c r="K138" s="209" t="s">
        <v>19</v>
      </c>
      <c r="L138" s="47"/>
      <c r="M138" s="214" t="s">
        <v>19</v>
      </c>
      <c r="N138" s="215" t="s">
        <v>47</v>
      </c>
      <c r="O138" s="88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6">
        <f>S138*H138</f>
        <v>0</v>
      </c>
      <c r="U138" s="217" t="s">
        <v>19</v>
      </c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531</v>
      </c>
      <c r="AT138" s="218" t="s">
        <v>128</v>
      </c>
      <c r="AU138" s="218" t="s">
        <v>84</v>
      </c>
      <c r="AY138" s="20" t="s">
        <v>126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133</v>
      </c>
      <c r="BK138" s="219">
        <f>ROUND(I138*H138,2)</f>
        <v>0</v>
      </c>
      <c r="BL138" s="20" t="s">
        <v>531</v>
      </c>
      <c r="BM138" s="218" t="s">
        <v>532</v>
      </c>
    </row>
    <row r="139" s="13" customFormat="1">
      <c r="A139" s="13"/>
      <c r="B139" s="225"/>
      <c r="C139" s="226"/>
      <c r="D139" s="227" t="s">
        <v>137</v>
      </c>
      <c r="E139" s="228" t="s">
        <v>19</v>
      </c>
      <c r="F139" s="229" t="s">
        <v>533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3"/>
      <c r="U139" s="234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137</v>
      </c>
      <c r="AU139" s="235" t="s">
        <v>84</v>
      </c>
      <c r="AV139" s="13" t="s">
        <v>82</v>
      </c>
      <c r="AW139" s="13" t="s">
        <v>35</v>
      </c>
      <c r="AX139" s="13" t="s">
        <v>74</v>
      </c>
      <c r="AY139" s="235" t="s">
        <v>126</v>
      </c>
    </row>
    <row r="140" s="13" customFormat="1">
      <c r="A140" s="13"/>
      <c r="B140" s="225"/>
      <c r="C140" s="226"/>
      <c r="D140" s="227" t="s">
        <v>137</v>
      </c>
      <c r="E140" s="228" t="s">
        <v>19</v>
      </c>
      <c r="F140" s="229" t="s">
        <v>534</v>
      </c>
      <c r="G140" s="226"/>
      <c r="H140" s="228" t="s">
        <v>19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3"/>
      <c r="U140" s="23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137</v>
      </c>
      <c r="AU140" s="235" t="s">
        <v>84</v>
      </c>
      <c r="AV140" s="13" t="s">
        <v>82</v>
      </c>
      <c r="AW140" s="13" t="s">
        <v>35</v>
      </c>
      <c r="AX140" s="13" t="s">
        <v>74</v>
      </c>
      <c r="AY140" s="235" t="s">
        <v>126</v>
      </c>
    </row>
    <row r="141" s="14" customFormat="1">
      <c r="A141" s="14"/>
      <c r="B141" s="236"/>
      <c r="C141" s="237"/>
      <c r="D141" s="227" t="s">
        <v>137</v>
      </c>
      <c r="E141" s="238" t="s">
        <v>19</v>
      </c>
      <c r="F141" s="239" t="s">
        <v>82</v>
      </c>
      <c r="G141" s="237"/>
      <c r="H141" s="240">
        <v>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4"/>
      <c r="U141" s="245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137</v>
      </c>
      <c r="AU141" s="246" t="s">
        <v>84</v>
      </c>
      <c r="AV141" s="14" t="s">
        <v>84</v>
      </c>
      <c r="AW141" s="14" t="s">
        <v>35</v>
      </c>
      <c r="AX141" s="14" t="s">
        <v>82</v>
      </c>
      <c r="AY141" s="246" t="s">
        <v>126</v>
      </c>
    </row>
    <row r="142" s="2" customFormat="1" ht="16.5" customHeight="1">
      <c r="A142" s="41"/>
      <c r="B142" s="42"/>
      <c r="C142" s="207" t="s">
        <v>219</v>
      </c>
      <c r="D142" s="207" t="s">
        <v>128</v>
      </c>
      <c r="E142" s="208" t="s">
        <v>535</v>
      </c>
      <c r="F142" s="209" t="s">
        <v>536</v>
      </c>
      <c r="G142" s="210" t="s">
        <v>468</v>
      </c>
      <c r="H142" s="211">
        <v>1</v>
      </c>
      <c r="I142" s="212"/>
      <c r="J142" s="213">
        <f>ROUND(I142*H142,2)</f>
        <v>0</v>
      </c>
      <c r="K142" s="209" t="s">
        <v>19</v>
      </c>
      <c r="L142" s="47"/>
      <c r="M142" s="214" t="s">
        <v>19</v>
      </c>
      <c r="N142" s="215" t="s">
        <v>47</v>
      </c>
      <c r="O142" s="88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6">
        <f>S142*H142</f>
        <v>0</v>
      </c>
      <c r="U142" s="217" t="s">
        <v>19</v>
      </c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133</v>
      </c>
      <c r="AT142" s="218" t="s">
        <v>128</v>
      </c>
      <c r="AU142" s="218" t="s">
        <v>84</v>
      </c>
      <c r="AY142" s="20" t="s">
        <v>126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133</v>
      </c>
      <c r="BK142" s="219">
        <f>ROUND(I142*H142,2)</f>
        <v>0</v>
      </c>
      <c r="BL142" s="20" t="s">
        <v>133</v>
      </c>
      <c r="BM142" s="218" t="s">
        <v>537</v>
      </c>
    </row>
    <row r="143" s="13" customFormat="1">
      <c r="A143" s="13"/>
      <c r="B143" s="225"/>
      <c r="C143" s="226"/>
      <c r="D143" s="227" t="s">
        <v>137</v>
      </c>
      <c r="E143" s="228" t="s">
        <v>19</v>
      </c>
      <c r="F143" s="229" t="s">
        <v>513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3"/>
      <c r="U143" s="234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137</v>
      </c>
      <c r="AU143" s="235" t="s">
        <v>84</v>
      </c>
      <c r="AV143" s="13" t="s">
        <v>82</v>
      </c>
      <c r="AW143" s="13" t="s">
        <v>35</v>
      </c>
      <c r="AX143" s="13" t="s">
        <v>74</v>
      </c>
      <c r="AY143" s="235" t="s">
        <v>126</v>
      </c>
    </row>
    <row r="144" s="13" customFormat="1">
      <c r="A144" s="13"/>
      <c r="B144" s="225"/>
      <c r="C144" s="226"/>
      <c r="D144" s="227" t="s">
        <v>137</v>
      </c>
      <c r="E144" s="228" t="s">
        <v>19</v>
      </c>
      <c r="F144" s="229" t="s">
        <v>538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3"/>
      <c r="U144" s="23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137</v>
      </c>
      <c r="AU144" s="235" t="s">
        <v>84</v>
      </c>
      <c r="AV144" s="13" t="s">
        <v>82</v>
      </c>
      <c r="AW144" s="13" t="s">
        <v>35</v>
      </c>
      <c r="AX144" s="13" t="s">
        <v>74</v>
      </c>
      <c r="AY144" s="235" t="s">
        <v>126</v>
      </c>
    </row>
    <row r="145" s="13" customFormat="1">
      <c r="A145" s="13"/>
      <c r="B145" s="225"/>
      <c r="C145" s="226"/>
      <c r="D145" s="227" t="s">
        <v>137</v>
      </c>
      <c r="E145" s="228" t="s">
        <v>19</v>
      </c>
      <c r="F145" s="229" t="s">
        <v>539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3"/>
      <c r="U145" s="23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137</v>
      </c>
      <c r="AU145" s="235" t="s">
        <v>84</v>
      </c>
      <c r="AV145" s="13" t="s">
        <v>82</v>
      </c>
      <c r="AW145" s="13" t="s">
        <v>35</v>
      </c>
      <c r="AX145" s="13" t="s">
        <v>74</v>
      </c>
      <c r="AY145" s="235" t="s">
        <v>126</v>
      </c>
    </row>
    <row r="146" s="13" customFormat="1">
      <c r="A146" s="13"/>
      <c r="B146" s="225"/>
      <c r="C146" s="226"/>
      <c r="D146" s="227" t="s">
        <v>137</v>
      </c>
      <c r="E146" s="228" t="s">
        <v>19</v>
      </c>
      <c r="F146" s="229" t="s">
        <v>540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3"/>
      <c r="U146" s="234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137</v>
      </c>
      <c r="AU146" s="235" t="s">
        <v>84</v>
      </c>
      <c r="AV146" s="13" t="s">
        <v>82</v>
      </c>
      <c r="AW146" s="13" t="s">
        <v>35</v>
      </c>
      <c r="AX146" s="13" t="s">
        <v>74</v>
      </c>
      <c r="AY146" s="235" t="s">
        <v>126</v>
      </c>
    </row>
    <row r="147" s="14" customFormat="1">
      <c r="A147" s="14"/>
      <c r="B147" s="236"/>
      <c r="C147" s="237"/>
      <c r="D147" s="227" t="s">
        <v>137</v>
      </c>
      <c r="E147" s="238" t="s">
        <v>19</v>
      </c>
      <c r="F147" s="239" t="s">
        <v>82</v>
      </c>
      <c r="G147" s="237"/>
      <c r="H147" s="240">
        <v>1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4"/>
      <c r="U147" s="245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137</v>
      </c>
      <c r="AU147" s="246" t="s">
        <v>84</v>
      </c>
      <c r="AV147" s="14" t="s">
        <v>84</v>
      </c>
      <c r="AW147" s="14" t="s">
        <v>35</v>
      </c>
      <c r="AX147" s="14" t="s">
        <v>74</v>
      </c>
      <c r="AY147" s="246" t="s">
        <v>126</v>
      </c>
    </row>
    <row r="148" s="15" customFormat="1">
      <c r="A148" s="15"/>
      <c r="B148" s="247"/>
      <c r="C148" s="248"/>
      <c r="D148" s="227" t="s">
        <v>137</v>
      </c>
      <c r="E148" s="249" t="s">
        <v>19</v>
      </c>
      <c r="F148" s="250" t="s">
        <v>143</v>
      </c>
      <c r="G148" s="248"/>
      <c r="H148" s="251">
        <v>1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5"/>
      <c r="U148" s="256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7" t="s">
        <v>137</v>
      </c>
      <c r="AU148" s="257" t="s">
        <v>84</v>
      </c>
      <c r="AV148" s="15" t="s">
        <v>133</v>
      </c>
      <c r="AW148" s="15" t="s">
        <v>35</v>
      </c>
      <c r="AX148" s="15" t="s">
        <v>82</v>
      </c>
      <c r="AY148" s="257" t="s">
        <v>126</v>
      </c>
    </row>
    <row r="149" s="2" customFormat="1" ht="16.5" customHeight="1">
      <c r="A149" s="41"/>
      <c r="B149" s="42"/>
      <c r="C149" s="207" t="s">
        <v>8</v>
      </c>
      <c r="D149" s="207" t="s">
        <v>128</v>
      </c>
      <c r="E149" s="208" t="s">
        <v>541</v>
      </c>
      <c r="F149" s="209" t="s">
        <v>542</v>
      </c>
      <c r="G149" s="210" t="s">
        <v>503</v>
      </c>
      <c r="H149" s="211">
        <v>1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47</v>
      </c>
      <c r="O149" s="88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6">
        <f>S149*H149</f>
        <v>0</v>
      </c>
      <c r="U149" s="217" t="s">
        <v>19</v>
      </c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133</v>
      </c>
      <c r="AT149" s="218" t="s">
        <v>128</v>
      </c>
      <c r="AU149" s="218" t="s">
        <v>84</v>
      </c>
      <c r="AY149" s="20" t="s">
        <v>126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133</v>
      </c>
      <c r="BK149" s="219">
        <f>ROUND(I149*H149,2)</f>
        <v>0</v>
      </c>
      <c r="BL149" s="20" t="s">
        <v>133</v>
      </c>
      <c r="BM149" s="218" t="s">
        <v>543</v>
      </c>
    </row>
    <row r="150" s="13" customFormat="1">
      <c r="A150" s="13"/>
      <c r="B150" s="225"/>
      <c r="C150" s="226"/>
      <c r="D150" s="227" t="s">
        <v>137</v>
      </c>
      <c r="E150" s="228" t="s">
        <v>19</v>
      </c>
      <c r="F150" s="229" t="s">
        <v>513</v>
      </c>
      <c r="G150" s="226"/>
      <c r="H150" s="228" t="s">
        <v>19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3"/>
      <c r="U150" s="23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137</v>
      </c>
      <c r="AU150" s="235" t="s">
        <v>84</v>
      </c>
      <c r="AV150" s="13" t="s">
        <v>82</v>
      </c>
      <c r="AW150" s="13" t="s">
        <v>35</v>
      </c>
      <c r="AX150" s="13" t="s">
        <v>74</v>
      </c>
      <c r="AY150" s="235" t="s">
        <v>126</v>
      </c>
    </row>
    <row r="151" s="13" customFormat="1">
      <c r="A151" s="13"/>
      <c r="B151" s="225"/>
      <c r="C151" s="226"/>
      <c r="D151" s="227" t="s">
        <v>137</v>
      </c>
      <c r="E151" s="228" t="s">
        <v>19</v>
      </c>
      <c r="F151" s="229" t="s">
        <v>544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3"/>
      <c r="U151" s="23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137</v>
      </c>
      <c r="AU151" s="235" t="s">
        <v>84</v>
      </c>
      <c r="AV151" s="13" t="s">
        <v>82</v>
      </c>
      <c r="AW151" s="13" t="s">
        <v>35</v>
      </c>
      <c r="AX151" s="13" t="s">
        <v>74</v>
      </c>
      <c r="AY151" s="235" t="s">
        <v>126</v>
      </c>
    </row>
    <row r="152" s="13" customFormat="1">
      <c r="A152" s="13"/>
      <c r="B152" s="225"/>
      <c r="C152" s="226"/>
      <c r="D152" s="227" t="s">
        <v>137</v>
      </c>
      <c r="E152" s="228" t="s">
        <v>19</v>
      </c>
      <c r="F152" s="229" t="s">
        <v>545</v>
      </c>
      <c r="G152" s="226"/>
      <c r="H152" s="228" t="s">
        <v>19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3"/>
      <c r="U152" s="234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137</v>
      </c>
      <c r="AU152" s="235" t="s">
        <v>84</v>
      </c>
      <c r="AV152" s="13" t="s">
        <v>82</v>
      </c>
      <c r="AW152" s="13" t="s">
        <v>35</v>
      </c>
      <c r="AX152" s="13" t="s">
        <v>74</v>
      </c>
      <c r="AY152" s="235" t="s">
        <v>126</v>
      </c>
    </row>
    <row r="153" s="14" customFormat="1">
      <c r="A153" s="14"/>
      <c r="B153" s="236"/>
      <c r="C153" s="237"/>
      <c r="D153" s="227" t="s">
        <v>137</v>
      </c>
      <c r="E153" s="238" t="s">
        <v>19</v>
      </c>
      <c r="F153" s="239" t="s">
        <v>82</v>
      </c>
      <c r="G153" s="237"/>
      <c r="H153" s="240">
        <v>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4"/>
      <c r="U153" s="245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137</v>
      </c>
      <c r="AU153" s="246" t="s">
        <v>84</v>
      </c>
      <c r="AV153" s="14" t="s">
        <v>84</v>
      </c>
      <c r="AW153" s="14" t="s">
        <v>35</v>
      </c>
      <c r="AX153" s="14" t="s">
        <v>82</v>
      </c>
      <c r="AY153" s="246" t="s">
        <v>126</v>
      </c>
    </row>
    <row r="154" s="2" customFormat="1" ht="24.15" customHeight="1">
      <c r="A154" s="41"/>
      <c r="B154" s="42"/>
      <c r="C154" s="207" t="s">
        <v>242</v>
      </c>
      <c r="D154" s="207" t="s">
        <v>128</v>
      </c>
      <c r="E154" s="208" t="s">
        <v>546</v>
      </c>
      <c r="F154" s="209" t="s">
        <v>547</v>
      </c>
      <c r="G154" s="210" t="s">
        <v>468</v>
      </c>
      <c r="H154" s="211">
        <v>1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47</v>
      </c>
      <c r="O154" s="88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6">
        <f>S154*H154</f>
        <v>0</v>
      </c>
      <c r="U154" s="217" t="s">
        <v>19</v>
      </c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531</v>
      </c>
      <c r="AT154" s="218" t="s">
        <v>128</v>
      </c>
      <c r="AU154" s="218" t="s">
        <v>84</v>
      </c>
      <c r="AY154" s="20" t="s">
        <v>126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133</v>
      </c>
      <c r="BK154" s="219">
        <f>ROUND(I154*H154,2)</f>
        <v>0</v>
      </c>
      <c r="BL154" s="20" t="s">
        <v>531</v>
      </c>
      <c r="BM154" s="218" t="s">
        <v>548</v>
      </c>
    </row>
    <row r="155" s="13" customFormat="1">
      <c r="A155" s="13"/>
      <c r="B155" s="225"/>
      <c r="C155" s="226"/>
      <c r="D155" s="227" t="s">
        <v>137</v>
      </c>
      <c r="E155" s="228" t="s">
        <v>19</v>
      </c>
      <c r="F155" s="229" t="s">
        <v>513</v>
      </c>
      <c r="G155" s="226"/>
      <c r="H155" s="228" t="s">
        <v>19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3"/>
      <c r="U155" s="23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137</v>
      </c>
      <c r="AU155" s="235" t="s">
        <v>84</v>
      </c>
      <c r="AV155" s="13" t="s">
        <v>82</v>
      </c>
      <c r="AW155" s="13" t="s">
        <v>35</v>
      </c>
      <c r="AX155" s="13" t="s">
        <v>74</v>
      </c>
      <c r="AY155" s="235" t="s">
        <v>126</v>
      </c>
    </row>
    <row r="156" s="14" customFormat="1">
      <c r="A156" s="14"/>
      <c r="B156" s="236"/>
      <c r="C156" s="237"/>
      <c r="D156" s="227" t="s">
        <v>137</v>
      </c>
      <c r="E156" s="238" t="s">
        <v>19</v>
      </c>
      <c r="F156" s="239" t="s">
        <v>82</v>
      </c>
      <c r="G156" s="237"/>
      <c r="H156" s="240">
        <v>1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4"/>
      <c r="U156" s="245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137</v>
      </c>
      <c r="AU156" s="246" t="s">
        <v>84</v>
      </c>
      <c r="AV156" s="14" t="s">
        <v>84</v>
      </c>
      <c r="AW156" s="14" t="s">
        <v>35</v>
      </c>
      <c r="AX156" s="14" t="s">
        <v>82</v>
      </c>
      <c r="AY156" s="246" t="s">
        <v>126</v>
      </c>
    </row>
    <row r="157" s="2" customFormat="1" ht="21.75" customHeight="1">
      <c r="A157" s="41"/>
      <c r="B157" s="42"/>
      <c r="C157" s="207" t="s">
        <v>249</v>
      </c>
      <c r="D157" s="207" t="s">
        <v>128</v>
      </c>
      <c r="E157" s="208" t="s">
        <v>549</v>
      </c>
      <c r="F157" s="209" t="s">
        <v>550</v>
      </c>
      <c r="G157" s="210" t="s">
        <v>468</v>
      </c>
      <c r="H157" s="211">
        <v>1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47</v>
      </c>
      <c r="O157" s="88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6">
        <f>S157*H157</f>
        <v>0</v>
      </c>
      <c r="U157" s="217" t="s">
        <v>19</v>
      </c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531</v>
      </c>
      <c r="AT157" s="218" t="s">
        <v>128</v>
      </c>
      <c r="AU157" s="218" t="s">
        <v>84</v>
      </c>
      <c r="AY157" s="20" t="s">
        <v>126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133</v>
      </c>
      <c r="BK157" s="219">
        <f>ROUND(I157*H157,2)</f>
        <v>0</v>
      </c>
      <c r="BL157" s="20" t="s">
        <v>531</v>
      </c>
      <c r="BM157" s="218" t="s">
        <v>551</v>
      </c>
    </row>
    <row r="158" s="13" customFormat="1">
      <c r="A158" s="13"/>
      <c r="B158" s="225"/>
      <c r="C158" s="226"/>
      <c r="D158" s="227" t="s">
        <v>137</v>
      </c>
      <c r="E158" s="228" t="s">
        <v>19</v>
      </c>
      <c r="F158" s="229" t="s">
        <v>552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3"/>
      <c r="U158" s="234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137</v>
      </c>
      <c r="AU158" s="235" t="s">
        <v>84</v>
      </c>
      <c r="AV158" s="13" t="s">
        <v>82</v>
      </c>
      <c r="AW158" s="13" t="s">
        <v>35</v>
      </c>
      <c r="AX158" s="13" t="s">
        <v>74</v>
      </c>
      <c r="AY158" s="235" t="s">
        <v>126</v>
      </c>
    </row>
    <row r="159" s="14" customFormat="1">
      <c r="A159" s="14"/>
      <c r="B159" s="236"/>
      <c r="C159" s="237"/>
      <c r="D159" s="227" t="s">
        <v>137</v>
      </c>
      <c r="E159" s="238" t="s">
        <v>19</v>
      </c>
      <c r="F159" s="239" t="s">
        <v>82</v>
      </c>
      <c r="G159" s="237"/>
      <c r="H159" s="240">
        <v>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4"/>
      <c r="U159" s="245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137</v>
      </c>
      <c r="AU159" s="246" t="s">
        <v>84</v>
      </c>
      <c r="AV159" s="14" t="s">
        <v>84</v>
      </c>
      <c r="AW159" s="14" t="s">
        <v>35</v>
      </c>
      <c r="AX159" s="14" t="s">
        <v>82</v>
      </c>
      <c r="AY159" s="246" t="s">
        <v>126</v>
      </c>
    </row>
    <row r="160" s="2" customFormat="1" ht="16.5" customHeight="1">
      <c r="A160" s="41"/>
      <c r="B160" s="42"/>
      <c r="C160" s="207" t="s">
        <v>259</v>
      </c>
      <c r="D160" s="207" t="s">
        <v>128</v>
      </c>
      <c r="E160" s="208" t="s">
        <v>553</v>
      </c>
      <c r="F160" s="209" t="s">
        <v>554</v>
      </c>
      <c r="G160" s="210" t="s">
        <v>468</v>
      </c>
      <c r="H160" s="211">
        <v>1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47</v>
      </c>
      <c r="O160" s="88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6">
        <f>S160*H160</f>
        <v>0</v>
      </c>
      <c r="U160" s="217" t="s">
        <v>19</v>
      </c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531</v>
      </c>
      <c r="AT160" s="218" t="s">
        <v>128</v>
      </c>
      <c r="AU160" s="218" t="s">
        <v>84</v>
      </c>
      <c r="AY160" s="20" t="s">
        <v>126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133</v>
      </c>
      <c r="BK160" s="219">
        <f>ROUND(I160*H160,2)</f>
        <v>0</v>
      </c>
      <c r="BL160" s="20" t="s">
        <v>531</v>
      </c>
      <c r="BM160" s="218" t="s">
        <v>555</v>
      </c>
    </row>
    <row r="161" s="13" customFormat="1">
      <c r="A161" s="13"/>
      <c r="B161" s="225"/>
      <c r="C161" s="226"/>
      <c r="D161" s="227" t="s">
        <v>137</v>
      </c>
      <c r="E161" s="228" t="s">
        <v>19</v>
      </c>
      <c r="F161" s="229" t="s">
        <v>556</v>
      </c>
      <c r="G161" s="226"/>
      <c r="H161" s="228" t="s">
        <v>19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3"/>
      <c r="U161" s="23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137</v>
      </c>
      <c r="AU161" s="235" t="s">
        <v>84</v>
      </c>
      <c r="AV161" s="13" t="s">
        <v>82</v>
      </c>
      <c r="AW161" s="13" t="s">
        <v>35</v>
      </c>
      <c r="AX161" s="13" t="s">
        <v>74</v>
      </c>
      <c r="AY161" s="235" t="s">
        <v>126</v>
      </c>
    </row>
    <row r="162" s="14" customFormat="1">
      <c r="A162" s="14"/>
      <c r="B162" s="236"/>
      <c r="C162" s="237"/>
      <c r="D162" s="227" t="s">
        <v>137</v>
      </c>
      <c r="E162" s="238" t="s">
        <v>19</v>
      </c>
      <c r="F162" s="239" t="s">
        <v>82</v>
      </c>
      <c r="G162" s="237"/>
      <c r="H162" s="240">
        <v>1</v>
      </c>
      <c r="I162" s="241"/>
      <c r="J162" s="237"/>
      <c r="K162" s="237"/>
      <c r="L162" s="242"/>
      <c r="M162" s="286"/>
      <c r="N162" s="287"/>
      <c r="O162" s="287"/>
      <c r="P162" s="287"/>
      <c r="Q162" s="287"/>
      <c r="R162" s="287"/>
      <c r="S162" s="287"/>
      <c r="T162" s="287"/>
      <c r="U162" s="288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137</v>
      </c>
      <c r="AU162" s="246" t="s">
        <v>84</v>
      </c>
      <c r="AV162" s="14" t="s">
        <v>84</v>
      </c>
      <c r="AW162" s="14" t="s">
        <v>35</v>
      </c>
      <c r="AX162" s="14" t="s">
        <v>82</v>
      </c>
      <c r="AY162" s="246" t="s">
        <v>126</v>
      </c>
    </row>
    <row r="163" s="2" customFormat="1" ht="6.96" customHeight="1">
      <c r="A163" s="41"/>
      <c r="B163" s="63"/>
      <c r="C163" s="64"/>
      <c r="D163" s="64"/>
      <c r="E163" s="64"/>
      <c r="F163" s="64"/>
      <c r="G163" s="64"/>
      <c r="H163" s="64"/>
      <c r="I163" s="64"/>
      <c r="J163" s="64"/>
      <c r="K163" s="64"/>
      <c r="L163" s="47"/>
      <c r="M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</sheetData>
  <sheetProtection sheet="1" autoFilter="0" formatColumns="0" formatRows="0" objects="1" scenarios="1" spinCount="100000" saltValue="p+6CZtKa/N2ZSjz+4m6DUzJ5vnHTE+Ex6jfSSpWphu5zcJHQyeZ6J0Hd3SuwMuQwKkv51oK3S95yEKrKhZyxGA==" hashValue="XNYHTAIr4upzMrvigxRn50W0zUzyBldQuPZZoWAa7VSUsbCDrW/RgCO+OhCRLzfDdopsuLL/jDbNHmUMLtV/0w==" algorithmName="SHA-512" password="CC35"/>
  <autoFilter ref="C82:K16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97" r:id="rId1" display="https://podminky.urs.cz/item/CS_URS_2023_02/083002000"/>
    <hyperlink ref="F105" r:id="rId2" display="https://podminky.urs.cz/item/CS_URS_2025_02/119004111"/>
    <hyperlink ref="F112" r:id="rId3" display="https://podminky.urs.cz/item/CS_URS_2025_02/119004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557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558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559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560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561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562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563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564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565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566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567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81</v>
      </c>
      <c r="F18" s="300" t="s">
        <v>568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569</v>
      </c>
      <c r="F19" s="300" t="s">
        <v>570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571</v>
      </c>
      <c r="F20" s="300" t="s">
        <v>572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88</v>
      </c>
      <c r="F21" s="300" t="s">
        <v>89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462</v>
      </c>
      <c r="F22" s="300" t="s">
        <v>573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574</v>
      </c>
      <c r="F23" s="300" t="s">
        <v>575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576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577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578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579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580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581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582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583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584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111</v>
      </c>
      <c r="F36" s="300"/>
      <c r="G36" s="300" t="s">
        <v>585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586</v>
      </c>
      <c r="F37" s="300"/>
      <c r="G37" s="300" t="s">
        <v>587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55</v>
      </c>
      <c r="F38" s="300"/>
      <c r="G38" s="300" t="s">
        <v>588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56</v>
      </c>
      <c r="F39" s="300"/>
      <c r="G39" s="300" t="s">
        <v>589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112</v>
      </c>
      <c r="F40" s="300"/>
      <c r="G40" s="300" t="s">
        <v>590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113</v>
      </c>
      <c r="F41" s="300"/>
      <c r="G41" s="300" t="s">
        <v>591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592</v>
      </c>
      <c r="F42" s="300"/>
      <c r="G42" s="300" t="s">
        <v>593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594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595</v>
      </c>
      <c r="F44" s="300"/>
      <c r="G44" s="300" t="s">
        <v>596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115</v>
      </c>
      <c r="F45" s="300"/>
      <c r="G45" s="300" t="s">
        <v>597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598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599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600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601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602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603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604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605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606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607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608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609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610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611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612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613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614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615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616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617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618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619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620</v>
      </c>
      <c r="D76" s="318"/>
      <c r="E76" s="318"/>
      <c r="F76" s="318" t="s">
        <v>621</v>
      </c>
      <c r="G76" s="319"/>
      <c r="H76" s="318" t="s">
        <v>56</v>
      </c>
      <c r="I76" s="318" t="s">
        <v>59</v>
      </c>
      <c r="J76" s="318" t="s">
        <v>622</v>
      </c>
      <c r="K76" s="317"/>
    </row>
    <row r="77" s="1" customFormat="1" ht="17.25" customHeight="1">
      <c r="B77" s="315"/>
      <c r="C77" s="320" t="s">
        <v>623</v>
      </c>
      <c r="D77" s="320"/>
      <c r="E77" s="320"/>
      <c r="F77" s="321" t="s">
        <v>624</v>
      </c>
      <c r="G77" s="322"/>
      <c r="H77" s="320"/>
      <c r="I77" s="320"/>
      <c r="J77" s="320" t="s">
        <v>625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55</v>
      </c>
      <c r="D79" s="325"/>
      <c r="E79" s="325"/>
      <c r="F79" s="326" t="s">
        <v>626</v>
      </c>
      <c r="G79" s="327"/>
      <c r="H79" s="303" t="s">
        <v>627</v>
      </c>
      <c r="I79" s="303" t="s">
        <v>628</v>
      </c>
      <c r="J79" s="303">
        <v>20</v>
      </c>
      <c r="K79" s="317"/>
    </row>
    <row r="80" s="1" customFormat="1" ht="15" customHeight="1">
      <c r="B80" s="315"/>
      <c r="C80" s="303" t="s">
        <v>629</v>
      </c>
      <c r="D80" s="303"/>
      <c r="E80" s="303"/>
      <c r="F80" s="326" t="s">
        <v>626</v>
      </c>
      <c r="G80" s="327"/>
      <c r="H80" s="303" t="s">
        <v>630</v>
      </c>
      <c r="I80" s="303" t="s">
        <v>628</v>
      </c>
      <c r="J80" s="303">
        <v>120</v>
      </c>
      <c r="K80" s="317"/>
    </row>
    <row r="81" s="1" customFormat="1" ht="15" customHeight="1">
      <c r="B81" s="328"/>
      <c r="C81" s="303" t="s">
        <v>631</v>
      </c>
      <c r="D81" s="303"/>
      <c r="E81" s="303"/>
      <c r="F81" s="326" t="s">
        <v>632</v>
      </c>
      <c r="G81" s="327"/>
      <c r="H81" s="303" t="s">
        <v>633</v>
      </c>
      <c r="I81" s="303" t="s">
        <v>628</v>
      </c>
      <c r="J81" s="303">
        <v>50</v>
      </c>
      <c r="K81" s="317"/>
    </row>
    <row r="82" s="1" customFormat="1" ht="15" customHeight="1">
      <c r="B82" s="328"/>
      <c r="C82" s="303" t="s">
        <v>634</v>
      </c>
      <c r="D82" s="303"/>
      <c r="E82" s="303"/>
      <c r="F82" s="326" t="s">
        <v>626</v>
      </c>
      <c r="G82" s="327"/>
      <c r="H82" s="303" t="s">
        <v>635</v>
      </c>
      <c r="I82" s="303" t="s">
        <v>636</v>
      </c>
      <c r="J82" s="303"/>
      <c r="K82" s="317"/>
    </row>
    <row r="83" s="1" customFormat="1" ht="15" customHeight="1">
      <c r="B83" s="328"/>
      <c r="C83" s="329" t="s">
        <v>637</v>
      </c>
      <c r="D83" s="329"/>
      <c r="E83" s="329"/>
      <c r="F83" s="330" t="s">
        <v>632</v>
      </c>
      <c r="G83" s="329"/>
      <c r="H83" s="329" t="s">
        <v>638</v>
      </c>
      <c r="I83" s="329" t="s">
        <v>628</v>
      </c>
      <c r="J83" s="329">
        <v>15</v>
      </c>
      <c r="K83" s="317"/>
    </row>
    <row r="84" s="1" customFormat="1" ht="15" customHeight="1">
      <c r="B84" s="328"/>
      <c r="C84" s="329" t="s">
        <v>639</v>
      </c>
      <c r="D84" s="329"/>
      <c r="E84" s="329"/>
      <c r="F84" s="330" t="s">
        <v>632</v>
      </c>
      <c r="G84" s="329"/>
      <c r="H84" s="329" t="s">
        <v>640</v>
      </c>
      <c r="I84" s="329" t="s">
        <v>628</v>
      </c>
      <c r="J84" s="329">
        <v>15</v>
      </c>
      <c r="K84" s="317"/>
    </row>
    <row r="85" s="1" customFormat="1" ht="15" customHeight="1">
      <c r="B85" s="328"/>
      <c r="C85" s="329" t="s">
        <v>641</v>
      </c>
      <c r="D85" s="329"/>
      <c r="E85" s="329"/>
      <c r="F85" s="330" t="s">
        <v>632</v>
      </c>
      <c r="G85" s="329"/>
      <c r="H85" s="329" t="s">
        <v>642</v>
      </c>
      <c r="I85" s="329" t="s">
        <v>628</v>
      </c>
      <c r="J85" s="329">
        <v>20</v>
      </c>
      <c r="K85" s="317"/>
    </row>
    <row r="86" s="1" customFormat="1" ht="15" customHeight="1">
      <c r="B86" s="328"/>
      <c r="C86" s="329" t="s">
        <v>643</v>
      </c>
      <c r="D86" s="329"/>
      <c r="E86" s="329"/>
      <c r="F86" s="330" t="s">
        <v>632</v>
      </c>
      <c r="G86" s="329"/>
      <c r="H86" s="329" t="s">
        <v>644</v>
      </c>
      <c r="I86" s="329" t="s">
        <v>628</v>
      </c>
      <c r="J86" s="329">
        <v>20</v>
      </c>
      <c r="K86" s="317"/>
    </row>
    <row r="87" s="1" customFormat="1" ht="15" customHeight="1">
      <c r="B87" s="328"/>
      <c r="C87" s="303" t="s">
        <v>645</v>
      </c>
      <c r="D87" s="303"/>
      <c r="E87" s="303"/>
      <c r="F87" s="326" t="s">
        <v>632</v>
      </c>
      <c r="G87" s="327"/>
      <c r="H87" s="303" t="s">
        <v>646</v>
      </c>
      <c r="I87" s="303" t="s">
        <v>628</v>
      </c>
      <c r="J87" s="303">
        <v>50</v>
      </c>
      <c r="K87" s="317"/>
    </row>
    <row r="88" s="1" customFormat="1" ht="15" customHeight="1">
      <c r="B88" s="328"/>
      <c r="C88" s="303" t="s">
        <v>647</v>
      </c>
      <c r="D88" s="303"/>
      <c r="E88" s="303"/>
      <c r="F88" s="326" t="s">
        <v>632</v>
      </c>
      <c r="G88" s="327"/>
      <c r="H88" s="303" t="s">
        <v>648</v>
      </c>
      <c r="I88" s="303" t="s">
        <v>628</v>
      </c>
      <c r="J88" s="303">
        <v>20</v>
      </c>
      <c r="K88" s="317"/>
    </row>
    <row r="89" s="1" customFormat="1" ht="15" customHeight="1">
      <c r="B89" s="328"/>
      <c r="C89" s="303" t="s">
        <v>649</v>
      </c>
      <c r="D89" s="303"/>
      <c r="E89" s="303"/>
      <c r="F89" s="326" t="s">
        <v>632</v>
      </c>
      <c r="G89" s="327"/>
      <c r="H89" s="303" t="s">
        <v>650</v>
      </c>
      <c r="I89" s="303" t="s">
        <v>628</v>
      </c>
      <c r="J89" s="303">
        <v>20</v>
      </c>
      <c r="K89" s="317"/>
    </row>
    <row r="90" s="1" customFormat="1" ht="15" customHeight="1">
      <c r="B90" s="328"/>
      <c r="C90" s="303" t="s">
        <v>651</v>
      </c>
      <c r="D90" s="303"/>
      <c r="E90" s="303"/>
      <c r="F90" s="326" t="s">
        <v>632</v>
      </c>
      <c r="G90" s="327"/>
      <c r="H90" s="303" t="s">
        <v>652</v>
      </c>
      <c r="I90" s="303" t="s">
        <v>628</v>
      </c>
      <c r="J90" s="303">
        <v>50</v>
      </c>
      <c r="K90" s="317"/>
    </row>
    <row r="91" s="1" customFormat="1" ht="15" customHeight="1">
      <c r="B91" s="328"/>
      <c r="C91" s="303" t="s">
        <v>653</v>
      </c>
      <c r="D91" s="303"/>
      <c r="E91" s="303"/>
      <c r="F91" s="326" t="s">
        <v>632</v>
      </c>
      <c r="G91" s="327"/>
      <c r="H91" s="303" t="s">
        <v>653</v>
      </c>
      <c r="I91" s="303" t="s">
        <v>628</v>
      </c>
      <c r="J91" s="303">
        <v>50</v>
      </c>
      <c r="K91" s="317"/>
    </row>
    <row r="92" s="1" customFormat="1" ht="15" customHeight="1">
      <c r="B92" s="328"/>
      <c r="C92" s="303" t="s">
        <v>654</v>
      </c>
      <c r="D92" s="303"/>
      <c r="E92" s="303"/>
      <c r="F92" s="326" t="s">
        <v>632</v>
      </c>
      <c r="G92" s="327"/>
      <c r="H92" s="303" t="s">
        <v>655</v>
      </c>
      <c r="I92" s="303" t="s">
        <v>628</v>
      </c>
      <c r="J92" s="303">
        <v>255</v>
      </c>
      <c r="K92" s="317"/>
    </row>
    <row r="93" s="1" customFormat="1" ht="15" customHeight="1">
      <c r="B93" s="328"/>
      <c r="C93" s="303" t="s">
        <v>656</v>
      </c>
      <c r="D93" s="303"/>
      <c r="E93" s="303"/>
      <c r="F93" s="326" t="s">
        <v>626</v>
      </c>
      <c r="G93" s="327"/>
      <c r="H93" s="303" t="s">
        <v>657</v>
      </c>
      <c r="I93" s="303" t="s">
        <v>658</v>
      </c>
      <c r="J93" s="303"/>
      <c r="K93" s="317"/>
    </row>
    <row r="94" s="1" customFormat="1" ht="15" customHeight="1">
      <c r="B94" s="328"/>
      <c r="C94" s="303" t="s">
        <v>659</v>
      </c>
      <c r="D94" s="303"/>
      <c r="E94" s="303"/>
      <c r="F94" s="326" t="s">
        <v>626</v>
      </c>
      <c r="G94" s="327"/>
      <c r="H94" s="303" t="s">
        <v>660</v>
      </c>
      <c r="I94" s="303" t="s">
        <v>661</v>
      </c>
      <c r="J94" s="303"/>
      <c r="K94" s="317"/>
    </row>
    <row r="95" s="1" customFormat="1" ht="15" customHeight="1">
      <c r="B95" s="328"/>
      <c r="C95" s="303" t="s">
        <v>662</v>
      </c>
      <c r="D95" s="303"/>
      <c r="E95" s="303"/>
      <c r="F95" s="326" t="s">
        <v>626</v>
      </c>
      <c r="G95" s="327"/>
      <c r="H95" s="303" t="s">
        <v>662</v>
      </c>
      <c r="I95" s="303" t="s">
        <v>661</v>
      </c>
      <c r="J95" s="303"/>
      <c r="K95" s="317"/>
    </row>
    <row r="96" s="1" customFormat="1" ht="15" customHeight="1">
      <c r="B96" s="328"/>
      <c r="C96" s="303" t="s">
        <v>40</v>
      </c>
      <c r="D96" s="303"/>
      <c r="E96" s="303"/>
      <c r="F96" s="326" t="s">
        <v>626</v>
      </c>
      <c r="G96" s="327"/>
      <c r="H96" s="303" t="s">
        <v>663</v>
      </c>
      <c r="I96" s="303" t="s">
        <v>661</v>
      </c>
      <c r="J96" s="303"/>
      <c r="K96" s="317"/>
    </row>
    <row r="97" s="1" customFormat="1" ht="15" customHeight="1">
      <c r="B97" s="328"/>
      <c r="C97" s="303" t="s">
        <v>50</v>
      </c>
      <c r="D97" s="303"/>
      <c r="E97" s="303"/>
      <c r="F97" s="326" t="s">
        <v>626</v>
      </c>
      <c r="G97" s="327"/>
      <c r="H97" s="303" t="s">
        <v>664</v>
      </c>
      <c r="I97" s="303" t="s">
        <v>661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665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620</v>
      </c>
      <c r="D103" s="318"/>
      <c r="E103" s="318"/>
      <c r="F103" s="318" t="s">
        <v>621</v>
      </c>
      <c r="G103" s="319"/>
      <c r="H103" s="318" t="s">
        <v>56</v>
      </c>
      <c r="I103" s="318" t="s">
        <v>59</v>
      </c>
      <c r="J103" s="318" t="s">
        <v>622</v>
      </c>
      <c r="K103" s="317"/>
    </row>
    <row r="104" s="1" customFormat="1" ht="17.25" customHeight="1">
      <c r="B104" s="315"/>
      <c r="C104" s="320" t="s">
        <v>623</v>
      </c>
      <c r="D104" s="320"/>
      <c r="E104" s="320"/>
      <c r="F104" s="321" t="s">
        <v>624</v>
      </c>
      <c r="G104" s="322"/>
      <c r="H104" s="320"/>
      <c r="I104" s="320"/>
      <c r="J104" s="320" t="s">
        <v>625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55</v>
      </c>
      <c r="D106" s="325"/>
      <c r="E106" s="325"/>
      <c r="F106" s="326" t="s">
        <v>626</v>
      </c>
      <c r="G106" s="303"/>
      <c r="H106" s="303" t="s">
        <v>666</v>
      </c>
      <c r="I106" s="303" t="s">
        <v>628</v>
      </c>
      <c r="J106" s="303">
        <v>20</v>
      </c>
      <c r="K106" s="317"/>
    </row>
    <row r="107" s="1" customFormat="1" ht="15" customHeight="1">
      <c r="B107" s="315"/>
      <c r="C107" s="303" t="s">
        <v>629</v>
      </c>
      <c r="D107" s="303"/>
      <c r="E107" s="303"/>
      <c r="F107" s="326" t="s">
        <v>626</v>
      </c>
      <c r="G107" s="303"/>
      <c r="H107" s="303" t="s">
        <v>666</v>
      </c>
      <c r="I107" s="303" t="s">
        <v>628</v>
      </c>
      <c r="J107" s="303">
        <v>120</v>
      </c>
      <c r="K107" s="317"/>
    </row>
    <row r="108" s="1" customFormat="1" ht="15" customHeight="1">
      <c r="B108" s="328"/>
      <c r="C108" s="303" t="s">
        <v>631</v>
      </c>
      <c r="D108" s="303"/>
      <c r="E108" s="303"/>
      <c r="F108" s="326" t="s">
        <v>632</v>
      </c>
      <c r="G108" s="303"/>
      <c r="H108" s="303" t="s">
        <v>666</v>
      </c>
      <c r="I108" s="303" t="s">
        <v>628</v>
      </c>
      <c r="J108" s="303">
        <v>50</v>
      </c>
      <c r="K108" s="317"/>
    </row>
    <row r="109" s="1" customFormat="1" ht="15" customHeight="1">
      <c r="B109" s="328"/>
      <c r="C109" s="303" t="s">
        <v>634</v>
      </c>
      <c r="D109" s="303"/>
      <c r="E109" s="303"/>
      <c r="F109" s="326" t="s">
        <v>626</v>
      </c>
      <c r="G109" s="303"/>
      <c r="H109" s="303" t="s">
        <v>666</v>
      </c>
      <c r="I109" s="303" t="s">
        <v>636</v>
      </c>
      <c r="J109" s="303"/>
      <c r="K109" s="317"/>
    </row>
    <row r="110" s="1" customFormat="1" ht="15" customHeight="1">
      <c r="B110" s="328"/>
      <c r="C110" s="303" t="s">
        <v>645</v>
      </c>
      <c r="D110" s="303"/>
      <c r="E110" s="303"/>
      <c r="F110" s="326" t="s">
        <v>632</v>
      </c>
      <c r="G110" s="303"/>
      <c r="H110" s="303" t="s">
        <v>666</v>
      </c>
      <c r="I110" s="303" t="s">
        <v>628</v>
      </c>
      <c r="J110" s="303">
        <v>50</v>
      </c>
      <c r="K110" s="317"/>
    </row>
    <row r="111" s="1" customFormat="1" ht="15" customHeight="1">
      <c r="B111" s="328"/>
      <c r="C111" s="303" t="s">
        <v>653</v>
      </c>
      <c r="D111" s="303"/>
      <c r="E111" s="303"/>
      <c r="F111" s="326" t="s">
        <v>632</v>
      </c>
      <c r="G111" s="303"/>
      <c r="H111" s="303" t="s">
        <v>666</v>
      </c>
      <c r="I111" s="303" t="s">
        <v>628</v>
      </c>
      <c r="J111" s="303">
        <v>50</v>
      </c>
      <c r="K111" s="317"/>
    </row>
    <row r="112" s="1" customFormat="1" ht="15" customHeight="1">
      <c r="B112" s="328"/>
      <c r="C112" s="303" t="s">
        <v>651</v>
      </c>
      <c r="D112" s="303"/>
      <c r="E112" s="303"/>
      <c r="F112" s="326" t="s">
        <v>632</v>
      </c>
      <c r="G112" s="303"/>
      <c r="H112" s="303" t="s">
        <v>666</v>
      </c>
      <c r="I112" s="303" t="s">
        <v>628</v>
      </c>
      <c r="J112" s="303">
        <v>50</v>
      </c>
      <c r="K112" s="317"/>
    </row>
    <row r="113" s="1" customFormat="1" ht="15" customHeight="1">
      <c r="B113" s="328"/>
      <c r="C113" s="303" t="s">
        <v>55</v>
      </c>
      <c r="D113" s="303"/>
      <c r="E113" s="303"/>
      <c r="F113" s="326" t="s">
        <v>626</v>
      </c>
      <c r="G113" s="303"/>
      <c r="H113" s="303" t="s">
        <v>667</v>
      </c>
      <c r="I113" s="303" t="s">
        <v>628</v>
      </c>
      <c r="J113" s="303">
        <v>20</v>
      </c>
      <c r="K113" s="317"/>
    </row>
    <row r="114" s="1" customFormat="1" ht="15" customHeight="1">
      <c r="B114" s="328"/>
      <c r="C114" s="303" t="s">
        <v>668</v>
      </c>
      <c r="D114" s="303"/>
      <c r="E114" s="303"/>
      <c r="F114" s="326" t="s">
        <v>626</v>
      </c>
      <c r="G114" s="303"/>
      <c r="H114" s="303" t="s">
        <v>669</v>
      </c>
      <c r="I114" s="303" t="s">
        <v>628</v>
      </c>
      <c r="J114" s="303">
        <v>120</v>
      </c>
      <c r="K114" s="317"/>
    </row>
    <row r="115" s="1" customFormat="1" ht="15" customHeight="1">
      <c r="B115" s="328"/>
      <c r="C115" s="303" t="s">
        <v>40</v>
      </c>
      <c r="D115" s="303"/>
      <c r="E115" s="303"/>
      <c r="F115" s="326" t="s">
        <v>626</v>
      </c>
      <c r="G115" s="303"/>
      <c r="H115" s="303" t="s">
        <v>670</v>
      </c>
      <c r="I115" s="303" t="s">
        <v>661</v>
      </c>
      <c r="J115" s="303"/>
      <c r="K115" s="317"/>
    </row>
    <row r="116" s="1" customFormat="1" ht="15" customHeight="1">
      <c r="B116" s="328"/>
      <c r="C116" s="303" t="s">
        <v>50</v>
      </c>
      <c r="D116" s="303"/>
      <c r="E116" s="303"/>
      <c r="F116" s="326" t="s">
        <v>626</v>
      </c>
      <c r="G116" s="303"/>
      <c r="H116" s="303" t="s">
        <v>671</v>
      </c>
      <c r="I116" s="303" t="s">
        <v>661</v>
      </c>
      <c r="J116" s="303"/>
      <c r="K116" s="317"/>
    </row>
    <row r="117" s="1" customFormat="1" ht="15" customHeight="1">
      <c r="B117" s="328"/>
      <c r="C117" s="303" t="s">
        <v>59</v>
      </c>
      <c r="D117" s="303"/>
      <c r="E117" s="303"/>
      <c r="F117" s="326" t="s">
        <v>626</v>
      </c>
      <c r="G117" s="303"/>
      <c r="H117" s="303" t="s">
        <v>672</v>
      </c>
      <c r="I117" s="303" t="s">
        <v>673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674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620</v>
      </c>
      <c r="D123" s="318"/>
      <c r="E123" s="318"/>
      <c r="F123" s="318" t="s">
        <v>621</v>
      </c>
      <c r="G123" s="319"/>
      <c r="H123" s="318" t="s">
        <v>56</v>
      </c>
      <c r="I123" s="318" t="s">
        <v>59</v>
      </c>
      <c r="J123" s="318" t="s">
        <v>622</v>
      </c>
      <c r="K123" s="347"/>
    </row>
    <row r="124" s="1" customFormat="1" ht="17.25" customHeight="1">
      <c r="B124" s="346"/>
      <c r="C124" s="320" t="s">
        <v>623</v>
      </c>
      <c r="D124" s="320"/>
      <c r="E124" s="320"/>
      <c r="F124" s="321" t="s">
        <v>624</v>
      </c>
      <c r="G124" s="322"/>
      <c r="H124" s="320"/>
      <c r="I124" s="320"/>
      <c r="J124" s="320" t="s">
        <v>625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629</v>
      </c>
      <c r="D126" s="325"/>
      <c r="E126" s="325"/>
      <c r="F126" s="326" t="s">
        <v>626</v>
      </c>
      <c r="G126" s="303"/>
      <c r="H126" s="303" t="s">
        <v>666</v>
      </c>
      <c r="I126" s="303" t="s">
        <v>628</v>
      </c>
      <c r="J126" s="303">
        <v>120</v>
      </c>
      <c r="K126" s="351"/>
    </row>
    <row r="127" s="1" customFormat="1" ht="15" customHeight="1">
      <c r="B127" s="348"/>
      <c r="C127" s="303" t="s">
        <v>675</v>
      </c>
      <c r="D127" s="303"/>
      <c r="E127" s="303"/>
      <c r="F127" s="326" t="s">
        <v>626</v>
      </c>
      <c r="G127" s="303"/>
      <c r="H127" s="303" t="s">
        <v>676</v>
      </c>
      <c r="I127" s="303" t="s">
        <v>628</v>
      </c>
      <c r="J127" s="303" t="s">
        <v>677</v>
      </c>
      <c r="K127" s="351"/>
    </row>
    <row r="128" s="1" customFormat="1" ht="15" customHeight="1">
      <c r="B128" s="348"/>
      <c r="C128" s="303" t="s">
        <v>574</v>
      </c>
      <c r="D128" s="303"/>
      <c r="E128" s="303"/>
      <c r="F128" s="326" t="s">
        <v>626</v>
      </c>
      <c r="G128" s="303"/>
      <c r="H128" s="303" t="s">
        <v>678</v>
      </c>
      <c r="I128" s="303" t="s">
        <v>628</v>
      </c>
      <c r="J128" s="303" t="s">
        <v>677</v>
      </c>
      <c r="K128" s="351"/>
    </row>
    <row r="129" s="1" customFormat="1" ht="15" customHeight="1">
      <c r="B129" s="348"/>
      <c r="C129" s="303" t="s">
        <v>637</v>
      </c>
      <c r="D129" s="303"/>
      <c r="E129" s="303"/>
      <c r="F129" s="326" t="s">
        <v>632</v>
      </c>
      <c r="G129" s="303"/>
      <c r="H129" s="303" t="s">
        <v>638</v>
      </c>
      <c r="I129" s="303" t="s">
        <v>628</v>
      </c>
      <c r="J129" s="303">
        <v>15</v>
      </c>
      <c r="K129" s="351"/>
    </row>
    <row r="130" s="1" customFormat="1" ht="15" customHeight="1">
      <c r="B130" s="348"/>
      <c r="C130" s="329" t="s">
        <v>639</v>
      </c>
      <c r="D130" s="329"/>
      <c r="E130" s="329"/>
      <c r="F130" s="330" t="s">
        <v>632</v>
      </c>
      <c r="G130" s="329"/>
      <c r="H130" s="329" t="s">
        <v>640</v>
      </c>
      <c r="I130" s="329" t="s">
        <v>628</v>
      </c>
      <c r="J130" s="329">
        <v>15</v>
      </c>
      <c r="K130" s="351"/>
    </row>
    <row r="131" s="1" customFormat="1" ht="15" customHeight="1">
      <c r="B131" s="348"/>
      <c r="C131" s="329" t="s">
        <v>641</v>
      </c>
      <c r="D131" s="329"/>
      <c r="E131" s="329"/>
      <c r="F131" s="330" t="s">
        <v>632</v>
      </c>
      <c r="G131" s="329"/>
      <c r="H131" s="329" t="s">
        <v>642</v>
      </c>
      <c r="I131" s="329" t="s">
        <v>628</v>
      </c>
      <c r="J131" s="329">
        <v>20</v>
      </c>
      <c r="K131" s="351"/>
    </row>
    <row r="132" s="1" customFormat="1" ht="15" customHeight="1">
      <c r="B132" s="348"/>
      <c r="C132" s="329" t="s">
        <v>643</v>
      </c>
      <c r="D132" s="329"/>
      <c r="E132" s="329"/>
      <c r="F132" s="330" t="s">
        <v>632</v>
      </c>
      <c r="G132" s="329"/>
      <c r="H132" s="329" t="s">
        <v>644</v>
      </c>
      <c r="I132" s="329" t="s">
        <v>628</v>
      </c>
      <c r="J132" s="329">
        <v>20</v>
      </c>
      <c r="K132" s="351"/>
    </row>
    <row r="133" s="1" customFormat="1" ht="15" customHeight="1">
      <c r="B133" s="348"/>
      <c r="C133" s="303" t="s">
        <v>631</v>
      </c>
      <c r="D133" s="303"/>
      <c r="E133" s="303"/>
      <c r="F133" s="326" t="s">
        <v>632</v>
      </c>
      <c r="G133" s="303"/>
      <c r="H133" s="303" t="s">
        <v>666</v>
      </c>
      <c r="I133" s="303" t="s">
        <v>628</v>
      </c>
      <c r="J133" s="303">
        <v>50</v>
      </c>
      <c r="K133" s="351"/>
    </row>
    <row r="134" s="1" customFormat="1" ht="15" customHeight="1">
      <c r="B134" s="348"/>
      <c r="C134" s="303" t="s">
        <v>645</v>
      </c>
      <c r="D134" s="303"/>
      <c r="E134" s="303"/>
      <c r="F134" s="326" t="s">
        <v>632</v>
      </c>
      <c r="G134" s="303"/>
      <c r="H134" s="303" t="s">
        <v>666</v>
      </c>
      <c r="I134" s="303" t="s">
        <v>628</v>
      </c>
      <c r="J134" s="303">
        <v>50</v>
      </c>
      <c r="K134" s="351"/>
    </row>
    <row r="135" s="1" customFormat="1" ht="15" customHeight="1">
      <c r="B135" s="348"/>
      <c r="C135" s="303" t="s">
        <v>651</v>
      </c>
      <c r="D135" s="303"/>
      <c r="E135" s="303"/>
      <c r="F135" s="326" t="s">
        <v>632</v>
      </c>
      <c r="G135" s="303"/>
      <c r="H135" s="303" t="s">
        <v>666</v>
      </c>
      <c r="I135" s="303" t="s">
        <v>628</v>
      </c>
      <c r="J135" s="303">
        <v>50</v>
      </c>
      <c r="K135" s="351"/>
    </row>
    <row r="136" s="1" customFormat="1" ht="15" customHeight="1">
      <c r="B136" s="348"/>
      <c r="C136" s="303" t="s">
        <v>653</v>
      </c>
      <c r="D136" s="303"/>
      <c r="E136" s="303"/>
      <c r="F136" s="326" t="s">
        <v>632</v>
      </c>
      <c r="G136" s="303"/>
      <c r="H136" s="303" t="s">
        <v>666</v>
      </c>
      <c r="I136" s="303" t="s">
        <v>628</v>
      </c>
      <c r="J136" s="303">
        <v>50</v>
      </c>
      <c r="K136" s="351"/>
    </row>
    <row r="137" s="1" customFormat="1" ht="15" customHeight="1">
      <c r="B137" s="348"/>
      <c r="C137" s="303" t="s">
        <v>654</v>
      </c>
      <c r="D137" s="303"/>
      <c r="E137" s="303"/>
      <c r="F137" s="326" t="s">
        <v>632</v>
      </c>
      <c r="G137" s="303"/>
      <c r="H137" s="303" t="s">
        <v>679</v>
      </c>
      <c r="I137" s="303" t="s">
        <v>628</v>
      </c>
      <c r="J137" s="303">
        <v>255</v>
      </c>
      <c r="K137" s="351"/>
    </row>
    <row r="138" s="1" customFormat="1" ht="15" customHeight="1">
      <c r="B138" s="348"/>
      <c r="C138" s="303" t="s">
        <v>656</v>
      </c>
      <c r="D138" s="303"/>
      <c r="E138" s="303"/>
      <c r="F138" s="326" t="s">
        <v>626</v>
      </c>
      <c r="G138" s="303"/>
      <c r="H138" s="303" t="s">
        <v>680</v>
      </c>
      <c r="I138" s="303" t="s">
        <v>658</v>
      </c>
      <c r="J138" s="303"/>
      <c r="K138" s="351"/>
    </row>
    <row r="139" s="1" customFormat="1" ht="15" customHeight="1">
      <c r="B139" s="348"/>
      <c r="C139" s="303" t="s">
        <v>659</v>
      </c>
      <c r="D139" s="303"/>
      <c r="E139" s="303"/>
      <c r="F139" s="326" t="s">
        <v>626</v>
      </c>
      <c r="G139" s="303"/>
      <c r="H139" s="303" t="s">
        <v>681</v>
      </c>
      <c r="I139" s="303" t="s">
        <v>661</v>
      </c>
      <c r="J139" s="303"/>
      <c r="K139" s="351"/>
    </row>
    <row r="140" s="1" customFormat="1" ht="15" customHeight="1">
      <c r="B140" s="348"/>
      <c r="C140" s="303" t="s">
        <v>662</v>
      </c>
      <c r="D140" s="303"/>
      <c r="E140" s="303"/>
      <c r="F140" s="326" t="s">
        <v>626</v>
      </c>
      <c r="G140" s="303"/>
      <c r="H140" s="303" t="s">
        <v>662</v>
      </c>
      <c r="I140" s="303" t="s">
        <v>661</v>
      </c>
      <c r="J140" s="303"/>
      <c r="K140" s="351"/>
    </row>
    <row r="141" s="1" customFormat="1" ht="15" customHeight="1">
      <c r="B141" s="348"/>
      <c r="C141" s="303" t="s">
        <v>40</v>
      </c>
      <c r="D141" s="303"/>
      <c r="E141" s="303"/>
      <c r="F141" s="326" t="s">
        <v>626</v>
      </c>
      <c r="G141" s="303"/>
      <c r="H141" s="303" t="s">
        <v>682</v>
      </c>
      <c r="I141" s="303" t="s">
        <v>661</v>
      </c>
      <c r="J141" s="303"/>
      <c r="K141" s="351"/>
    </row>
    <row r="142" s="1" customFormat="1" ht="15" customHeight="1">
      <c r="B142" s="348"/>
      <c r="C142" s="303" t="s">
        <v>683</v>
      </c>
      <c r="D142" s="303"/>
      <c r="E142" s="303"/>
      <c r="F142" s="326" t="s">
        <v>626</v>
      </c>
      <c r="G142" s="303"/>
      <c r="H142" s="303" t="s">
        <v>684</v>
      </c>
      <c r="I142" s="303" t="s">
        <v>661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685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620</v>
      </c>
      <c r="D148" s="318"/>
      <c r="E148" s="318"/>
      <c r="F148" s="318" t="s">
        <v>621</v>
      </c>
      <c r="G148" s="319"/>
      <c r="H148" s="318" t="s">
        <v>56</v>
      </c>
      <c r="I148" s="318" t="s">
        <v>59</v>
      </c>
      <c r="J148" s="318" t="s">
        <v>622</v>
      </c>
      <c r="K148" s="317"/>
    </row>
    <row r="149" s="1" customFormat="1" ht="17.25" customHeight="1">
      <c r="B149" s="315"/>
      <c r="C149" s="320" t="s">
        <v>623</v>
      </c>
      <c r="D149" s="320"/>
      <c r="E149" s="320"/>
      <c r="F149" s="321" t="s">
        <v>624</v>
      </c>
      <c r="G149" s="322"/>
      <c r="H149" s="320"/>
      <c r="I149" s="320"/>
      <c r="J149" s="320" t="s">
        <v>625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629</v>
      </c>
      <c r="D151" s="303"/>
      <c r="E151" s="303"/>
      <c r="F151" s="356" t="s">
        <v>626</v>
      </c>
      <c r="G151" s="303"/>
      <c r="H151" s="355" t="s">
        <v>666</v>
      </c>
      <c r="I151" s="355" t="s">
        <v>628</v>
      </c>
      <c r="J151" s="355">
        <v>120</v>
      </c>
      <c r="K151" s="351"/>
    </row>
    <row r="152" s="1" customFormat="1" ht="15" customHeight="1">
      <c r="B152" s="328"/>
      <c r="C152" s="355" t="s">
        <v>675</v>
      </c>
      <c r="D152" s="303"/>
      <c r="E152" s="303"/>
      <c r="F152" s="356" t="s">
        <v>626</v>
      </c>
      <c r="G152" s="303"/>
      <c r="H152" s="355" t="s">
        <v>686</v>
      </c>
      <c r="I152" s="355" t="s">
        <v>628</v>
      </c>
      <c r="J152" s="355" t="s">
        <v>677</v>
      </c>
      <c r="K152" s="351"/>
    </row>
    <row r="153" s="1" customFormat="1" ht="15" customHeight="1">
      <c r="B153" s="328"/>
      <c r="C153" s="355" t="s">
        <v>574</v>
      </c>
      <c r="D153" s="303"/>
      <c r="E153" s="303"/>
      <c r="F153" s="356" t="s">
        <v>626</v>
      </c>
      <c r="G153" s="303"/>
      <c r="H153" s="355" t="s">
        <v>687</v>
      </c>
      <c r="I153" s="355" t="s">
        <v>628</v>
      </c>
      <c r="J153" s="355" t="s">
        <v>677</v>
      </c>
      <c r="K153" s="351"/>
    </row>
    <row r="154" s="1" customFormat="1" ht="15" customHeight="1">
      <c r="B154" s="328"/>
      <c r="C154" s="355" t="s">
        <v>631</v>
      </c>
      <c r="D154" s="303"/>
      <c r="E154" s="303"/>
      <c r="F154" s="356" t="s">
        <v>632</v>
      </c>
      <c r="G154" s="303"/>
      <c r="H154" s="355" t="s">
        <v>666</v>
      </c>
      <c r="I154" s="355" t="s">
        <v>628</v>
      </c>
      <c r="J154" s="355">
        <v>50</v>
      </c>
      <c r="K154" s="351"/>
    </row>
    <row r="155" s="1" customFormat="1" ht="15" customHeight="1">
      <c r="B155" s="328"/>
      <c r="C155" s="355" t="s">
        <v>634</v>
      </c>
      <c r="D155" s="303"/>
      <c r="E155" s="303"/>
      <c r="F155" s="356" t="s">
        <v>626</v>
      </c>
      <c r="G155" s="303"/>
      <c r="H155" s="355" t="s">
        <v>666</v>
      </c>
      <c r="I155" s="355" t="s">
        <v>636</v>
      </c>
      <c r="J155" s="355"/>
      <c r="K155" s="351"/>
    </row>
    <row r="156" s="1" customFormat="1" ht="15" customHeight="1">
      <c r="B156" s="328"/>
      <c r="C156" s="355" t="s">
        <v>645</v>
      </c>
      <c r="D156" s="303"/>
      <c r="E156" s="303"/>
      <c r="F156" s="356" t="s">
        <v>632</v>
      </c>
      <c r="G156" s="303"/>
      <c r="H156" s="355" t="s">
        <v>666</v>
      </c>
      <c r="I156" s="355" t="s">
        <v>628</v>
      </c>
      <c r="J156" s="355">
        <v>50</v>
      </c>
      <c r="K156" s="351"/>
    </row>
    <row r="157" s="1" customFormat="1" ht="15" customHeight="1">
      <c r="B157" s="328"/>
      <c r="C157" s="355" t="s">
        <v>653</v>
      </c>
      <c r="D157" s="303"/>
      <c r="E157" s="303"/>
      <c r="F157" s="356" t="s">
        <v>632</v>
      </c>
      <c r="G157" s="303"/>
      <c r="H157" s="355" t="s">
        <v>666</v>
      </c>
      <c r="I157" s="355" t="s">
        <v>628</v>
      </c>
      <c r="J157" s="355">
        <v>50</v>
      </c>
      <c r="K157" s="351"/>
    </row>
    <row r="158" s="1" customFormat="1" ht="15" customHeight="1">
      <c r="B158" s="328"/>
      <c r="C158" s="355" t="s">
        <v>651</v>
      </c>
      <c r="D158" s="303"/>
      <c r="E158" s="303"/>
      <c r="F158" s="356" t="s">
        <v>632</v>
      </c>
      <c r="G158" s="303"/>
      <c r="H158" s="355" t="s">
        <v>666</v>
      </c>
      <c r="I158" s="355" t="s">
        <v>628</v>
      </c>
      <c r="J158" s="355">
        <v>50</v>
      </c>
      <c r="K158" s="351"/>
    </row>
    <row r="159" s="1" customFormat="1" ht="15" customHeight="1">
      <c r="B159" s="328"/>
      <c r="C159" s="355" t="s">
        <v>95</v>
      </c>
      <c r="D159" s="303"/>
      <c r="E159" s="303"/>
      <c r="F159" s="356" t="s">
        <v>626</v>
      </c>
      <c r="G159" s="303"/>
      <c r="H159" s="355" t="s">
        <v>688</v>
      </c>
      <c r="I159" s="355" t="s">
        <v>628</v>
      </c>
      <c r="J159" s="355" t="s">
        <v>689</v>
      </c>
      <c r="K159" s="351"/>
    </row>
    <row r="160" s="1" customFormat="1" ht="15" customHeight="1">
      <c r="B160" s="328"/>
      <c r="C160" s="355" t="s">
        <v>690</v>
      </c>
      <c r="D160" s="303"/>
      <c r="E160" s="303"/>
      <c r="F160" s="356" t="s">
        <v>626</v>
      </c>
      <c r="G160" s="303"/>
      <c r="H160" s="355" t="s">
        <v>691</v>
      </c>
      <c r="I160" s="355" t="s">
        <v>661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692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620</v>
      </c>
      <c r="D166" s="318"/>
      <c r="E166" s="318"/>
      <c r="F166" s="318" t="s">
        <v>621</v>
      </c>
      <c r="G166" s="360"/>
      <c r="H166" s="361" t="s">
        <v>56</v>
      </c>
      <c r="I166" s="361" t="s">
        <v>59</v>
      </c>
      <c r="J166" s="318" t="s">
        <v>622</v>
      </c>
      <c r="K166" s="295"/>
    </row>
    <row r="167" s="1" customFormat="1" ht="17.25" customHeight="1">
      <c r="B167" s="296"/>
      <c r="C167" s="320" t="s">
        <v>623</v>
      </c>
      <c r="D167" s="320"/>
      <c r="E167" s="320"/>
      <c r="F167" s="321" t="s">
        <v>624</v>
      </c>
      <c r="G167" s="362"/>
      <c r="H167" s="363"/>
      <c r="I167" s="363"/>
      <c r="J167" s="320" t="s">
        <v>625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629</v>
      </c>
      <c r="D169" s="303"/>
      <c r="E169" s="303"/>
      <c r="F169" s="326" t="s">
        <v>626</v>
      </c>
      <c r="G169" s="303"/>
      <c r="H169" s="303" t="s">
        <v>666</v>
      </c>
      <c r="I169" s="303" t="s">
        <v>628</v>
      </c>
      <c r="J169" s="303">
        <v>120</v>
      </c>
      <c r="K169" s="351"/>
    </row>
    <row r="170" s="1" customFormat="1" ht="15" customHeight="1">
      <c r="B170" s="328"/>
      <c r="C170" s="303" t="s">
        <v>675</v>
      </c>
      <c r="D170" s="303"/>
      <c r="E170" s="303"/>
      <c r="F170" s="326" t="s">
        <v>626</v>
      </c>
      <c r="G170" s="303"/>
      <c r="H170" s="303" t="s">
        <v>676</v>
      </c>
      <c r="I170" s="303" t="s">
        <v>628</v>
      </c>
      <c r="J170" s="303" t="s">
        <v>677</v>
      </c>
      <c r="K170" s="351"/>
    </row>
    <row r="171" s="1" customFormat="1" ht="15" customHeight="1">
      <c r="B171" s="328"/>
      <c r="C171" s="303" t="s">
        <v>574</v>
      </c>
      <c r="D171" s="303"/>
      <c r="E171" s="303"/>
      <c r="F171" s="326" t="s">
        <v>626</v>
      </c>
      <c r="G171" s="303"/>
      <c r="H171" s="303" t="s">
        <v>693</v>
      </c>
      <c r="I171" s="303" t="s">
        <v>628</v>
      </c>
      <c r="J171" s="303" t="s">
        <v>677</v>
      </c>
      <c r="K171" s="351"/>
    </row>
    <row r="172" s="1" customFormat="1" ht="15" customHeight="1">
      <c r="B172" s="328"/>
      <c r="C172" s="303" t="s">
        <v>631</v>
      </c>
      <c r="D172" s="303"/>
      <c r="E172" s="303"/>
      <c r="F172" s="326" t="s">
        <v>632</v>
      </c>
      <c r="G172" s="303"/>
      <c r="H172" s="303" t="s">
        <v>693</v>
      </c>
      <c r="I172" s="303" t="s">
        <v>628</v>
      </c>
      <c r="J172" s="303">
        <v>50</v>
      </c>
      <c r="K172" s="351"/>
    </row>
    <row r="173" s="1" customFormat="1" ht="15" customHeight="1">
      <c r="B173" s="328"/>
      <c r="C173" s="303" t="s">
        <v>634</v>
      </c>
      <c r="D173" s="303"/>
      <c r="E173" s="303"/>
      <c r="F173" s="326" t="s">
        <v>626</v>
      </c>
      <c r="G173" s="303"/>
      <c r="H173" s="303" t="s">
        <v>693</v>
      </c>
      <c r="I173" s="303" t="s">
        <v>636</v>
      </c>
      <c r="J173" s="303"/>
      <c r="K173" s="351"/>
    </row>
    <row r="174" s="1" customFormat="1" ht="15" customHeight="1">
      <c r="B174" s="328"/>
      <c r="C174" s="303" t="s">
        <v>645</v>
      </c>
      <c r="D174" s="303"/>
      <c r="E174" s="303"/>
      <c r="F174" s="326" t="s">
        <v>632</v>
      </c>
      <c r="G174" s="303"/>
      <c r="H174" s="303" t="s">
        <v>693</v>
      </c>
      <c r="I174" s="303" t="s">
        <v>628</v>
      </c>
      <c r="J174" s="303">
        <v>50</v>
      </c>
      <c r="K174" s="351"/>
    </row>
    <row r="175" s="1" customFormat="1" ht="15" customHeight="1">
      <c r="B175" s="328"/>
      <c r="C175" s="303" t="s">
        <v>653</v>
      </c>
      <c r="D175" s="303"/>
      <c r="E175" s="303"/>
      <c r="F175" s="326" t="s">
        <v>632</v>
      </c>
      <c r="G175" s="303"/>
      <c r="H175" s="303" t="s">
        <v>693</v>
      </c>
      <c r="I175" s="303" t="s">
        <v>628</v>
      </c>
      <c r="J175" s="303">
        <v>50</v>
      </c>
      <c r="K175" s="351"/>
    </row>
    <row r="176" s="1" customFormat="1" ht="15" customHeight="1">
      <c r="B176" s="328"/>
      <c r="C176" s="303" t="s">
        <v>651</v>
      </c>
      <c r="D176" s="303"/>
      <c r="E176" s="303"/>
      <c r="F176" s="326" t="s">
        <v>632</v>
      </c>
      <c r="G176" s="303"/>
      <c r="H176" s="303" t="s">
        <v>693</v>
      </c>
      <c r="I176" s="303" t="s">
        <v>628</v>
      </c>
      <c r="J176" s="303">
        <v>50</v>
      </c>
      <c r="K176" s="351"/>
    </row>
    <row r="177" s="1" customFormat="1" ht="15" customHeight="1">
      <c r="B177" s="328"/>
      <c r="C177" s="303" t="s">
        <v>111</v>
      </c>
      <c r="D177" s="303"/>
      <c r="E177" s="303"/>
      <c r="F177" s="326" t="s">
        <v>626</v>
      </c>
      <c r="G177" s="303"/>
      <c r="H177" s="303" t="s">
        <v>694</v>
      </c>
      <c r="I177" s="303" t="s">
        <v>695</v>
      </c>
      <c r="J177" s="303"/>
      <c r="K177" s="351"/>
    </row>
    <row r="178" s="1" customFormat="1" ht="15" customHeight="1">
      <c r="B178" s="328"/>
      <c r="C178" s="303" t="s">
        <v>59</v>
      </c>
      <c r="D178" s="303"/>
      <c r="E178" s="303"/>
      <c r="F178" s="326" t="s">
        <v>626</v>
      </c>
      <c r="G178" s="303"/>
      <c r="H178" s="303" t="s">
        <v>696</v>
      </c>
      <c r="I178" s="303" t="s">
        <v>697</v>
      </c>
      <c r="J178" s="303">
        <v>1</v>
      </c>
      <c r="K178" s="351"/>
    </row>
    <row r="179" s="1" customFormat="1" ht="15" customHeight="1">
      <c r="B179" s="328"/>
      <c r="C179" s="303" t="s">
        <v>55</v>
      </c>
      <c r="D179" s="303"/>
      <c r="E179" s="303"/>
      <c r="F179" s="326" t="s">
        <v>626</v>
      </c>
      <c r="G179" s="303"/>
      <c r="H179" s="303" t="s">
        <v>698</v>
      </c>
      <c r="I179" s="303" t="s">
        <v>628</v>
      </c>
      <c r="J179" s="303">
        <v>20</v>
      </c>
      <c r="K179" s="351"/>
    </row>
    <row r="180" s="1" customFormat="1" ht="15" customHeight="1">
      <c r="B180" s="328"/>
      <c r="C180" s="303" t="s">
        <v>56</v>
      </c>
      <c r="D180" s="303"/>
      <c r="E180" s="303"/>
      <c r="F180" s="326" t="s">
        <v>626</v>
      </c>
      <c r="G180" s="303"/>
      <c r="H180" s="303" t="s">
        <v>699</v>
      </c>
      <c r="I180" s="303" t="s">
        <v>628</v>
      </c>
      <c r="J180" s="303">
        <v>255</v>
      </c>
      <c r="K180" s="351"/>
    </row>
    <row r="181" s="1" customFormat="1" ht="15" customHeight="1">
      <c r="B181" s="328"/>
      <c r="C181" s="303" t="s">
        <v>112</v>
      </c>
      <c r="D181" s="303"/>
      <c r="E181" s="303"/>
      <c r="F181" s="326" t="s">
        <v>626</v>
      </c>
      <c r="G181" s="303"/>
      <c r="H181" s="303" t="s">
        <v>590</v>
      </c>
      <c r="I181" s="303" t="s">
        <v>628</v>
      </c>
      <c r="J181" s="303">
        <v>10</v>
      </c>
      <c r="K181" s="351"/>
    </row>
    <row r="182" s="1" customFormat="1" ht="15" customHeight="1">
      <c r="B182" s="328"/>
      <c r="C182" s="303" t="s">
        <v>113</v>
      </c>
      <c r="D182" s="303"/>
      <c r="E182" s="303"/>
      <c r="F182" s="326" t="s">
        <v>626</v>
      </c>
      <c r="G182" s="303"/>
      <c r="H182" s="303" t="s">
        <v>700</v>
      </c>
      <c r="I182" s="303" t="s">
        <v>661</v>
      </c>
      <c r="J182" s="303"/>
      <c r="K182" s="351"/>
    </row>
    <row r="183" s="1" customFormat="1" ht="15" customHeight="1">
      <c r="B183" s="328"/>
      <c r="C183" s="303" t="s">
        <v>701</v>
      </c>
      <c r="D183" s="303"/>
      <c r="E183" s="303"/>
      <c r="F183" s="326" t="s">
        <v>626</v>
      </c>
      <c r="G183" s="303"/>
      <c r="H183" s="303" t="s">
        <v>702</v>
      </c>
      <c r="I183" s="303" t="s">
        <v>661</v>
      </c>
      <c r="J183" s="303"/>
      <c r="K183" s="351"/>
    </row>
    <row r="184" s="1" customFormat="1" ht="15" customHeight="1">
      <c r="B184" s="328"/>
      <c r="C184" s="303" t="s">
        <v>690</v>
      </c>
      <c r="D184" s="303"/>
      <c r="E184" s="303"/>
      <c r="F184" s="326" t="s">
        <v>626</v>
      </c>
      <c r="G184" s="303"/>
      <c r="H184" s="303" t="s">
        <v>703</v>
      </c>
      <c r="I184" s="303" t="s">
        <v>661</v>
      </c>
      <c r="J184" s="303"/>
      <c r="K184" s="351"/>
    </row>
    <row r="185" s="1" customFormat="1" ht="15" customHeight="1">
      <c r="B185" s="328"/>
      <c r="C185" s="303" t="s">
        <v>115</v>
      </c>
      <c r="D185" s="303"/>
      <c r="E185" s="303"/>
      <c r="F185" s="326" t="s">
        <v>632</v>
      </c>
      <c r="G185" s="303"/>
      <c r="H185" s="303" t="s">
        <v>704</v>
      </c>
      <c r="I185" s="303" t="s">
        <v>628</v>
      </c>
      <c r="J185" s="303">
        <v>50</v>
      </c>
      <c r="K185" s="351"/>
    </row>
    <row r="186" s="1" customFormat="1" ht="15" customHeight="1">
      <c r="B186" s="328"/>
      <c r="C186" s="303" t="s">
        <v>705</v>
      </c>
      <c r="D186" s="303"/>
      <c r="E186" s="303"/>
      <c r="F186" s="326" t="s">
        <v>632</v>
      </c>
      <c r="G186" s="303"/>
      <c r="H186" s="303" t="s">
        <v>706</v>
      </c>
      <c r="I186" s="303" t="s">
        <v>707</v>
      </c>
      <c r="J186" s="303"/>
      <c r="K186" s="351"/>
    </row>
    <row r="187" s="1" customFormat="1" ht="15" customHeight="1">
      <c r="B187" s="328"/>
      <c r="C187" s="303" t="s">
        <v>708</v>
      </c>
      <c r="D187" s="303"/>
      <c r="E187" s="303"/>
      <c r="F187" s="326" t="s">
        <v>632</v>
      </c>
      <c r="G187" s="303"/>
      <c r="H187" s="303" t="s">
        <v>709</v>
      </c>
      <c r="I187" s="303" t="s">
        <v>707</v>
      </c>
      <c r="J187" s="303"/>
      <c r="K187" s="351"/>
    </row>
    <row r="188" s="1" customFormat="1" ht="15" customHeight="1">
      <c r="B188" s="328"/>
      <c r="C188" s="303" t="s">
        <v>710</v>
      </c>
      <c r="D188" s="303"/>
      <c r="E188" s="303"/>
      <c r="F188" s="326" t="s">
        <v>632</v>
      </c>
      <c r="G188" s="303"/>
      <c r="H188" s="303" t="s">
        <v>711</v>
      </c>
      <c r="I188" s="303" t="s">
        <v>707</v>
      </c>
      <c r="J188" s="303"/>
      <c r="K188" s="351"/>
    </row>
    <row r="189" s="1" customFormat="1" ht="15" customHeight="1">
      <c r="B189" s="328"/>
      <c r="C189" s="364" t="s">
        <v>712</v>
      </c>
      <c r="D189" s="303"/>
      <c r="E189" s="303"/>
      <c r="F189" s="326" t="s">
        <v>632</v>
      </c>
      <c r="G189" s="303"/>
      <c r="H189" s="303" t="s">
        <v>713</v>
      </c>
      <c r="I189" s="303" t="s">
        <v>714</v>
      </c>
      <c r="J189" s="365" t="s">
        <v>715</v>
      </c>
      <c r="K189" s="351"/>
    </row>
    <row r="190" s="18" customFormat="1" ht="15" customHeight="1">
      <c r="B190" s="366"/>
      <c r="C190" s="367" t="s">
        <v>716</v>
      </c>
      <c r="D190" s="368"/>
      <c r="E190" s="368"/>
      <c r="F190" s="369" t="s">
        <v>632</v>
      </c>
      <c r="G190" s="368"/>
      <c r="H190" s="368" t="s">
        <v>717</v>
      </c>
      <c r="I190" s="368" t="s">
        <v>714</v>
      </c>
      <c r="J190" s="370" t="s">
        <v>715</v>
      </c>
      <c r="K190" s="371"/>
    </row>
    <row r="191" s="1" customFormat="1" ht="15" customHeight="1">
      <c r="B191" s="328"/>
      <c r="C191" s="364" t="s">
        <v>44</v>
      </c>
      <c r="D191" s="303"/>
      <c r="E191" s="303"/>
      <c r="F191" s="326" t="s">
        <v>626</v>
      </c>
      <c r="G191" s="303"/>
      <c r="H191" s="300" t="s">
        <v>718</v>
      </c>
      <c r="I191" s="303" t="s">
        <v>719</v>
      </c>
      <c r="J191" s="303"/>
      <c r="K191" s="351"/>
    </row>
    <row r="192" s="1" customFormat="1" ht="15" customHeight="1">
      <c r="B192" s="328"/>
      <c r="C192" s="364" t="s">
        <v>720</v>
      </c>
      <c r="D192" s="303"/>
      <c r="E192" s="303"/>
      <c r="F192" s="326" t="s">
        <v>626</v>
      </c>
      <c r="G192" s="303"/>
      <c r="H192" s="303" t="s">
        <v>721</v>
      </c>
      <c r="I192" s="303" t="s">
        <v>661</v>
      </c>
      <c r="J192" s="303"/>
      <c r="K192" s="351"/>
    </row>
    <row r="193" s="1" customFormat="1" ht="15" customHeight="1">
      <c r="B193" s="328"/>
      <c r="C193" s="364" t="s">
        <v>722</v>
      </c>
      <c r="D193" s="303"/>
      <c r="E193" s="303"/>
      <c r="F193" s="326" t="s">
        <v>626</v>
      </c>
      <c r="G193" s="303"/>
      <c r="H193" s="303" t="s">
        <v>723</v>
      </c>
      <c r="I193" s="303" t="s">
        <v>661</v>
      </c>
      <c r="J193" s="303"/>
      <c r="K193" s="351"/>
    </row>
    <row r="194" s="1" customFormat="1" ht="15" customHeight="1">
      <c r="B194" s="328"/>
      <c r="C194" s="364" t="s">
        <v>724</v>
      </c>
      <c r="D194" s="303"/>
      <c r="E194" s="303"/>
      <c r="F194" s="326" t="s">
        <v>632</v>
      </c>
      <c r="G194" s="303"/>
      <c r="H194" s="303" t="s">
        <v>725</v>
      </c>
      <c r="I194" s="303" t="s">
        <v>661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726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727</v>
      </c>
      <c r="D201" s="373"/>
      <c r="E201" s="373"/>
      <c r="F201" s="373" t="s">
        <v>728</v>
      </c>
      <c r="G201" s="374"/>
      <c r="H201" s="373" t="s">
        <v>729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719</v>
      </c>
      <c r="D203" s="303"/>
      <c r="E203" s="303"/>
      <c r="F203" s="326" t="s">
        <v>45</v>
      </c>
      <c r="G203" s="303"/>
      <c r="H203" s="303" t="s">
        <v>730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46</v>
      </c>
      <c r="G204" s="303"/>
      <c r="H204" s="303" t="s">
        <v>731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49</v>
      </c>
      <c r="G205" s="303"/>
      <c r="H205" s="303" t="s">
        <v>732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47</v>
      </c>
      <c r="G206" s="303"/>
      <c r="H206" s="303" t="s">
        <v>733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48</v>
      </c>
      <c r="G207" s="303"/>
      <c r="H207" s="303" t="s">
        <v>734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673</v>
      </c>
      <c r="D209" s="303"/>
      <c r="E209" s="303"/>
      <c r="F209" s="326" t="s">
        <v>81</v>
      </c>
      <c r="G209" s="303"/>
      <c r="H209" s="303" t="s">
        <v>735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571</v>
      </c>
      <c r="G210" s="303"/>
      <c r="H210" s="303" t="s">
        <v>572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569</v>
      </c>
      <c r="G211" s="303"/>
      <c r="H211" s="303" t="s">
        <v>736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88</v>
      </c>
      <c r="G212" s="364"/>
      <c r="H212" s="355" t="s">
        <v>89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462</v>
      </c>
      <c r="G213" s="364"/>
      <c r="H213" s="355" t="s">
        <v>528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697</v>
      </c>
      <c r="D215" s="303"/>
      <c r="E215" s="303"/>
      <c r="F215" s="326">
        <v>1</v>
      </c>
      <c r="G215" s="364"/>
      <c r="H215" s="355" t="s">
        <v>737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738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739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740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Petr Kunc</dc:creator>
  <cp:lastModifiedBy>Ing. Petr Kunc</cp:lastModifiedBy>
  <dcterms:created xsi:type="dcterms:W3CDTF">2025-10-09T05:43:55Z</dcterms:created>
  <dcterms:modified xsi:type="dcterms:W3CDTF">2025-10-09T05:44:00Z</dcterms:modified>
</cp:coreProperties>
</file>