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jandobrovolny/Desktop/Průmyslový náhon Loučné, Jez Vysoké Mýto - Postulánek, rekonstrukce lávky/Rozpočet/"/>
    </mc:Choice>
  </mc:AlternateContent>
  <xr:revisionPtr revIDLastSave="0" documentId="13_ncr:1_{55854C79-A522-5342-9FDF-6E9A117E5825}" xr6:coauthVersionLast="47" xr6:coauthVersionMax="47" xr10:uidLastSave="{00000000-0000-0000-0000-000000000000}"/>
  <bookViews>
    <workbookView xWindow="0" yWindow="600" windowWidth="76800" windowHeight="29640" xr2:uid="{00000000-000D-0000-FFFF-FFFF00000000}"/>
  </bookViews>
  <sheets>
    <sheet name="Rekapitulace" sheetId="3" r:id="rId1"/>
    <sheet name="SO 20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8" i="2" l="1"/>
  <c r="I138" i="2"/>
  <c r="I134" i="2"/>
  <c r="O134" i="2" s="1"/>
  <c r="I130" i="2"/>
  <c r="O130" i="2" s="1"/>
  <c r="I126" i="2"/>
  <c r="O126" i="2" s="1"/>
  <c r="O122" i="2"/>
  <c r="I122" i="2"/>
  <c r="I118" i="2"/>
  <c r="O118" i="2" s="1"/>
  <c r="I114" i="2"/>
  <c r="O114" i="2" s="1"/>
  <c r="I110" i="2"/>
  <c r="O110" i="2" s="1"/>
  <c r="O106" i="2"/>
  <c r="I106" i="2"/>
  <c r="I101" i="2"/>
  <c r="I100" i="2" s="1"/>
  <c r="I87" i="2"/>
  <c r="I96" i="2"/>
  <c r="O96" i="2" s="1"/>
  <c r="O92" i="2"/>
  <c r="I92" i="2"/>
  <c r="I88" i="2"/>
  <c r="O88" i="2" s="1"/>
  <c r="I70" i="2"/>
  <c r="O83" i="2"/>
  <c r="I83" i="2"/>
  <c r="I79" i="2"/>
  <c r="O79" i="2" s="1"/>
  <c r="I75" i="2"/>
  <c r="O75" i="2" s="1"/>
  <c r="I71" i="2"/>
  <c r="O71" i="2" s="1"/>
  <c r="I66" i="2"/>
  <c r="O66" i="2" s="1"/>
  <c r="O62" i="2"/>
  <c r="I62" i="2"/>
  <c r="I58" i="2"/>
  <c r="O58" i="2" s="1"/>
  <c r="I54" i="2"/>
  <c r="O54" i="2" s="1"/>
  <c r="I50" i="2"/>
  <c r="O50" i="2" s="1"/>
  <c r="I8" i="2"/>
  <c r="I45" i="2"/>
  <c r="O45" i="2" s="1"/>
  <c r="I41" i="2"/>
  <c r="O41" i="2" s="1"/>
  <c r="O37" i="2"/>
  <c r="I37" i="2"/>
  <c r="I33" i="2"/>
  <c r="O33" i="2" s="1"/>
  <c r="I29" i="2"/>
  <c r="O29" i="2" s="1"/>
  <c r="I25" i="2"/>
  <c r="O25" i="2" s="1"/>
  <c r="O21" i="2"/>
  <c r="I21" i="2"/>
  <c r="I17" i="2"/>
  <c r="O17" i="2" s="1"/>
  <c r="I13" i="2"/>
  <c r="O13" i="2" s="1"/>
  <c r="I9" i="2"/>
  <c r="O9" i="2" s="1"/>
  <c r="D10" i="3" l="1"/>
  <c r="I49" i="2"/>
  <c r="I105" i="2"/>
  <c r="I3" i="2" s="1"/>
  <c r="C10" i="3" s="1"/>
  <c r="O101" i="2"/>
  <c r="E10" i="3" l="1"/>
  <c r="C7" i="3" s="1"/>
  <c r="C6" i="3"/>
</calcChain>
</file>

<file path=xl/sharedStrings.xml><?xml version="1.0" encoding="utf-8"?>
<sst xmlns="http://schemas.openxmlformats.org/spreadsheetml/2006/main" count="409" uniqueCount="183">
  <si>
    <t>EstiCon</t>
  </si>
  <si>
    <t xml:space="preserve">Firma: </t>
  </si>
  <si>
    <t>Rekapitulace ceny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</si>
  <si>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</si>
  <si>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</si>
  <si>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</si>
  <si>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</si>
  <si>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</si>
  <si>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</si>
  <si>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</si>
  <si>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201</t>
  </si>
  <si>
    <t>Lávka</t>
  </si>
  <si>
    <t>Soupis prací objektu</t>
  </si>
  <si>
    <t>S</t>
  </si>
  <si>
    <t>Stavba:</t>
  </si>
  <si>
    <t>04/2026</t>
  </si>
  <si>
    <t>Průmyslový náhon řeky Loučné – Jez Postulánek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</si>
  <si>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</si>
  <si>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</si>
  <si>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</si>
  <si>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</si>
  <si>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</si>
  <si>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</si>
  <si>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</si>
  <si>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</si>
  <si>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</si>
  <si>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</si>
  <si>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</si>
  <si>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</si>
  <si>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</si>
  <si>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</si>
  <si>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</si>
  <si>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</si>
  <si>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</si>
  <si>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014102</t>
  </si>
  <si>
    <t/>
  </si>
  <si>
    <t>POPLATKY ZA SKLÁDKU</t>
  </si>
  <si>
    <t>T</t>
  </si>
  <si>
    <t>OTSKP ~ 2025</t>
  </si>
  <si>
    <t>PP</t>
  </si>
  <si>
    <t>Poplatky za uložení zemin kamenné dlažby - skládka dle zadávacích podmínek v režii dodavatele s poplatkem a evidencí.</t>
  </si>
  <si>
    <t>VV</t>
  </si>
  <si>
    <t>Položka 96613: 2,281*2,6 = 5,931 [A]_x000D_
Celkové množství = 5,931</t>
  </si>
  <si>
    <t>TS</t>
  </si>
  <si>
    <t>Položka zahrnuje:
- veškeré poplatky provozovateli skládky související s uložením odpadu na skládce.
Položka nezahrnuje:
- x</t>
  </si>
  <si>
    <t>014122</t>
  </si>
  <si>
    <t>POPLATKY ZA SKLÁDKU TYP S-OO (OSTATNÍ ODPAD)</t>
  </si>
  <si>
    <t>Poplatky za uložení stavebních sutí (železobeton) - skládka dle zadávacích podmínek v režii dodavatele s poplatkem a evidencí.</t>
  </si>
  <si>
    <t>Položky 96616: 0,15*2,5 = 0,375 [A]_x000D_
Celkové množství = 0,375</t>
  </si>
  <si>
    <t>02720</t>
  </si>
  <si>
    <t>POMOC PRÁCE ZŘÍZ NEBO ZAJIŠŤ REGULACI A OCHRANU DOPRAVY</t>
  </si>
  <si>
    <t>KPL</t>
  </si>
  <si>
    <t>Položka v souladu se SOD a Obchodními podmínkami. Stanovení DIO atp. komplet soubor činností k povolení DIO na této akci a jeho provozování. _x000D_
Osazení dopravního značení se zákazem vstupu chodců_x000D_
Pěší provoz na lávce bude po celou dobu výstavby zakázán. Vstup na lávku bude zamezen pevnými zábranami.</t>
  </si>
  <si>
    <t>1 = 1,000 [A]_x000D_
Celkové množství = 1,000</t>
  </si>
  <si>
    <t>Položka zahrnuje:
- veškeré náklady spojené s objednatelem požadovanými zařízeními
Položka nezahrnuje:
- x</t>
  </si>
  <si>
    <t>027421R</t>
  </si>
  <si>
    <t>MONTÁŽ STÁVAJÍCÍ LÁVKY + DOPRAVA</t>
  </si>
  <si>
    <t>R ~ Položka</t>
  </si>
  <si>
    <t>Veškeré náklady spojené s montáží lávky a dovozem z místa provedení PKO dle dispozic zhotovitele.</t>
  </si>
  <si>
    <t>Položka zahrnuje:
- veškeré náklady spojené s montáží lávky
Položka nezahrnuje:
- x</t>
  </si>
  <si>
    <t>027423R</t>
  </si>
  <si>
    <t>DEMONTÁŽ STÁVAJÍCÍ LÁVKY + DOPRAVA</t>
  </si>
  <si>
    <t>Veškeré náklady spojené s demontáží lávky a odvozem do místa provedení PKO dle dispozic zhotovitele._x000D_
Předpoklady opravy:_x000D_
Pro obnovení protikorozní ochrany (PKO) celé nosné konstrukce je uvažována kompletní demontáž lávky a její zpětná montáž mimo koryto vodního toku. _x000D_
Předpokladem je provedení opravy na zpevněné ploše v těsné blízkosti lávky v místě stavby. Dohodu o pronájmu plochy zajistí zhotovitel akce.</t>
  </si>
  <si>
    <t>Položka zahrnuje:
- veškeré náklady spojené s demontáží lávky
Položka nezahrnuje:
- x</t>
  </si>
  <si>
    <t>02910</t>
  </si>
  <si>
    <t>OSTATNÍ POŽADAVKY - ZEMĚMĚŘICKÁ MĚŘENÍ VE VÝSTAVBĚ</t>
  </si>
  <si>
    <t>Vytyčovací práce + cena za vytyčení prostorové polohy stavby před jejím zahájením odborně způsobilými osobami. Kompletní geodetické práce na vytyčení vytyčovaných bodů definovaného objektu v rozsahu PD a TKP. _x000D_
Vytyčení inženýrských sítí.
Celkem včetně geoetického sledování konstrukce v průběhu výstavby a po dokončení stavby.
Cena za zaměření skutečného provedení stavby výškopisné i polohopisné.   
Celkem včetně ochrany vytyčovacích bodů"</t>
  </si>
  <si>
    <t>Položka zahrnuje:
 - náklady na veškeré zeměměřické práce, což jsou především všechny vytyčovací práce, včetně vytyčení stávajících podzemních vedení a vytyčení prostorové polohy a obvodu stavby, veškeré měřičské práce jako jsou kontrolní a ověřovací měření, měření pro výpočet kubatur, měření geometrických parametrů stavby, měření posunů a přetvoření, tvorba a údržba základních měřických a vytyčovacích sítí a mikrosítí.
- veškeré náklady spojené s objednatelem požadovanými pracemi
Položka nezahrnuje:
- x</t>
  </si>
  <si>
    <t>029412</t>
  </si>
  <si>
    <t>OSTATNÍ POŽADAVKY - VYPRACOVÁNÍ MOSTNÍHO LISTU</t>
  </si>
  <si>
    <t>KUS</t>
  </si>
  <si>
    <t>Položka zahrnuje:
- veškeré náklady spojené s objednatelem požadovanými pracemi
Položka nezahrnuje:
- x</t>
  </si>
  <si>
    <t>02943</t>
  </si>
  <si>
    <t>OSTATNÍ POŽADAVKY - VYPRACOVÁNÍ RDS</t>
  </si>
  <si>
    <t>VTD (výrobně technické dokumentace) výkresu pororoštů a jejich kotvení.</t>
  </si>
  <si>
    <t>02944</t>
  </si>
  <si>
    <t>OSTAT POŽADAVKY - DOKUMENTACE SKUTEČ PROVEDENÍ V DIGIT FORMĚ</t>
  </si>
  <si>
    <t>Dokumentace bude požadovaná v (počet výtisků, paré a CD v el. podobě dle SOD) objednatelem včetně dokumentace v elektronické podobě  cena za zpracování - DSPS (dokumentace skutečného provedení stavby)  - dokumentace bude vypracována dle požadavku objednatele v aktualizovaném znění.</t>
  </si>
  <si>
    <t>Položka zahrnuje: 
- kompletní zeměměřičské práce a činnosti spojené se zaměřením a vyhotovením všech dokončených dílčích částí stavby, včetně po celkovém dokončení stavby zakrytých částí. Vyhotovení geodetické dokumentace skutečného provedení, svojí podrobností, obsahem, přesností, náležitostmi, formou prezentace musí být v souladu s požadavky, vycházející s aktuálně platné legislativy. 
Položka nezahrnuje: 
- x</t>
  </si>
  <si>
    <t>02953</t>
  </si>
  <si>
    <t>OSTATNÍ POŽADAVKY - HLAVNÍ MOSTNÍ PROHLÍDKA</t>
  </si>
  <si>
    <t>Položka zahrnuje :
- úkony dle ČSN 73 6221
- provedení hlavní mostní prohlídky oprávněnou fyzickou nebo právnickou osobou
- vyhotovení záznamu (protokolu), který jednoznačně definuje stav mostu
Položka nezahrnuje:
- x</t>
  </si>
  <si>
    <t>2</t>
  </si>
  <si>
    <t>Ostatní</t>
  </si>
  <si>
    <t>23668</t>
  </si>
  <si>
    <t>TĚSNĚNÍ HRADÍCÍCH STĚN ZE ZEMIN DOČASNÉ VČETNĚ ODSTRANĚNÍ</t>
  </si>
  <si>
    <t>M3</t>
  </si>
  <si>
    <t>Zřízení a odstranění hrázky pro provedení základu pilíře P1 a přibetonávek opěr</t>
  </si>
  <si>
    <t>(6+4+5)*0,6 = 9,000 [A]_x000D_
Celkové množství = 9,000</t>
  </si>
  <si>
    <t>Položka zahrnuje:
- zřízení těsnění ze zemin, jeho údržbu během trvání jeho funkce
- odstranění a odvoz dle zadávací dokumentace
Položka nezahrnuje:
- x</t>
  </si>
  <si>
    <t>272325</t>
  </si>
  <si>
    <t>ZÁKLADY ZE ŽELEZOBETONU DO C30/37</t>
  </si>
  <si>
    <t>ŽB. MONOLITICKÁ KONSTRUKCE ZÁKLADU PILÍŘE C30/37-XF2, XD3: 0,5*0,5*0,6 = 0,150 [A]_x000D_
Celkové množství = 0,150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</si>
  <si>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dodání a osazení výztuže</t>
  </si>
  <si>
    <t>272365</t>
  </si>
  <si>
    <t>VÝZTUŽ ZÁKLADŮ Z OCELI 10505, B500B</t>
  </si>
  <si>
    <t>0,15*0,2 = 0,030 [A]_x000D_
Celkové množství = 0,030</t>
  </si>
  <si>
    <t>Položka:
-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
Položka nezahrnuje:
- x</t>
  </si>
  <si>
    <t>285392</t>
  </si>
  <si>
    <t>1</t>
  </si>
  <si>
    <t>DODATEČNÉ KOTVENÍ VLEPENÍM BETONÁŘSKÉ VÝZTUŽE D DO 16MM DO VRTŮ</t>
  </si>
  <si>
    <t>KOTVENÍ PŘIBETONÁVKY DO PODKLADU - VLEPENÉ TRNY  prům.12mm, 6 KS / m2: 2,015*(4,4+3,75)*6 = 98,534 [A]_x000D_
KOTVENÍ ŘÍMSY á 0,3 m/2 ks (1,55*2+0,85*2)/0,3*2 = 32,000 [B]_x000D_
Celkové množství = 130,534</t>
  </si>
  <si>
    <t>Položka zahrnuje:
- dodání výztuže předepsaného profilu a předepsané délky (do 600mm)
- provedení vrtu předepsaného profilu a předepsané délky (do 300mm)
- vsunutí výztuže do vyvrtaného profilu a její zalepení předepsaným pojivem
- případně nutné lešení
Položka nezahrnuje:
- x</t>
  </si>
  <si>
    <t>4* VLEPENÁ KOTVA, NEREZ, prům. 14mm, patní desky P2: 4 = 4,000 [A]_x000D_
JEKL KOTVENÝ DO OPĚRY 7 ks NEREZ KOTVOU prům. 12mm 7*2 = 14,000 [B]_x000D_
Celkové množství = 18,000</t>
  </si>
  <si>
    <t>3</t>
  </si>
  <si>
    <t>Informační model stavby</t>
  </si>
  <si>
    <t>317325</t>
  </si>
  <si>
    <t>ŘÍMSY ZE ŽELEZOBETONU DO C30/37 (B37)</t>
  </si>
  <si>
    <t>C30/37-XF4.,XD3</t>
  </si>
  <si>
    <t>(1,55*2+0,85*2)*0,75*0,15 = 0,540 [A]_x000D_
Celkové množství = 0,540</t>
  </si>
  <si>
    <t>317365</t>
  </si>
  <si>
    <t>VÝZTUŽ ŘÍMS Z OCELI 10505, B500B</t>
  </si>
  <si>
    <t>0,54*0,2 = 0,108 [A]_x000D_
Celkové množství = 0,108</t>
  </si>
  <si>
    <t>Položka zahrnuje:
-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
Položka nezahrnuje:
- x</t>
  </si>
  <si>
    <t>342325</t>
  </si>
  <si>
    <t>STĚNY A PŘÍČKY VÝPLŇ A ODDĚL ZE ŽELBET DO C30/37</t>
  </si>
  <si>
    <t>ŽB přibetonávka opěr tl. 150 mm 2,015*0,15*(4,4+3,75) = 2,463 [A]_x000D_
Celkové množství = 2,463</t>
  </si>
  <si>
    <t>342366</t>
  </si>
  <si>
    <t>VÝZTUŽ STĚN A PŘÍČEK VÝPLŇ A ODDĚL Z KARI SÍTÍ</t>
  </si>
  <si>
    <t>Výztuž přibetonávky jednou vrstvou KARI 8/100/100: 2,015*(4,4+3,75)*7,9/1000 = 0,130 [A]_x000D_
Celkové množství = 0,130</t>
  </si>
  <si>
    <t>4</t>
  </si>
  <si>
    <t>Vodorovné konstrukce</t>
  </si>
  <si>
    <t>45131A</t>
  </si>
  <si>
    <t>PODKLADNÍ A VÝPLŇOVÉ VRSTVY Z PROSTÉHO BETONU C20/25</t>
  </si>
  <si>
    <t>Podkladní beton pod dlažbu (1,8*1,8*2)*0,15 = 0,972 [A]_x000D_
Celkové množství = 0,972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</si>
  <si>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</si>
  <si>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465512</t>
  </si>
  <si>
    <t>DLAŽBY Z LOMOVÉHO KAMENE NA MC</t>
  </si>
  <si>
    <t>Dlažba v předpolí mostu (pochozí povrch cesty) (1,8*1,8*0,25)*2 = 1,620 [A]_x000D_
Celkové množství = 1,620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</si>
  <si>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Položka nezahrnuje:
- podklad pod dlažbu, vykazuje se samostatně položkami SD 45</t>
  </si>
  <si>
    <t>465513</t>
  </si>
  <si>
    <t>PŘEDLÁŽDĚNÍ DLAŽBY Z LOMOVÉHO KAMENE</t>
  </si>
  <si>
    <t>Předláždění dlažeb v korytě pro provedení přibetonávky (4,4+3,75)*0,5*0,3 = 1,223 [A]_x000D_
Celkové množství = 1,223</t>
  </si>
  <si>
    <t>Položka zahrnuje:
-  rozebrání stávající dlažby a pokládka dlažby ze stávajícího dlažebního materiálu (bez dodávky nového)
- zahrnuje nezbytnou manipulaci s tímto materiálem (nakládání, doprava, složení, očištění)
- dodání a rozprostření materiálu pro lože a jeho tloušťku předepsanou dokumentací a pro předepsanou výplň spar
- nutné zemní práce (svahování, úpravu pláně a pod.)
Položka nezahrnuje:
- podklad pod dlažbu, vykazuje se samostatně položkami SD 45
- dodávku nového materiálu</t>
  </si>
  <si>
    <t>7</t>
  </si>
  <si>
    <t>Přidružená stavební výroba</t>
  </si>
  <si>
    <t>783121</t>
  </si>
  <si>
    <t>PROTIKOROZ OCHR OK NÁTĚREM VÍCEVRST SE ZÁKL S VYS OBSAHEM ZN</t>
  </si>
  <si>
    <t>M2</t>
  </si>
  <si>
    <t>Podélníky I200: 13,57*2*0,76 = 20,626 [A]_x000D_
Příčníky/diagonály L50: 17,1*2*0,2 = 6,840 [B]_x000D_
Zábradlí 9,583+9,558 = 19,141 [C]_x000D_
Pilíř 0,219*3,14*1,74 = 1,197 [D]_x000D_
Patní deska 0,176 = 0,176 [E]_x000D_
Příčník U280: 1,81 = 1,810 [F]_x000D_
Jekl 60/6: 0,24*1,925*2 = 0,924 [G]_x000D_
Celkové množství = 50,714</t>
  </si>
  <si>
    <t>Položka zahrnuje:
- kompletní povlaky (i různobarevné)
- úpravy podkladu (odmaštění, odrezivění, odstranění starých nátěrů a nečistot) a jeho vyspravení
- provedení nátěru předepsaným postupem a splnění všech požadavků daných technologickým předpisem
Položka nezahrnuje:
- x</t>
  </si>
  <si>
    <t>9</t>
  </si>
  <si>
    <t>Ostatní konstrukce a práce</t>
  </si>
  <si>
    <t>917223</t>
  </si>
  <si>
    <t>SILNIČNÍ A CHODNÍKOVÉ OBRUBY Z BETONOVÝCH OBRUBNÍKŮ ŠÍŘ 100MM</t>
  </si>
  <si>
    <t>M</t>
  </si>
  <si>
    <t>Leování kamenné dlažby (2+2+1,8+1,8)*2 = 15,200 [A]_x000D_
Celkové množství = 15,200</t>
  </si>
  <si>
    <t>Položka zahrnuje:
- dodání a pokládku betonových obrubníků o rozměrech předepsaných zadávací dokumentací
- betonové lože i boční betonovou opěrku
Položka nezahrnuje:
- x</t>
  </si>
  <si>
    <t>919148</t>
  </si>
  <si>
    <t>ŘEZÁNÍ ŽELEZOBETONOVÝCH KONSTRUKCÍ TL DO 500MM</t>
  </si>
  <si>
    <t>Pro vytvoření kapsy základu P2: 0,5*4 = 2,000 [A]_x000D_
Celkové množství = 2,000</t>
  </si>
  <si>
    <t>Položka zahrnuje:
- řezání železobetonových konstrukcí v předepsané tloušťce
- spotřeba vody
Položka nezahrnuje:
- x</t>
  </si>
  <si>
    <t>93262</t>
  </si>
  <si>
    <t>POCHOZÍ ROŠT Z KOVU</t>
  </si>
  <si>
    <t>Chodník na lávce bude tvořit nový ocelový, pozinkovaný pororošt, s protiskluzovou úpravou._x000D_
Rošt musí splňovat zatížitelnost min. 500 kg/m2 na danou rozteč podélníků. Výška roštu je předpokládána 40/3mm s rozměrem ok 33 * 15mm._x000D_
Zatížitelnost by měla být vozidlem o váze max 2,5t.</t>
  </si>
  <si>
    <t>13,57*1,775 = 24,087 [A]_x000D_
Celkové množství = 24,087</t>
  </si>
  <si>
    <t>Položka zahrnuje:
- dodání a uložení předepsané konstrukce z předepsaného materiálu
- vnitrostaveništní a mimostaveništní dopravy
- předepsanou povrchovou úpravu
- veškeré potřebné pomocné práce
- veškerý pomocný a upevňovací materiál
Položka nezahrnuje:
- x</t>
  </si>
  <si>
    <t>936502</t>
  </si>
  <si>
    <t>DROBNÉ DOPLŇK KONSTR KOVOVÉ POZINK</t>
  </si>
  <si>
    <t>KG</t>
  </si>
  <si>
    <t>Příčníky/diagonály L50 výměna špatných prvků 50% (17,1*2)*4,47*0,5 = 76,437 [A]_x000D_
Pilíř TR. 219/10: 1,74*51,5 = 89,610 [B]_x000D_
Patní deska 400/400/10: 0,4*0,4*0,01*7850 = 12,560 [C]_x000D_
Příčník U280: 1,925*41,8 = 80,465 [D]_x000D_
Jekl 60/6: 1,925*2*11,3 = 43,505 [E]_x000D_
Celkové množství = 302,577</t>
  </si>
  <si>
    <t>Položka zahrnuje:
- dílenská dokumentace, včetně technologického předpisu spojování
- dodání  materiálu  v požadované kvalitě a výroba konstrukce i dílenská (včetně  pomůcek,  přípravků a prostředků pro výrobu) bez ohledu na náročnost a její hmotnost, dílenská montáž
- dodání spojovacího materiálu
- zřízení  montážních  a  dilatačních  spojů,  spar, včetně potřebných úprav, vložek, opracování, očištění a ošetření
- podpěr. konstr. a lešení všech druhů pro montáž konstrukcí i doplňkových, včetně požadovaných otvorů, ochranných a bezpečnostních opatření a základů pro tyto konstrukce a lešení
- jakákoliv doprava a manipulace dílců  a  montážních  sestav,  včetně  dopravy konstrukce z výrobny na stavbu
- montáž konstrukce na staveništi, včetně montážních prostředků a pomůcek a zednických výpomocí
- výplň, těsnění a tmelení spar a spojů
- čištění konstrukce a odstranění všech vrubů (vrypy, otlačeniny a pod.)
- všechny druhy ocelového kotvení
- dílenskou přejímku a montážní prohlídku, včetně požadovaných dokladů
- zřízení kotevních otvorů nebo jam, nejsou-li částí jiné konstrukce, jejich úpravy, očištění a ošetření
- osazení kotvení nebo přímo částí konstrukce do podpůrné konstrukce nebo do zeminy
- výplň kotevních otvorů  (příp.  podlití  patních  desek)  maltou,  betonem  nebo  jinou speciální hmotou, vyplnění jam zeminou
- předepsanou protikorozní ochranu a nátěry konstrukcí
- osazení měřících zařízení a úpravy pro ně
- ochranná opatření před účinky bludných proudů
Položka nezahrnuje:
- x</t>
  </si>
  <si>
    <t>938542</t>
  </si>
  <si>
    <t>OČIŠTĚNÍ BETON KONSTR OTRYSKÁNÍM TLAK VODOU DO 500 BARŮ</t>
  </si>
  <si>
    <t>Očitění betonový konstrikcí před provedením přibetonávky a říms 2,015*(4,4+3,75)+0,5*(1,55*2+0,85*2) = 18,822 [A]_x000D_
Celkové množství = 18,822</t>
  </si>
  <si>
    <t>Položka zahrnuje:
- očištění předepsaným způsobem
- odklizení vzniklého odpadu
Položka nezahrnuje:
- x</t>
  </si>
  <si>
    <t>93867</t>
  </si>
  <si>
    <t>OČIŠTĚNÍ OCEL KONSTR BROUŠENÍM</t>
  </si>
  <si>
    <t>Podélníky I200: 13,57*2*0,76 = 20,626 [A]_x000D_
Příčníky/diagonály L50: 17,1*0,2 = 3,420 [B]_x000D_
Zábradlí 9,583+9,558 = 19,141 [C]_x000D_
Celkové množství = 43,187</t>
  </si>
  <si>
    <t>96613</t>
  </si>
  <si>
    <t>BOURÁNÍ KONSTRUKCÍ Z KAMENE NA MC</t>
  </si>
  <si>
    <t>Včetně dopravy a uložení na skládku.</t>
  </si>
  <si>
    <t>Vybourání stávající dlažby v předpolí mostu (pochozí povrch cesty) (1,785*1,88+3,25*1,775)*0,25 = 2,281 [A]_x000D_
Celkové množství = 2,281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</si>
  <si>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</si>
  <si>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96616</t>
  </si>
  <si>
    <t>BOURÁNÍ KONSTRUKCÍ ZE ŽELEZOBETONU</t>
  </si>
  <si>
    <t>Vybourání kapsy pro základ pilíře P2: 0,5*0,5*0,6 = 0,150 [A]_x000D_
Celkové množství = 0,150</t>
  </si>
  <si>
    <t>96618</t>
  </si>
  <si>
    <t>BOURÁNÍ KONSTRUKCÍ KOVOVÝCH</t>
  </si>
  <si>
    <t>Včetně dopravy, uložení na skládku a poplatku za skládku.</t>
  </si>
  <si>
    <t>STÁVAJÍCÍ MOSTOVKA PLECH TL. 5 mm 13,57*1,775*0,005*7,85 = 0,945 [A]_x000D_
STÁVAJÍCÍ OCELOVÝ PILÍŘ TRUBKA prům.120 mm 1,74*26,2/1000 = 0,046 [B]_x000D_
Celkové množství = 0,991</t>
  </si>
  <si>
    <t>Položka zahrnuje:
- rozebrání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</si>
  <si>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Stavba: Průmyslový náhon Loučné, jez Vysoké Mýto - Postulánek, oprava lávky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</si>
</sst>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10" x14ac:knownFonts="1">
    <font>
      <sz val="11"/>
      <name val="Calibri"/>
      <family val="2"/>
      <scheme val="minor"/>
    </font>
    <font>
      <sz val="11"/>
      <color rgb="FFD9D9D9"/>
      <name val="Calibri"/>
      <family val="2"/>
      <scheme val="minor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2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4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4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2" borderId="0" xfId="2" applyFill="1">
      <alignment horizontal="left" vertical="center" wrapText="1"/>
    </xf>
    <xf numFmtId="0" fontId="0" fillId="2" borderId="0" xfId="0" applyFill="1"/>
    <xf numFmtId="0" fontId="6" fillId="2" borderId="0" xfId="7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</cellXfs>
  <cellStyles count="14">
    <cellStyle name="NadpisRekapitulaceSoupisPraciStyle" xfId="2" xr:uid="{00000000-0005-0000-0000-000002000000}"/>
    <cellStyle name="NadpisStrukturyStyle" xfId="8" xr:uid="{00000000-0005-0000-0000-000008000000}"/>
    <cellStyle name="NadpisySloupcuStyle" xfId="4" xr:uid="{00000000-0005-0000-0000-000004000000}"/>
    <cellStyle name="NormalBoldLeftStyle" xfId="5" xr:uid="{00000000-0005-0000-0000-000005000000}"/>
    <cellStyle name="NormalBoldRightStyle" xfId="6" xr:uid="{00000000-0005-0000-0000-000006000000}"/>
    <cellStyle name="NormalBoldStyle" xfId="10" xr:uid="{00000000-0005-0000-0000-00000A000000}"/>
    <cellStyle name="NormalLeftStyle" xfId="11" xr:uid="{00000000-0005-0000-0000-00000B000000}"/>
    <cellStyle name="Normální" xfId="0" builtinId="0"/>
    <cellStyle name="NormalRightStyle" xfId="12" xr:uid="{00000000-0005-0000-0000-00000C000000}"/>
    <cellStyle name="NormalStyle" xfId="1" xr:uid="{00000000-0005-0000-0000-000001000000}"/>
    <cellStyle name="PolDoplnInfoStyle" xfId="13" xr:uid="{00000000-0005-0000-0000-00000D000000}"/>
    <cellStyle name="RekapitulaceCenyStyle" xfId="3" xr:uid="{00000000-0005-0000-0000-000003000000}"/>
    <cellStyle name="StavbaRozpocetHeaderStyle" xfId="7" xr:uid="{00000000-0005-0000-0000-000007000000}"/>
    <cellStyle name="StavebniDilStyle" xfId="9" xr:uid="{00000000-0005-0000-0000-000009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"/>
  <sheetViews>
    <sheetView tabSelected="1" workbookViewId="0">
      <selection activeCell="B19" sqref="B19"/>
    </sheetView>
  </sheetViews>
  <sheetFormatPr baseColWidth="10" defaultColWidth="8.83203125" defaultRowHeight="15" x14ac:dyDescent="0.2"/>
  <cols>
    <col min="1" max="1" width="7.5" bestFit="1" customWidth="1"/>
    <col min="2" max="2" width="129.5" customWidth="1"/>
    <col min="3" max="5" width="19.5" customWidth="1"/>
  </cols>
  <sheetData>
    <row r="1" spans="1:5" x14ac:dyDescent="0.2">
      <c r="A1" s="1" t="s">
        <v>0</v>
      </c>
      <c r="B1" s="2" t="s">
        <v>1</v>
      </c>
      <c r="C1" s="3"/>
      <c r="D1" s="3"/>
      <c r="E1" s="3"/>
    </row>
    <row r="2" spans="1:5" x14ac:dyDescent="0.2">
      <c r="A2" s="1"/>
      <c r="B2" s="44" t="s">
        <v>2</v>
      </c>
      <c r="C2" s="3"/>
      <c r="D2" s="3"/>
      <c r="E2" s="3"/>
    </row>
    <row r="3" spans="1:5" x14ac:dyDescent="0.2">
      <c r="A3" s="3"/>
      <c r="B3" s="45"/>
      <c r="C3" s="3"/>
      <c r="D3" s="3"/>
      <c r="E3" s="3"/>
    </row>
    <row r="4" spans="1:5" x14ac:dyDescent="0.2">
      <c r="A4" s="3"/>
      <c r="B4" s="44" t="s">
        <v>182</v>
      </c>
      <c r="C4" s="45"/>
      <c r="D4" s="45"/>
      <c r="E4" s="45"/>
    </row>
    <row r="5" spans="1:5" x14ac:dyDescent="0.2">
      <c r="A5" s="3"/>
      <c r="B5" s="3"/>
      <c r="C5" s="3"/>
      <c r="D5" s="3"/>
      <c r="E5" s="3"/>
    </row>
    <row r="6" spans="1:5" x14ac:dyDescent="0.2">
      <c r="A6" s="3"/>
      <c r="B6" s="5" t="s">
        <v>3</v>
      </c>
      <c r="C6" s="6">
        <f>SUM(C10)</f>
        <v>0</v>
      </c>
      <c r="D6" s="3"/>
      <c r="E6" s="3"/>
    </row>
    <row r="7" spans="1:5" x14ac:dyDescent="0.2">
      <c r="A7" s="3"/>
      <c r="B7" s="5" t="s">
        <v>4</v>
      </c>
      <c r="C7" s="6">
        <f>SUM(E10)</f>
        <v>0</v>
      </c>
      <c r="D7" s="3"/>
      <c r="E7" s="3"/>
    </row>
    <row r="8" spans="1:5" x14ac:dyDescent="0.2">
      <c r="A8" s="3"/>
      <c r="B8" s="3"/>
      <c r="C8" s="3"/>
      <c r="D8" s="3"/>
      <c r="E8" s="3"/>
    </row>
    <row r="9" spans="1:5" x14ac:dyDescent="0.2">
      <c r="A9" s="7" t="s">
        <v>5</v>
      </c>
      <c r="B9" s="7" t="s">
        <v>6</v>
      </c>
      <c r="C9" s="7" t="s">
        <v>7</v>
      </c>
      <c r="D9" s="7" t="s">
        <v>8</v>
      </c>
      <c r="E9" s="7" t="s">
        <v>9</v>
      </c>
    </row>
    <row r="10" spans="1:5" x14ac:dyDescent="0.2">
      <c r="A10" s="8" t="s">
        <v>10</v>
      </c>
      <c r="B10" s="8" t="s">
        <v>11</v>
      </c>
      <c r="C10" s="9">
        <f>'SO 201'!I3</f>
        <v>0</v>
      </c>
      <c r="D10" s="9">
        <f>SUMIFS('SO 201'!O:O,'SO 201'!A:A,"P")</f>
        <v>0</v>
      </c>
      <c r="E10" s="9">
        <f>C10+D10</f>
        <v>0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1"/>
  <sheetViews>
    <sheetView topLeftCell="B1" workbookViewId="0"/>
  </sheetViews>
  <sheetFormatPr baseColWidth="10" defaultColWidth="8.83203125" defaultRowHeight="15" x14ac:dyDescent="0.2"/>
  <cols>
    <col min="1" max="1" width="9.1640625" hidden="1"/>
    <col min="2" max="2" width="16.1640625" customWidth="1"/>
    <col min="3" max="3" width="9.6640625" customWidth="1"/>
    <col min="4" max="4" width="13" customWidth="1"/>
    <col min="5" max="5" width="64.83203125" customWidth="1"/>
    <col min="6" max="6" width="13" customWidth="1"/>
    <col min="7" max="9" width="16.1640625" customWidth="1"/>
    <col min="10" max="10" width="14.83203125" bestFit="1" customWidth="1"/>
    <col min="15" max="16" width="9.1640625" hidden="1"/>
  </cols>
  <sheetData>
    <row r="1" spans="1:16" x14ac:dyDescent="0.2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1" x14ac:dyDescent="0.2">
      <c r="A2" s="1"/>
      <c r="B2" s="14"/>
      <c r="C2" s="3"/>
      <c r="D2" s="3"/>
      <c r="E2" s="4" t="s">
        <v>12</v>
      </c>
      <c r="F2" s="3"/>
      <c r="G2" s="3"/>
      <c r="H2" s="3"/>
      <c r="I2" s="3"/>
      <c r="J2" s="15"/>
    </row>
    <row r="3" spans="1:16" x14ac:dyDescent="0.2">
      <c r="A3" s="3" t="s">
        <v>13</v>
      </c>
      <c r="B3" s="16" t="s">
        <v>14</v>
      </c>
      <c r="C3" s="46" t="s">
        <v>15</v>
      </c>
      <c r="D3" s="47"/>
      <c r="E3" s="17" t="s">
        <v>16</v>
      </c>
      <c r="F3" s="3"/>
      <c r="G3" s="3"/>
      <c r="H3" s="18" t="s">
        <v>10</v>
      </c>
      <c r="I3" s="19">
        <f>SUMIFS(I8:I141,A8:A141,"SD")</f>
        <v>0</v>
      </c>
      <c r="J3" s="15"/>
      <c r="O3">
        <v>0</v>
      </c>
      <c r="P3">
        <v>2</v>
      </c>
    </row>
    <row r="4" spans="1:16" x14ac:dyDescent="0.2">
      <c r="A4" s="3" t="s">
        <v>17</v>
      </c>
      <c r="B4" s="16" t="s">
        <v>18</v>
      </c>
      <c r="C4" s="46" t="s">
        <v>10</v>
      </c>
      <c r="D4" s="47"/>
      <c r="E4" s="17" t="s">
        <v>11</v>
      </c>
      <c r="F4" s="3"/>
      <c r="G4" s="3"/>
      <c r="H4" s="3"/>
      <c r="I4" s="3"/>
      <c r="J4" s="15"/>
      <c r="O4">
        <v>0.12</v>
      </c>
      <c r="P4">
        <v>2</v>
      </c>
    </row>
    <row r="5" spans="1:16" x14ac:dyDescent="0.2">
      <c r="A5" s="48" t="s">
        <v>19</v>
      </c>
      <c r="B5" s="49" t="s">
        <v>20</v>
      </c>
      <c r="C5" s="50" t="s">
        <v>21</v>
      </c>
      <c r="D5" s="50" t="s">
        <v>22</v>
      </c>
      <c r="E5" s="50" t="s">
        <v>23</v>
      </c>
      <c r="F5" s="50" t="s">
        <v>24</v>
      </c>
      <c r="G5" s="50" t="s">
        <v>25</v>
      </c>
      <c r="H5" s="50" t="s">
        <v>26</v>
      </c>
      <c r="I5" s="50"/>
      <c r="J5" s="51" t="s">
        <v>27</v>
      </c>
      <c r="O5">
        <v>0.21</v>
      </c>
    </row>
    <row r="6" spans="1:16" x14ac:dyDescent="0.2">
      <c r="A6" s="48"/>
      <c r="B6" s="49"/>
      <c r="C6" s="50"/>
      <c r="D6" s="50"/>
      <c r="E6" s="50"/>
      <c r="F6" s="50"/>
      <c r="G6" s="50"/>
      <c r="H6" s="7" t="s">
        <v>28</v>
      </c>
      <c r="I6" s="7" t="s">
        <v>29</v>
      </c>
      <c r="J6" s="51"/>
    </row>
    <row r="7" spans="1:16" x14ac:dyDescent="0.2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">
      <c r="A8" s="24" t="s">
        <v>30</v>
      </c>
      <c r="B8" s="25"/>
      <c r="C8" s="26" t="s">
        <v>31</v>
      </c>
      <c r="D8" s="27"/>
      <c r="E8" s="24" t="s">
        <v>32</v>
      </c>
      <c r="F8" s="27"/>
      <c r="G8" s="27"/>
      <c r="H8" s="27"/>
      <c r="I8" s="28">
        <f>SUMIFS(I9:I48,A9:A48,"P")</f>
        <v>0</v>
      </c>
      <c r="J8" s="29"/>
    </row>
    <row r="9" spans="1:16" ht="16" x14ac:dyDescent="0.2">
      <c r="A9" s="30" t="s">
        <v>33</v>
      </c>
      <c r="B9" s="30">
        <v>1</v>
      </c>
      <c r="C9" s="31" t="s">
        <v>34</v>
      </c>
      <c r="D9" s="30" t="s">
        <v>35</v>
      </c>
      <c r="E9" s="32" t="s">
        <v>36</v>
      </c>
      <c r="F9" s="33" t="s">
        <v>37</v>
      </c>
      <c r="G9" s="34">
        <v>5.931</v>
      </c>
      <c r="H9" s="35">
        <v>0</v>
      </c>
      <c r="I9" s="35">
        <f>ROUND(G9*H9,P4)</f>
        <v>0</v>
      </c>
      <c r="J9" s="33" t="s">
        <v>38</v>
      </c>
      <c r="O9" s="36">
        <f>I9*0.21</f>
        <v>0</v>
      </c>
      <c r="P9">
        <v>3</v>
      </c>
    </row>
    <row r="10" spans="1:16" ht="32" x14ac:dyDescent="0.2">
      <c r="A10" s="30" t="s">
        <v>39</v>
      </c>
      <c r="B10" s="37"/>
      <c r="E10" s="32" t="s">
        <v>40</v>
      </c>
      <c r="J10" s="38"/>
    </row>
    <row r="11" spans="1:16" ht="32" x14ac:dyDescent="0.2">
      <c r="A11" s="30" t="s">
        <v>41</v>
      </c>
      <c r="B11" s="37"/>
      <c r="E11" s="39" t="s">
        <v>42</v>
      </c>
      <c r="J11" s="38"/>
    </row>
    <row r="12" spans="1:16" ht="64" x14ac:dyDescent="0.2">
      <c r="A12" s="30" t="s">
        <v>43</v>
      </c>
      <c r="B12" s="37"/>
      <c r="E12" s="32" t="s">
        <v>44</v>
      </c>
      <c r="J12" s="38"/>
    </row>
    <row r="13" spans="1:16" ht="16" x14ac:dyDescent="0.2">
      <c r="A13" s="30" t="s">
        <v>33</v>
      </c>
      <c r="B13" s="30">
        <v>2</v>
      </c>
      <c r="C13" s="31" t="s">
        <v>45</v>
      </c>
      <c r="D13" s="30"/>
      <c r="E13" s="32" t="s">
        <v>46</v>
      </c>
      <c r="F13" s="33" t="s">
        <v>37</v>
      </c>
      <c r="G13" s="34">
        <v>0.375</v>
      </c>
      <c r="H13" s="35">
        <v>0</v>
      </c>
      <c r="I13" s="35">
        <f>ROUND(G13*H13,P4)</f>
        <v>0</v>
      </c>
      <c r="J13" s="33" t="s">
        <v>38</v>
      </c>
      <c r="O13" s="36">
        <f>I13*0.21</f>
        <v>0</v>
      </c>
      <c r="P13">
        <v>3</v>
      </c>
    </row>
    <row r="14" spans="1:16" ht="32" x14ac:dyDescent="0.2">
      <c r="A14" s="30" t="s">
        <v>39</v>
      </c>
      <c r="B14" s="37"/>
      <c r="E14" s="32" t="s">
        <v>47</v>
      </c>
      <c r="J14" s="38"/>
    </row>
    <row r="15" spans="1:16" ht="32" x14ac:dyDescent="0.2">
      <c r="A15" s="30" t="s">
        <v>41</v>
      </c>
      <c r="B15" s="37"/>
      <c r="E15" s="39" t="s">
        <v>48</v>
      </c>
      <c r="J15" s="38"/>
    </row>
    <row r="16" spans="1:16" ht="64" x14ac:dyDescent="0.2">
      <c r="A16" s="30" t="s">
        <v>43</v>
      </c>
      <c r="B16" s="37"/>
      <c r="E16" s="32" t="s">
        <v>44</v>
      </c>
      <c r="J16" s="38"/>
    </row>
    <row r="17" spans="1:16" ht="16" x14ac:dyDescent="0.2">
      <c r="A17" s="30" t="s">
        <v>33</v>
      </c>
      <c r="B17" s="30">
        <v>3</v>
      </c>
      <c r="C17" s="31" t="s">
        <v>49</v>
      </c>
      <c r="D17" s="30"/>
      <c r="E17" s="32" t="s">
        <v>50</v>
      </c>
      <c r="F17" s="33" t="s">
        <v>51</v>
      </c>
      <c r="G17" s="34">
        <v>1</v>
      </c>
      <c r="H17" s="35">
        <v>0</v>
      </c>
      <c r="I17" s="35">
        <f>ROUND(G17*H17,P4)</f>
        <v>0</v>
      </c>
      <c r="J17" s="33" t="s">
        <v>38</v>
      </c>
      <c r="O17" s="36">
        <f>I17*0.21</f>
        <v>0</v>
      </c>
      <c r="P17">
        <v>3</v>
      </c>
    </row>
    <row r="18" spans="1:16" ht="80" x14ac:dyDescent="0.2">
      <c r="A18" s="30" t="s">
        <v>39</v>
      </c>
      <c r="B18" s="37"/>
      <c r="E18" s="32" t="s">
        <v>52</v>
      </c>
      <c r="J18" s="38"/>
    </row>
    <row r="19" spans="1:16" ht="32" x14ac:dyDescent="0.2">
      <c r="A19" s="30" t="s">
        <v>41</v>
      </c>
      <c r="B19" s="37"/>
      <c r="E19" s="39" t="s">
        <v>53</v>
      </c>
      <c r="J19" s="38"/>
    </row>
    <row r="20" spans="1:16" ht="64" x14ac:dyDescent="0.2">
      <c r="A20" s="30" t="s">
        <v>43</v>
      </c>
      <c r="B20" s="37"/>
      <c r="E20" s="32" t="s">
        <v>54</v>
      </c>
      <c r="J20" s="38"/>
    </row>
    <row r="21" spans="1:16" ht="16" x14ac:dyDescent="0.2">
      <c r="A21" s="30" t="s">
        <v>33</v>
      </c>
      <c r="B21" s="30">
        <v>4</v>
      </c>
      <c r="C21" s="31" t="s">
        <v>55</v>
      </c>
      <c r="D21" s="30"/>
      <c r="E21" s="32" t="s">
        <v>56</v>
      </c>
      <c r="F21" s="33" t="s">
        <v>51</v>
      </c>
      <c r="G21" s="34">
        <v>1</v>
      </c>
      <c r="H21" s="35">
        <v>0</v>
      </c>
      <c r="I21" s="35">
        <f>ROUND(G21*H21,P4)</f>
        <v>0</v>
      </c>
      <c r="J21" s="33" t="s">
        <v>57</v>
      </c>
      <c r="O21" s="36">
        <f>I21*0.21</f>
        <v>0</v>
      </c>
      <c r="P21">
        <v>3</v>
      </c>
    </row>
    <row r="22" spans="1:16" ht="32" x14ac:dyDescent="0.2">
      <c r="A22" s="30" t="s">
        <v>39</v>
      </c>
      <c r="B22" s="37"/>
      <c r="E22" s="32" t="s">
        <v>58</v>
      </c>
      <c r="J22" s="38"/>
    </row>
    <row r="23" spans="1:16" ht="32" x14ac:dyDescent="0.2">
      <c r="A23" s="30" t="s">
        <v>41</v>
      </c>
      <c r="B23" s="37"/>
      <c r="E23" s="39" t="s">
        <v>53</v>
      </c>
      <c r="J23" s="38"/>
    </row>
    <row r="24" spans="1:16" ht="64" x14ac:dyDescent="0.2">
      <c r="A24" s="30" t="s">
        <v>43</v>
      </c>
      <c r="B24" s="37"/>
      <c r="E24" s="32" t="s">
        <v>59</v>
      </c>
      <c r="J24" s="38"/>
    </row>
    <row r="25" spans="1:16" ht="16" x14ac:dyDescent="0.2">
      <c r="A25" s="30" t="s">
        <v>33</v>
      </c>
      <c r="B25" s="30">
        <v>5</v>
      </c>
      <c r="C25" s="31" t="s">
        <v>60</v>
      </c>
      <c r="D25" s="30"/>
      <c r="E25" s="32" t="s">
        <v>61</v>
      </c>
      <c r="F25" s="33" t="s">
        <v>51</v>
      </c>
      <c r="G25" s="34">
        <v>1</v>
      </c>
      <c r="H25" s="35">
        <v>0</v>
      </c>
      <c r="I25" s="35">
        <f>ROUND(G25*H25,P4)</f>
        <v>0</v>
      </c>
      <c r="J25" s="33" t="s">
        <v>57</v>
      </c>
      <c r="O25" s="36">
        <f>I25*0.21</f>
        <v>0</v>
      </c>
      <c r="P25">
        <v>3</v>
      </c>
    </row>
    <row r="26" spans="1:16" ht="112" x14ac:dyDescent="0.2">
      <c r="A26" s="30" t="s">
        <v>39</v>
      </c>
      <c r="B26" s="37"/>
      <c r="E26" s="32" t="s">
        <v>62</v>
      </c>
      <c r="J26" s="38"/>
    </row>
    <row r="27" spans="1:16" ht="32" x14ac:dyDescent="0.2">
      <c r="A27" s="30" t="s">
        <v>41</v>
      </c>
      <c r="B27" s="37"/>
      <c r="E27" s="39" t="s">
        <v>53</v>
      </c>
      <c r="J27" s="38"/>
    </row>
    <row r="28" spans="1:16" ht="64" x14ac:dyDescent="0.2">
      <c r="A28" s="30" t="s">
        <v>43</v>
      </c>
      <c r="B28" s="37"/>
      <c r="E28" s="32" t="s">
        <v>63</v>
      </c>
      <c r="J28" s="38"/>
    </row>
    <row r="29" spans="1:16" ht="16" x14ac:dyDescent="0.2">
      <c r="A29" s="30" t="s">
        <v>33</v>
      </c>
      <c r="B29" s="30">
        <v>6</v>
      </c>
      <c r="C29" s="31" t="s">
        <v>64</v>
      </c>
      <c r="D29" s="30"/>
      <c r="E29" s="32" t="s">
        <v>65</v>
      </c>
      <c r="F29" s="33" t="s">
        <v>51</v>
      </c>
      <c r="G29" s="34">
        <v>1</v>
      </c>
      <c r="H29" s="35">
        <v>0</v>
      </c>
      <c r="I29" s="35">
        <f>ROUND(G29*H29,P4)</f>
        <v>0</v>
      </c>
      <c r="J29" s="33" t="s">
        <v>38</v>
      </c>
      <c r="O29" s="36">
        <f>I29*0.21</f>
        <v>0</v>
      </c>
      <c r="P29">
        <v>3</v>
      </c>
    </row>
    <row r="30" spans="1:16" ht="128" x14ac:dyDescent="0.2">
      <c r="A30" s="30" t="s">
        <v>39</v>
      </c>
      <c r="B30" s="37"/>
      <c r="E30" s="32" t="s">
        <v>66</v>
      </c>
      <c r="J30" s="38"/>
    </row>
    <row r="31" spans="1:16" ht="32" x14ac:dyDescent="0.2">
      <c r="A31" s="30" t="s">
        <v>41</v>
      </c>
      <c r="B31" s="37"/>
      <c r="E31" s="39" t="s">
        <v>53</v>
      </c>
      <c r="J31" s="38"/>
    </row>
    <row r="32" spans="1:16" ht="160" x14ac:dyDescent="0.2">
      <c r="A32" s="30" t="s">
        <v>43</v>
      </c>
      <c r="B32" s="37"/>
      <c r="E32" s="32" t="s">
        <v>67</v>
      </c>
      <c r="J32" s="38"/>
    </row>
    <row r="33" spans="1:16" ht="16" x14ac:dyDescent="0.2">
      <c r="A33" s="30" t="s">
        <v>33</v>
      </c>
      <c r="B33" s="30">
        <v>7</v>
      </c>
      <c r="C33" s="31" t="s">
        <v>68</v>
      </c>
      <c r="D33" s="30"/>
      <c r="E33" s="32" t="s">
        <v>69</v>
      </c>
      <c r="F33" s="33" t="s">
        <v>70</v>
      </c>
      <c r="G33" s="34">
        <v>1</v>
      </c>
      <c r="H33" s="35">
        <v>0</v>
      </c>
      <c r="I33" s="35">
        <f>ROUND(G33*H33,P4)</f>
        <v>0</v>
      </c>
      <c r="J33" s="33" t="s">
        <v>38</v>
      </c>
      <c r="O33" s="36">
        <f>I33*0.21</f>
        <v>0</v>
      </c>
      <c r="P33">
        <v>3</v>
      </c>
    </row>
    <row r="34" spans="1:16" ht="16" x14ac:dyDescent="0.2">
      <c r="A34" s="30" t="s">
        <v>39</v>
      </c>
      <c r="B34" s="37"/>
      <c r="E34" s="40" t="s">
        <v>35</v>
      </c>
      <c r="J34" s="38"/>
    </row>
    <row r="35" spans="1:16" ht="32" x14ac:dyDescent="0.2">
      <c r="A35" s="30" t="s">
        <v>41</v>
      </c>
      <c r="B35" s="37"/>
      <c r="E35" s="39" t="s">
        <v>53</v>
      </c>
      <c r="J35" s="38"/>
    </row>
    <row r="36" spans="1:16" ht="64" x14ac:dyDescent="0.2">
      <c r="A36" s="30" t="s">
        <v>43</v>
      </c>
      <c r="B36" s="37"/>
      <c r="E36" s="32" t="s">
        <v>71</v>
      </c>
      <c r="J36" s="38"/>
    </row>
    <row r="37" spans="1:16" ht="16" x14ac:dyDescent="0.2">
      <c r="A37" s="30" t="s">
        <v>33</v>
      </c>
      <c r="B37" s="30">
        <v>8</v>
      </c>
      <c r="C37" s="31" t="s">
        <v>72</v>
      </c>
      <c r="D37" s="30"/>
      <c r="E37" s="32" t="s">
        <v>73</v>
      </c>
      <c r="F37" s="33" t="s">
        <v>51</v>
      </c>
      <c r="G37" s="34">
        <v>1</v>
      </c>
      <c r="H37" s="35">
        <v>0</v>
      </c>
      <c r="I37" s="35">
        <f>ROUND(G37*H37,P4)</f>
        <v>0</v>
      </c>
      <c r="J37" s="33" t="s">
        <v>38</v>
      </c>
      <c r="O37" s="36">
        <f>I37*0.21</f>
        <v>0</v>
      </c>
      <c r="P37">
        <v>3</v>
      </c>
    </row>
    <row r="38" spans="1:16" ht="16" x14ac:dyDescent="0.2">
      <c r="A38" s="30" t="s">
        <v>39</v>
      </c>
      <c r="B38" s="37"/>
      <c r="E38" s="32" t="s">
        <v>74</v>
      </c>
      <c r="J38" s="38"/>
    </row>
    <row r="39" spans="1:16" ht="32" x14ac:dyDescent="0.2">
      <c r="A39" s="30" t="s">
        <v>41</v>
      </c>
      <c r="B39" s="37"/>
      <c r="E39" s="39" t="s">
        <v>53</v>
      </c>
      <c r="J39" s="38"/>
    </row>
    <row r="40" spans="1:16" ht="64" x14ac:dyDescent="0.2">
      <c r="A40" s="30" t="s">
        <v>43</v>
      </c>
      <c r="B40" s="37"/>
      <c r="E40" s="32" t="s">
        <v>71</v>
      </c>
      <c r="J40" s="38"/>
    </row>
    <row r="41" spans="1:16" ht="16" x14ac:dyDescent="0.2">
      <c r="A41" s="30" t="s">
        <v>33</v>
      </c>
      <c r="B41" s="30">
        <v>9</v>
      </c>
      <c r="C41" s="31" t="s">
        <v>75</v>
      </c>
      <c r="D41" s="30"/>
      <c r="E41" s="32" t="s">
        <v>76</v>
      </c>
      <c r="F41" s="33" t="s">
        <v>51</v>
      </c>
      <c r="G41" s="34">
        <v>1</v>
      </c>
      <c r="H41" s="35">
        <v>0</v>
      </c>
      <c r="I41" s="35">
        <f>ROUND(G41*H41,P4)</f>
        <v>0</v>
      </c>
      <c r="J41" s="33" t="s">
        <v>38</v>
      </c>
      <c r="O41" s="36">
        <f>I41*0.21</f>
        <v>0</v>
      </c>
      <c r="P41">
        <v>3</v>
      </c>
    </row>
    <row r="42" spans="1:16" ht="64" x14ac:dyDescent="0.2">
      <c r="A42" s="30" t="s">
        <v>39</v>
      </c>
      <c r="B42" s="37"/>
      <c r="E42" s="32" t="s">
        <v>77</v>
      </c>
      <c r="J42" s="38"/>
    </row>
    <row r="43" spans="1:16" ht="32" x14ac:dyDescent="0.2">
      <c r="A43" s="30" t="s">
        <v>41</v>
      </c>
      <c r="B43" s="37"/>
      <c r="E43" s="39" t="s">
        <v>53</v>
      </c>
      <c r="J43" s="38"/>
    </row>
    <row r="44" spans="1:16" ht="128" x14ac:dyDescent="0.2">
      <c r="A44" s="30" t="s">
        <v>43</v>
      </c>
      <c r="B44" s="37"/>
      <c r="E44" s="32" t="s">
        <v>78</v>
      </c>
      <c r="J44" s="38"/>
    </row>
    <row r="45" spans="1:16" ht="16" x14ac:dyDescent="0.2">
      <c r="A45" s="30" t="s">
        <v>33</v>
      </c>
      <c r="B45" s="30">
        <v>10</v>
      </c>
      <c r="C45" s="31" t="s">
        <v>79</v>
      </c>
      <c r="D45" s="30"/>
      <c r="E45" s="32" t="s">
        <v>80</v>
      </c>
      <c r="F45" s="33" t="s">
        <v>70</v>
      </c>
      <c r="G45" s="34">
        <v>1</v>
      </c>
      <c r="H45" s="35">
        <v>0</v>
      </c>
      <c r="I45" s="35">
        <f>ROUND(G45*H45,P4)</f>
        <v>0</v>
      </c>
      <c r="J45" s="33" t="s">
        <v>38</v>
      </c>
      <c r="O45" s="36">
        <f>I45*0.21</f>
        <v>0</v>
      </c>
      <c r="P45">
        <v>3</v>
      </c>
    </row>
    <row r="46" spans="1:16" ht="16" x14ac:dyDescent="0.2">
      <c r="A46" s="30" t="s">
        <v>39</v>
      </c>
      <c r="B46" s="37"/>
      <c r="E46" s="40" t="s">
        <v>35</v>
      </c>
      <c r="J46" s="38"/>
    </row>
    <row r="47" spans="1:16" ht="32" x14ac:dyDescent="0.2">
      <c r="A47" s="30" t="s">
        <v>41</v>
      </c>
      <c r="B47" s="37"/>
      <c r="E47" s="39" t="s">
        <v>53</v>
      </c>
      <c r="J47" s="38"/>
    </row>
    <row r="48" spans="1:16" ht="96" x14ac:dyDescent="0.2">
      <c r="A48" s="30" t="s">
        <v>43</v>
      </c>
      <c r="B48" s="37"/>
      <c r="E48" s="32" t="s">
        <v>81</v>
      </c>
      <c r="J48" s="38"/>
    </row>
    <row r="49" spans="1:16" x14ac:dyDescent="0.2">
      <c r="A49" s="24" t="s">
        <v>30</v>
      </c>
      <c r="B49" s="25"/>
      <c r="C49" s="26" t="s">
        <v>82</v>
      </c>
      <c r="D49" s="27"/>
      <c r="E49" s="24" t="s">
        <v>83</v>
      </c>
      <c r="F49" s="27"/>
      <c r="G49" s="27"/>
      <c r="H49" s="27"/>
      <c r="I49" s="28">
        <f>SUMIFS(I50:I69,A50:A69,"P")</f>
        <v>0</v>
      </c>
      <c r="J49" s="29"/>
    </row>
    <row r="50" spans="1:16" ht="16" x14ac:dyDescent="0.2">
      <c r="A50" s="30" t="s">
        <v>33</v>
      </c>
      <c r="B50" s="30">
        <v>11</v>
      </c>
      <c r="C50" s="31" t="s">
        <v>84</v>
      </c>
      <c r="D50" s="30"/>
      <c r="E50" s="32" t="s">
        <v>85</v>
      </c>
      <c r="F50" s="33" t="s">
        <v>86</v>
      </c>
      <c r="G50" s="34">
        <v>9</v>
      </c>
      <c r="H50" s="35">
        <v>0</v>
      </c>
      <c r="I50" s="35">
        <f>ROUND(G50*H50,P4)</f>
        <v>0</v>
      </c>
      <c r="J50" s="33" t="s">
        <v>38</v>
      </c>
      <c r="O50" s="36">
        <f>I50*0.21</f>
        <v>0</v>
      </c>
      <c r="P50">
        <v>3</v>
      </c>
    </row>
    <row r="51" spans="1:16" ht="16" x14ac:dyDescent="0.2">
      <c r="A51" s="30" t="s">
        <v>39</v>
      </c>
      <c r="B51" s="37"/>
      <c r="E51" s="32" t="s">
        <v>87</v>
      </c>
      <c r="J51" s="38"/>
    </row>
    <row r="52" spans="1:16" ht="32" x14ac:dyDescent="0.2">
      <c r="A52" s="30" t="s">
        <v>41</v>
      </c>
      <c r="B52" s="37"/>
      <c r="E52" s="39" t="s">
        <v>88</v>
      </c>
      <c r="J52" s="38"/>
    </row>
    <row r="53" spans="1:16" ht="80" x14ac:dyDescent="0.2">
      <c r="A53" s="30" t="s">
        <v>43</v>
      </c>
      <c r="B53" s="37"/>
      <c r="E53" s="32" t="s">
        <v>89</v>
      </c>
      <c r="J53" s="38"/>
    </row>
    <row r="54" spans="1:16" ht="16" x14ac:dyDescent="0.2">
      <c r="A54" s="30" t="s">
        <v>33</v>
      </c>
      <c r="B54" s="30">
        <v>12</v>
      </c>
      <c r="C54" s="31" t="s">
        <v>90</v>
      </c>
      <c r="D54" s="30"/>
      <c r="E54" s="32" t="s">
        <v>91</v>
      </c>
      <c r="F54" s="33" t="s">
        <v>86</v>
      </c>
      <c r="G54" s="34">
        <v>0.15</v>
      </c>
      <c r="H54" s="35">
        <v>0</v>
      </c>
      <c r="I54" s="35">
        <f>ROUND(G54*H54,P4)</f>
        <v>0</v>
      </c>
      <c r="J54" s="33" t="s">
        <v>38</v>
      </c>
      <c r="O54" s="36">
        <f>I54*0.21</f>
        <v>0</v>
      </c>
      <c r="P54">
        <v>3</v>
      </c>
    </row>
    <row r="55" spans="1:16" ht="16" x14ac:dyDescent="0.2">
      <c r="A55" s="30" t="s">
        <v>39</v>
      </c>
      <c r="B55" s="37"/>
      <c r="E55" s="40" t="s">
        <v>35</v>
      </c>
      <c r="J55" s="38"/>
    </row>
    <row r="56" spans="1:16" ht="48" x14ac:dyDescent="0.2">
      <c r="A56" s="30" t="s">
        <v>41</v>
      </c>
      <c r="B56" s="37"/>
      <c r="E56" s="39" t="s">
        <v>92</v>
      </c>
      <c r="J56" s="38"/>
    </row>
    <row r="57" spans="1:16" ht="409.6" x14ac:dyDescent="0.2">
      <c r="A57" s="30" t="s">
        <v>43</v>
      </c>
      <c r="B57" s="37"/>
      <c r="E57" s="32" t="s">
        <v>93</v>
      </c>
      <c r="J57" s="38"/>
    </row>
    <row r="58" spans="1:16" ht="16" x14ac:dyDescent="0.2">
      <c r="A58" s="30" t="s">
        <v>33</v>
      </c>
      <c r="B58" s="30">
        <v>13</v>
      </c>
      <c r="C58" s="31" t="s">
        <v>94</v>
      </c>
      <c r="D58" s="30"/>
      <c r="E58" s="32" t="s">
        <v>95</v>
      </c>
      <c r="F58" s="33" t="s">
        <v>37</v>
      </c>
      <c r="G58" s="34">
        <v>0.03</v>
      </c>
      <c r="H58" s="35">
        <v>0</v>
      </c>
      <c r="I58" s="35">
        <f>ROUND(G58*H58,P4)</f>
        <v>0</v>
      </c>
      <c r="J58" s="33" t="s">
        <v>38</v>
      </c>
      <c r="O58" s="36">
        <f>I58*0.21</f>
        <v>0</v>
      </c>
      <c r="P58">
        <v>3</v>
      </c>
    </row>
    <row r="59" spans="1:16" ht="16" x14ac:dyDescent="0.2">
      <c r="A59" s="30" t="s">
        <v>39</v>
      </c>
      <c r="B59" s="37"/>
      <c r="E59" s="40" t="s">
        <v>35</v>
      </c>
      <c r="J59" s="38"/>
    </row>
    <row r="60" spans="1:16" ht="32" x14ac:dyDescent="0.2">
      <c r="A60" s="30" t="s">
        <v>41</v>
      </c>
      <c r="B60" s="37"/>
      <c r="E60" s="39" t="s">
        <v>96</v>
      </c>
      <c r="J60" s="38"/>
    </row>
    <row r="61" spans="1:16" ht="380" x14ac:dyDescent="0.2">
      <c r="A61" s="30" t="s">
        <v>43</v>
      </c>
      <c r="B61" s="37"/>
      <c r="E61" s="32" t="s">
        <v>97</v>
      </c>
      <c r="J61" s="38"/>
    </row>
    <row r="62" spans="1:16" ht="16" x14ac:dyDescent="0.2">
      <c r="A62" s="30" t="s">
        <v>33</v>
      </c>
      <c r="B62" s="30">
        <v>14</v>
      </c>
      <c r="C62" s="31" t="s">
        <v>98</v>
      </c>
      <c r="D62" s="30" t="s">
        <v>99</v>
      </c>
      <c r="E62" s="32" t="s">
        <v>100</v>
      </c>
      <c r="F62" s="33" t="s">
        <v>70</v>
      </c>
      <c r="G62" s="34">
        <v>130.53399999999999</v>
      </c>
      <c r="H62" s="35">
        <v>0</v>
      </c>
      <c r="I62" s="35">
        <f>ROUND(G62*H62,P4)</f>
        <v>0</v>
      </c>
      <c r="J62" s="33" t="s">
        <v>38</v>
      </c>
      <c r="O62" s="36">
        <f>I62*0.21</f>
        <v>0</v>
      </c>
      <c r="P62">
        <v>3</v>
      </c>
    </row>
    <row r="63" spans="1:16" ht="16" x14ac:dyDescent="0.2">
      <c r="A63" s="30" t="s">
        <v>39</v>
      </c>
      <c r="B63" s="37"/>
      <c r="E63" s="40" t="s">
        <v>35</v>
      </c>
      <c r="J63" s="38"/>
    </row>
    <row r="64" spans="1:16" ht="64" x14ac:dyDescent="0.2">
      <c r="A64" s="30" t="s">
        <v>41</v>
      </c>
      <c r="B64" s="37"/>
      <c r="E64" s="39" t="s">
        <v>101</v>
      </c>
      <c r="J64" s="38"/>
    </row>
    <row r="65" spans="1:16" ht="112" x14ac:dyDescent="0.2">
      <c r="A65" s="30" t="s">
        <v>43</v>
      </c>
      <c r="B65" s="37"/>
      <c r="E65" s="32" t="s">
        <v>102</v>
      </c>
      <c r="J65" s="38"/>
    </row>
    <row r="66" spans="1:16" ht="16" x14ac:dyDescent="0.2">
      <c r="A66" s="30" t="s">
        <v>33</v>
      </c>
      <c r="B66" s="30">
        <v>15</v>
      </c>
      <c r="C66" s="31" t="s">
        <v>98</v>
      </c>
      <c r="D66" s="30" t="s">
        <v>82</v>
      </c>
      <c r="E66" s="32" t="s">
        <v>100</v>
      </c>
      <c r="F66" s="33" t="s">
        <v>70</v>
      </c>
      <c r="G66" s="34">
        <v>18</v>
      </c>
      <c r="H66" s="35">
        <v>0</v>
      </c>
      <c r="I66" s="35">
        <f>ROUND(G66*H66,P4)</f>
        <v>0</v>
      </c>
      <c r="J66" s="33" t="s">
        <v>38</v>
      </c>
      <c r="O66" s="36">
        <f>I66*0.21</f>
        <v>0</v>
      </c>
      <c r="P66">
        <v>3</v>
      </c>
    </row>
    <row r="67" spans="1:16" ht="16" x14ac:dyDescent="0.2">
      <c r="A67" s="30" t="s">
        <v>39</v>
      </c>
      <c r="B67" s="37"/>
      <c r="E67" s="40" t="s">
        <v>35</v>
      </c>
      <c r="J67" s="38"/>
    </row>
    <row r="68" spans="1:16" ht="48" x14ac:dyDescent="0.2">
      <c r="A68" s="30" t="s">
        <v>41</v>
      </c>
      <c r="B68" s="37"/>
      <c r="E68" s="39" t="s">
        <v>103</v>
      </c>
      <c r="J68" s="38"/>
    </row>
    <row r="69" spans="1:16" ht="112" x14ac:dyDescent="0.2">
      <c r="A69" s="30" t="s">
        <v>43</v>
      </c>
      <c r="B69" s="37"/>
      <c r="E69" s="32" t="s">
        <v>102</v>
      </c>
      <c r="J69" s="38"/>
    </row>
    <row r="70" spans="1:16" x14ac:dyDescent="0.2">
      <c r="A70" s="24" t="s">
        <v>30</v>
      </c>
      <c r="B70" s="25"/>
      <c r="C70" s="26" t="s">
        <v>104</v>
      </c>
      <c r="D70" s="27"/>
      <c r="E70" s="24" t="s">
        <v>105</v>
      </c>
      <c r="F70" s="27"/>
      <c r="G70" s="27"/>
      <c r="H70" s="27"/>
      <c r="I70" s="28">
        <f>SUMIFS(I71:I86,A71:A86,"P")</f>
        <v>0</v>
      </c>
      <c r="J70" s="29"/>
    </row>
    <row r="71" spans="1:16" ht="16" x14ac:dyDescent="0.2">
      <c r="A71" s="30" t="s">
        <v>33</v>
      </c>
      <c r="B71" s="30">
        <v>16</v>
      </c>
      <c r="C71" s="31" t="s">
        <v>106</v>
      </c>
      <c r="D71" s="30"/>
      <c r="E71" s="32" t="s">
        <v>107</v>
      </c>
      <c r="F71" s="33" t="s">
        <v>86</v>
      </c>
      <c r="G71" s="34">
        <v>0.54</v>
      </c>
      <c r="H71" s="35">
        <v>0</v>
      </c>
      <c r="I71" s="35">
        <f>ROUND(G71*H71,P4)</f>
        <v>0</v>
      </c>
      <c r="J71" s="33" t="s">
        <v>38</v>
      </c>
      <c r="O71" s="36">
        <f>I71*0.21</f>
        <v>0</v>
      </c>
      <c r="P71">
        <v>3</v>
      </c>
    </row>
    <row r="72" spans="1:16" ht="16" x14ac:dyDescent="0.2">
      <c r="A72" s="30" t="s">
        <v>39</v>
      </c>
      <c r="B72" s="37"/>
      <c r="E72" s="32" t="s">
        <v>108</v>
      </c>
      <c r="J72" s="38"/>
    </row>
    <row r="73" spans="1:16" ht="32" x14ac:dyDescent="0.2">
      <c r="A73" s="30" t="s">
        <v>41</v>
      </c>
      <c r="B73" s="37"/>
      <c r="E73" s="39" t="s">
        <v>109</v>
      </c>
      <c r="J73" s="38"/>
    </row>
    <row r="74" spans="1:16" ht="409.6" x14ac:dyDescent="0.2">
      <c r="A74" s="30" t="s">
        <v>43</v>
      </c>
      <c r="B74" s="37"/>
      <c r="E74" s="32" t="s">
        <v>93</v>
      </c>
      <c r="J74" s="38"/>
    </row>
    <row r="75" spans="1:16" ht="16" x14ac:dyDescent="0.2">
      <c r="A75" s="30" t="s">
        <v>33</v>
      </c>
      <c r="B75" s="30">
        <v>17</v>
      </c>
      <c r="C75" s="31" t="s">
        <v>110</v>
      </c>
      <c r="D75" s="30"/>
      <c r="E75" s="32" t="s">
        <v>111</v>
      </c>
      <c r="F75" s="33" t="s">
        <v>37</v>
      </c>
      <c r="G75" s="34">
        <v>0.108</v>
      </c>
      <c r="H75" s="35">
        <v>0</v>
      </c>
      <c r="I75" s="35">
        <f>ROUND(G75*H75,P4)</f>
        <v>0</v>
      </c>
      <c r="J75" s="33" t="s">
        <v>38</v>
      </c>
      <c r="O75" s="36">
        <f>I75*0.21</f>
        <v>0</v>
      </c>
      <c r="P75">
        <v>3</v>
      </c>
    </row>
    <row r="76" spans="1:16" ht="16" x14ac:dyDescent="0.2">
      <c r="A76" s="30" t="s">
        <v>39</v>
      </c>
      <c r="B76" s="37"/>
      <c r="E76" s="40" t="s">
        <v>35</v>
      </c>
      <c r="J76" s="38"/>
    </row>
    <row r="77" spans="1:16" ht="32" x14ac:dyDescent="0.2">
      <c r="A77" s="30" t="s">
        <v>41</v>
      </c>
      <c r="B77" s="37"/>
      <c r="E77" s="39" t="s">
        <v>112</v>
      </c>
      <c r="J77" s="38"/>
    </row>
    <row r="78" spans="1:16" ht="380" x14ac:dyDescent="0.2">
      <c r="A78" s="30" t="s">
        <v>43</v>
      </c>
      <c r="B78" s="37"/>
      <c r="E78" s="32" t="s">
        <v>113</v>
      </c>
      <c r="J78" s="38"/>
    </row>
    <row r="79" spans="1:16" ht="16" x14ac:dyDescent="0.2">
      <c r="A79" s="30" t="s">
        <v>33</v>
      </c>
      <c r="B79" s="30">
        <v>18</v>
      </c>
      <c r="C79" s="31" t="s">
        <v>114</v>
      </c>
      <c r="D79" s="30"/>
      <c r="E79" s="32" t="s">
        <v>115</v>
      </c>
      <c r="F79" s="33" t="s">
        <v>86</v>
      </c>
      <c r="G79" s="34">
        <v>2.4630000000000001</v>
      </c>
      <c r="H79" s="35">
        <v>0</v>
      </c>
      <c r="I79" s="35">
        <f>ROUND(G79*H79,P4)</f>
        <v>0</v>
      </c>
      <c r="J79" s="33" t="s">
        <v>38</v>
      </c>
      <c r="O79" s="36">
        <f>I79*0.21</f>
        <v>0</v>
      </c>
      <c r="P79">
        <v>3</v>
      </c>
    </row>
    <row r="80" spans="1:16" ht="16" x14ac:dyDescent="0.2">
      <c r="A80" s="30" t="s">
        <v>39</v>
      </c>
      <c r="B80" s="37"/>
      <c r="E80" s="32" t="s">
        <v>108</v>
      </c>
      <c r="J80" s="38"/>
    </row>
    <row r="81" spans="1:16" ht="32" x14ac:dyDescent="0.2">
      <c r="A81" s="30" t="s">
        <v>41</v>
      </c>
      <c r="B81" s="37"/>
      <c r="E81" s="39" t="s">
        <v>116</v>
      </c>
      <c r="J81" s="38"/>
    </row>
    <row r="82" spans="1:16" ht="409.6" x14ac:dyDescent="0.2">
      <c r="A82" s="30" t="s">
        <v>43</v>
      </c>
      <c r="B82" s="37"/>
      <c r="E82" s="32" t="s">
        <v>93</v>
      </c>
      <c r="J82" s="38"/>
    </row>
    <row r="83" spans="1:16" ht="16" x14ac:dyDescent="0.2">
      <c r="A83" s="30" t="s">
        <v>33</v>
      </c>
      <c r="B83" s="30">
        <v>19</v>
      </c>
      <c r="C83" s="31" t="s">
        <v>117</v>
      </c>
      <c r="D83" s="30"/>
      <c r="E83" s="32" t="s">
        <v>118</v>
      </c>
      <c r="F83" s="33" t="s">
        <v>37</v>
      </c>
      <c r="G83" s="34">
        <v>0.13</v>
      </c>
      <c r="H83" s="35">
        <v>0</v>
      </c>
      <c r="I83" s="35">
        <f>ROUND(G83*H83,P4)</f>
        <v>0</v>
      </c>
      <c r="J83" s="33" t="s">
        <v>38</v>
      </c>
      <c r="O83" s="36">
        <f>I83*0.21</f>
        <v>0</v>
      </c>
      <c r="P83">
        <v>3</v>
      </c>
    </row>
    <row r="84" spans="1:16" ht="16" x14ac:dyDescent="0.2">
      <c r="A84" s="30" t="s">
        <v>39</v>
      </c>
      <c r="B84" s="37"/>
      <c r="E84" s="40" t="s">
        <v>35</v>
      </c>
      <c r="J84" s="38"/>
    </row>
    <row r="85" spans="1:16" ht="48" x14ac:dyDescent="0.2">
      <c r="A85" s="30" t="s">
        <v>41</v>
      </c>
      <c r="B85" s="37"/>
      <c r="E85" s="39" t="s">
        <v>119</v>
      </c>
      <c r="J85" s="38"/>
    </row>
    <row r="86" spans="1:16" ht="380" x14ac:dyDescent="0.2">
      <c r="A86" s="30" t="s">
        <v>43</v>
      </c>
      <c r="B86" s="37"/>
      <c r="E86" s="32" t="s">
        <v>113</v>
      </c>
      <c r="J86" s="38"/>
    </row>
    <row r="87" spans="1:16" x14ac:dyDescent="0.2">
      <c r="A87" s="24" t="s">
        <v>30</v>
      </c>
      <c r="B87" s="25"/>
      <c r="C87" s="26" t="s">
        <v>120</v>
      </c>
      <c r="D87" s="27"/>
      <c r="E87" s="24" t="s">
        <v>121</v>
      </c>
      <c r="F87" s="27"/>
      <c r="G87" s="27"/>
      <c r="H87" s="27"/>
      <c r="I87" s="28">
        <f>SUMIFS(I88:I99,A88:A99,"P")</f>
        <v>0</v>
      </c>
      <c r="J87" s="29"/>
    </row>
    <row r="88" spans="1:16" ht="16" x14ac:dyDescent="0.2">
      <c r="A88" s="30" t="s">
        <v>33</v>
      </c>
      <c r="B88" s="30">
        <v>20</v>
      </c>
      <c r="C88" s="31" t="s">
        <v>122</v>
      </c>
      <c r="D88" s="30"/>
      <c r="E88" s="32" t="s">
        <v>123</v>
      </c>
      <c r="F88" s="33" t="s">
        <v>86</v>
      </c>
      <c r="G88" s="34">
        <v>0.97199999999999998</v>
      </c>
      <c r="H88" s="35">
        <v>0</v>
      </c>
      <c r="I88" s="35">
        <f>ROUND(G88*H88,P4)</f>
        <v>0</v>
      </c>
      <c r="J88" s="33" t="s">
        <v>38</v>
      </c>
      <c r="O88" s="36">
        <f>I88*0.21</f>
        <v>0</v>
      </c>
      <c r="P88">
        <v>3</v>
      </c>
    </row>
    <row r="89" spans="1:16" ht="16" x14ac:dyDescent="0.2">
      <c r="A89" s="30" t="s">
        <v>39</v>
      </c>
      <c r="B89" s="37"/>
      <c r="E89" s="40" t="s">
        <v>35</v>
      </c>
      <c r="J89" s="38"/>
    </row>
    <row r="90" spans="1:16" ht="32" x14ac:dyDescent="0.2">
      <c r="A90" s="30" t="s">
        <v>41</v>
      </c>
      <c r="B90" s="37"/>
      <c r="E90" s="39" t="s">
        <v>124</v>
      </c>
      <c r="J90" s="38"/>
    </row>
    <row r="91" spans="1:16" ht="409.6" x14ac:dyDescent="0.2">
      <c r="A91" s="30" t="s">
        <v>43</v>
      </c>
      <c r="B91" s="37"/>
      <c r="E91" s="32" t="s">
        <v>125</v>
      </c>
      <c r="J91" s="38"/>
    </row>
    <row r="92" spans="1:16" ht="16" x14ac:dyDescent="0.2">
      <c r="A92" s="30" t="s">
        <v>33</v>
      </c>
      <c r="B92" s="30">
        <v>21</v>
      </c>
      <c r="C92" s="31" t="s">
        <v>126</v>
      </c>
      <c r="D92" s="30"/>
      <c r="E92" s="32" t="s">
        <v>127</v>
      </c>
      <c r="F92" s="33" t="s">
        <v>86</v>
      </c>
      <c r="G92" s="34">
        <v>1.62</v>
      </c>
      <c r="H92" s="35">
        <v>0</v>
      </c>
      <c r="I92" s="35">
        <f>ROUND(G92*H92,P4)</f>
        <v>0</v>
      </c>
      <c r="J92" s="33" t="s">
        <v>38</v>
      </c>
      <c r="O92" s="36">
        <f>I92*0.21</f>
        <v>0</v>
      </c>
      <c r="P92">
        <v>3</v>
      </c>
    </row>
    <row r="93" spans="1:16" ht="16" x14ac:dyDescent="0.2">
      <c r="A93" s="30" t="s">
        <v>39</v>
      </c>
      <c r="B93" s="37"/>
      <c r="E93" s="40" t="s">
        <v>35</v>
      </c>
      <c r="J93" s="38"/>
    </row>
    <row r="94" spans="1:16" ht="32" x14ac:dyDescent="0.2">
      <c r="A94" s="30" t="s">
        <v>41</v>
      </c>
      <c r="B94" s="37"/>
      <c r="E94" s="39" t="s">
        <v>128</v>
      </c>
      <c r="J94" s="38"/>
    </row>
    <row r="95" spans="1:16" ht="144" x14ac:dyDescent="0.2">
      <c r="A95" s="30" t="s">
        <v>43</v>
      </c>
      <c r="B95" s="37"/>
      <c r="E95" s="32" t="s">
        <v>129</v>
      </c>
      <c r="J95" s="38"/>
    </row>
    <row r="96" spans="1:16" ht="16" x14ac:dyDescent="0.2">
      <c r="A96" s="30" t="s">
        <v>33</v>
      </c>
      <c r="B96" s="30">
        <v>22</v>
      </c>
      <c r="C96" s="31" t="s">
        <v>130</v>
      </c>
      <c r="D96" s="30"/>
      <c r="E96" s="32" t="s">
        <v>131</v>
      </c>
      <c r="F96" s="33" t="s">
        <v>86</v>
      </c>
      <c r="G96" s="34">
        <v>1.2230000000000001</v>
      </c>
      <c r="H96" s="35">
        <v>0</v>
      </c>
      <c r="I96" s="35">
        <f>ROUND(G96*H96,P4)</f>
        <v>0</v>
      </c>
      <c r="J96" s="33" t="s">
        <v>38</v>
      </c>
      <c r="O96" s="36">
        <f>I96*0.21</f>
        <v>0</v>
      </c>
      <c r="P96">
        <v>3</v>
      </c>
    </row>
    <row r="97" spans="1:16" ht="16" x14ac:dyDescent="0.2">
      <c r="A97" s="30" t="s">
        <v>39</v>
      </c>
      <c r="B97" s="37"/>
      <c r="E97" s="40" t="s">
        <v>35</v>
      </c>
      <c r="J97" s="38"/>
    </row>
    <row r="98" spans="1:16" ht="48" x14ac:dyDescent="0.2">
      <c r="A98" s="30" t="s">
        <v>41</v>
      </c>
      <c r="B98" s="37"/>
      <c r="E98" s="39" t="s">
        <v>132</v>
      </c>
      <c r="J98" s="38"/>
    </row>
    <row r="99" spans="1:16" ht="176" x14ac:dyDescent="0.2">
      <c r="A99" s="30" t="s">
        <v>43</v>
      </c>
      <c r="B99" s="37"/>
      <c r="E99" s="32" t="s">
        <v>133</v>
      </c>
      <c r="J99" s="38"/>
    </row>
    <row r="100" spans="1:16" x14ac:dyDescent="0.2">
      <c r="A100" s="24" t="s">
        <v>30</v>
      </c>
      <c r="B100" s="25"/>
      <c r="C100" s="26" t="s">
        <v>134</v>
      </c>
      <c r="D100" s="27"/>
      <c r="E100" s="24" t="s">
        <v>135</v>
      </c>
      <c r="F100" s="27"/>
      <c r="G100" s="27"/>
      <c r="H100" s="27"/>
      <c r="I100" s="28">
        <f>SUMIFS(I101:I104,A101:A104,"P")</f>
        <v>0</v>
      </c>
      <c r="J100" s="29"/>
    </row>
    <row r="101" spans="1:16" ht="16" x14ac:dyDescent="0.2">
      <c r="A101" s="30" t="s">
        <v>33</v>
      </c>
      <c r="B101" s="30">
        <v>23</v>
      </c>
      <c r="C101" s="31" t="s">
        <v>136</v>
      </c>
      <c r="D101" s="30"/>
      <c r="E101" s="32" t="s">
        <v>137</v>
      </c>
      <c r="F101" s="33" t="s">
        <v>138</v>
      </c>
      <c r="G101" s="34">
        <v>50.713999999999999</v>
      </c>
      <c r="H101" s="35">
        <v>0</v>
      </c>
      <c r="I101" s="35">
        <f>ROUND(G101*H101,P4)</f>
        <v>0</v>
      </c>
      <c r="J101" s="33" t="s">
        <v>38</v>
      </c>
      <c r="O101" s="36">
        <f>I101*0.21</f>
        <v>0</v>
      </c>
      <c r="P101">
        <v>3</v>
      </c>
    </row>
    <row r="102" spans="1:16" ht="16" x14ac:dyDescent="0.2">
      <c r="A102" s="30" t="s">
        <v>39</v>
      </c>
      <c r="B102" s="37"/>
      <c r="E102" s="40" t="s">
        <v>35</v>
      </c>
      <c r="J102" s="38"/>
    </row>
    <row r="103" spans="1:16" ht="128" x14ac:dyDescent="0.2">
      <c r="A103" s="30" t="s">
        <v>41</v>
      </c>
      <c r="B103" s="37"/>
      <c r="E103" s="39" t="s">
        <v>139</v>
      </c>
      <c r="J103" s="38"/>
    </row>
    <row r="104" spans="1:16" ht="128" x14ac:dyDescent="0.2">
      <c r="A104" s="30" t="s">
        <v>43</v>
      </c>
      <c r="B104" s="37"/>
      <c r="E104" s="32" t="s">
        <v>140</v>
      </c>
      <c r="J104" s="38"/>
    </row>
    <row r="105" spans="1:16" x14ac:dyDescent="0.2">
      <c r="A105" s="24" t="s">
        <v>30</v>
      </c>
      <c r="B105" s="25"/>
      <c r="C105" s="26" t="s">
        <v>141</v>
      </c>
      <c r="D105" s="27"/>
      <c r="E105" s="24" t="s">
        <v>142</v>
      </c>
      <c r="F105" s="27"/>
      <c r="G105" s="27"/>
      <c r="H105" s="27"/>
      <c r="I105" s="28">
        <f>SUMIFS(I106:I141,A106:A141,"P")</f>
        <v>0</v>
      </c>
      <c r="J105" s="29"/>
    </row>
    <row r="106" spans="1:16" ht="16" x14ac:dyDescent="0.2">
      <c r="A106" s="30" t="s">
        <v>33</v>
      </c>
      <c r="B106" s="30">
        <v>24</v>
      </c>
      <c r="C106" s="31" t="s">
        <v>143</v>
      </c>
      <c r="D106" s="30"/>
      <c r="E106" s="32" t="s">
        <v>144</v>
      </c>
      <c r="F106" s="33" t="s">
        <v>145</v>
      </c>
      <c r="G106" s="34">
        <v>15.2</v>
      </c>
      <c r="H106" s="35">
        <v>0</v>
      </c>
      <c r="I106" s="35">
        <f>ROUND(G106*H106,P4)</f>
        <v>0</v>
      </c>
      <c r="J106" s="33" t="s">
        <v>38</v>
      </c>
      <c r="O106" s="36">
        <f>I106*0.21</f>
        <v>0</v>
      </c>
      <c r="P106">
        <v>3</v>
      </c>
    </row>
    <row r="107" spans="1:16" ht="16" x14ac:dyDescent="0.2">
      <c r="A107" s="30" t="s">
        <v>39</v>
      </c>
      <c r="B107" s="37"/>
      <c r="E107" s="40" t="s">
        <v>35</v>
      </c>
      <c r="J107" s="38"/>
    </row>
    <row r="108" spans="1:16" ht="32" x14ac:dyDescent="0.2">
      <c r="A108" s="30" t="s">
        <v>41</v>
      </c>
      <c r="B108" s="37"/>
      <c r="E108" s="39" t="s">
        <v>146</v>
      </c>
      <c r="J108" s="38"/>
    </row>
    <row r="109" spans="1:16" ht="96" x14ac:dyDescent="0.2">
      <c r="A109" s="30" t="s">
        <v>43</v>
      </c>
      <c r="B109" s="37"/>
      <c r="E109" s="32" t="s">
        <v>147</v>
      </c>
      <c r="J109" s="38"/>
    </row>
    <row r="110" spans="1:16" ht="16" x14ac:dyDescent="0.2">
      <c r="A110" s="30" t="s">
        <v>33</v>
      </c>
      <c r="B110" s="30">
        <v>25</v>
      </c>
      <c r="C110" s="31" t="s">
        <v>148</v>
      </c>
      <c r="D110" s="30"/>
      <c r="E110" s="32" t="s">
        <v>149</v>
      </c>
      <c r="F110" s="33" t="s">
        <v>145</v>
      </c>
      <c r="G110" s="34">
        <v>2</v>
      </c>
      <c r="H110" s="35">
        <v>0</v>
      </c>
      <c r="I110" s="35">
        <f>ROUND(G110*H110,P4)</f>
        <v>0</v>
      </c>
      <c r="J110" s="33" t="s">
        <v>38</v>
      </c>
      <c r="O110" s="36">
        <f>I110*0.21</f>
        <v>0</v>
      </c>
      <c r="P110">
        <v>3</v>
      </c>
    </row>
    <row r="111" spans="1:16" ht="16" x14ac:dyDescent="0.2">
      <c r="A111" s="30" t="s">
        <v>39</v>
      </c>
      <c r="B111" s="37"/>
      <c r="E111" s="40" t="s">
        <v>35</v>
      </c>
      <c r="J111" s="38"/>
    </row>
    <row r="112" spans="1:16" ht="32" x14ac:dyDescent="0.2">
      <c r="A112" s="30" t="s">
        <v>41</v>
      </c>
      <c r="B112" s="37"/>
      <c r="E112" s="39" t="s">
        <v>150</v>
      </c>
      <c r="J112" s="38"/>
    </row>
    <row r="113" spans="1:16" ht="80" x14ac:dyDescent="0.2">
      <c r="A113" s="30" t="s">
        <v>43</v>
      </c>
      <c r="B113" s="37"/>
      <c r="E113" s="32" t="s">
        <v>151</v>
      </c>
      <c r="J113" s="38"/>
    </row>
    <row r="114" spans="1:16" ht="16" x14ac:dyDescent="0.2">
      <c r="A114" s="30" t="s">
        <v>33</v>
      </c>
      <c r="B114" s="30">
        <v>26</v>
      </c>
      <c r="C114" s="31" t="s">
        <v>152</v>
      </c>
      <c r="D114" s="30"/>
      <c r="E114" s="32" t="s">
        <v>153</v>
      </c>
      <c r="F114" s="33" t="s">
        <v>138</v>
      </c>
      <c r="G114" s="34">
        <v>24.087</v>
      </c>
      <c r="H114" s="35">
        <v>0</v>
      </c>
      <c r="I114" s="35">
        <f>ROUND(G114*H114,P4)</f>
        <v>0</v>
      </c>
      <c r="J114" s="33" t="s">
        <v>38</v>
      </c>
      <c r="O114" s="36">
        <f>I114*0.21</f>
        <v>0</v>
      </c>
      <c r="P114">
        <v>3</v>
      </c>
    </row>
    <row r="115" spans="1:16" ht="80" x14ac:dyDescent="0.2">
      <c r="A115" s="30" t="s">
        <v>39</v>
      </c>
      <c r="B115" s="37"/>
      <c r="E115" s="32" t="s">
        <v>154</v>
      </c>
      <c r="J115" s="38"/>
    </row>
    <row r="116" spans="1:16" ht="32" x14ac:dyDescent="0.2">
      <c r="A116" s="30" t="s">
        <v>41</v>
      </c>
      <c r="B116" s="37"/>
      <c r="E116" s="39" t="s">
        <v>155</v>
      </c>
      <c r="J116" s="38"/>
    </row>
    <row r="117" spans="1:16" ht="128" x14ac:dyDescent="0.2">
      <c r="A117" s="30" t="s">
        <v>43</v>
      </c>
      <c r="B117" s="37"/>
      <c r="E117" s="32" t="s">
        <v>156</v>
      </c>
      <c r="J117" s="38"/>
    </row>
    <row r="118" spans="1:16" ht="16" x14ac:dyDescent="0.2">
      <c r="A118" s="30" t="s">
        <v>33</v>
      </c>
      <c r="B118" s="30">
        <v>27</v>
      </c>
      <c r="C118" s="31" t="s">
        <v>157</v>
      </c>
      <c r="D118" s="30"/>
      <c r="E118" s="32" t="s">
        <v>158</v>
      </c>
      <c r="F118" s="33" t="s">
        <v>159</v>
      </c>
      <c r="G118" s="34">
        <v>302.577</v>
      </c>
      <c r="H118" s="35">
        <v>0</v>
      </c>
      <c r="I118" s="35">
        <f>ROUND(G118*H118,P4)</f>
        <v>0</v>
      </c>
      <c r="J118" s="33" t="s">
        <v>38</v>
      </c>
      <c r="O118" s="36">
        <f>I118*0.21</f>
        <v>0</v>
      </c>
      <c r="P118">
        <v>3</v>
      </c>
    </row>
    <row r="119" spans="1:16" ht="16" x14ac:dyDescent="0.2">
      <c r="A119" s="30" t="s">
        <v>39</v>
      </c>
      <c r="B119" s="37"/>
      <c r="E119" s="40" t="s">
        <v>35</v>
      </c>
      <c r="J119" s="38"/>
    </row>
    <row r="120" spans="1:16" ht="112" x14ac:dyDescent="0.2">
      <c r="A120" s="30" t="s">
        <v>41</v>
      </c>
      <c r="B120" s="37"/>
      <c r="E120" s="39" t="s">
        <v>160</v>
      </c>
      <c r="J120" s="38"/>
    </row>
    <row r="121" spans="1:16" ht="409.6" x14ac:dyDescent="0.2">
      <c r="A121" s="30" t="s">
        <v>43</v>
      </c>
      <c r="B121" s="37"/>
      <c r="E121" s="32" t="s">
        <v>161</v>
      </c>
      <c r="J121" s="38"/>
    </row>
    <row r="122" spans="1:16" ht="16" x14ac:dyDescent="0.2">
      <c r="A122" s="30" t="s">
        <v>33</v>
      </c>
      <c r="B122" s="30">
        <v>28</v>
      </c>
      <c r="C122" s="31" t="s">
        <v>162</v>
      </c>
      <c r="D122" s="30"/>
      <c r="E122" s="32" t="s">
        <v>163</v>
      </c>
      <c r="F122" s="33" t="s">
        <v>138</v>
      </c>
      <c r="G122" s="34">
        <v>18.821999999999999</v>
      </c>
      <c r="H122" s="35">
        <v>0</v>
      </c>
      <c r="I122" s="35">
        <f>ROUND(G122*H122,P4)</f>
        <v>0</v>
      </c>
      <c r="J122" s="33" t="s">
        <v>38</v>
      </c>
      <c r="O122" s="36">
        <f>I122*0.21</f>
        <v>0</v>
      </c>
      <c r="P122">
        <v>3</v>
      </c>
    </row>
    <row r="123" spans="1:16" ht="16" x14ac:dyDescent="0.2">
      <c r="A123" s="30" t="s">
        <v>39</v>
      </c>
      <c r="B123" s="37"/>
      <c r="E123" s="40" t="s">
        <v>35</v>
      </c>
      <c r="J123" s="38"/>
    </row>
    <row r="124" spans="1:16" ht="48" x14ac:dyDescent="0.2">
      <c r="A124" s="30" t="s">
        <v>41</v>
      </c>
      <c r="B124" s="37"/>
      <c r="E124" s="39" t="s">
        <v>164</v>
      </c>
      <c r="J124" s="38"/>
    </row>
    <row r="125" spans="1:16" ht="80" x14ac:dyDescent="0.2">
      <c r="A125" s="30" t="s">
        <v>43</v>
      </c>
      <c r="B125" s="37"/>
      <c r="E125" s="32" t="s">
        <v>165</v>
      </c>
      <c r="J125" s="38"/>
    </row>
    <row r="126" spans="1:16" ht="16" x14ac:dyDescent="0.2">
      <c r="A126" s="30" t="s">
        <v>33</v>
      </c>
      <c r="B126" s="30">
        <v>29</v>
      </c>
      <c r="C126" s="31" t="s">
        <v>166</v>
      </c>
      <c r="D126" s="30"/>
      <c r="E126" s="32" t="s">
        <v>167</v>
      </c>
      <c r="F126" s="33" t="s">
        <v>138</v>
      </c>
      <c r="G126" s="34">
        <v>43.186999999999998</v>
      </c>
      <c r="H126" s="35">
        <v>0</v>
      </c>
      <c r="I126" s="35">
        <f>ROUND(G126*H126,P4)</f>
        <v>0</v>
      </c>
      <c r="J126" s="33" t="s">
        <v>38</v>
      </c>
      <c r="O126" s="36">
        <f>I126*0.21</f>
        <v>0</v>
      </c>
      <c r="P126">
        <v>3</v>
      </c>
    </row>
    <row r="127" spans="1:16" ht="16" x14ac:dyDescent="0.2">
      <c r="A127" s="30" t="s">
        <v>39</v>
      </c>
      <c r="B127" s="37"/>
      <c r="E127" s="40" t="s">
        <v>35</v>
      </c>
      <c r="J127" s="38"/>
    </row>
    <row r="128" spans="1:16" ht="64" x14ac:dyDescent="0.2">
      <c r="A128" s="30" t="s">
        <v>41</v>
      </c>
      <c r="B128" s="37"/>
      <c r="E128" s="39" t="s">
        <v>168</v>
      </c>
      <c r="J128" s="38"/>
    </row>
    <row r="129" spans="1:16" ht="80" x14ac:dyDescent="0.2">
      <c r="A129" s="30" t="s">
        <v>43</v>
      </c>
      <c r="B129" s="37"/>
      <c r="E129" s="32" t="s">
        <v>165</v>
      </c>
      <c r="J129" s="38"/>
    </row>
    <row r="130" spans="1:16" ht="16" x14ac:dyDescent="0.2">
      <c r="A130" s="30" t="s">
        <v>33</v>
      </c>
      <c r="B130" s="30">
        <v>30</v>
      </c>
      <c r="C130" s="31" t="s">
        <v>169</v>
      </c>
      <c r="D130" s="30"/>
      <c r="E130" s="32" t="s">
        <v>170</v>
      </c>
      <c r="F130" s="33" t="s">
        <v>86</v>
      </c>
      <c r="G130" s="34">
        <v>2.2810000000000001</v>
      </c>
      <c r="H130" s="35">
        <v>0</v>
      </c>
      <c r="I130" s="35">
        <f>ROUND(G130*H130,P4)</f>
        <v>0</v>
      </c>
      <c r="J130" s="33" t="s">
        <v>38</v>
      </c>
      <c r="O130" s="36">
        <f>I130*0.21</f>
        <v>0</v>
      </c>
      <c r="P130">
        <v>3</v>
      </c>
    </row>
    <row r="131" spans="1:16" ht="16" x14ac:dyDescent="0.2">
      <c r="A131" s="30" t="s">
        <v>39</v>
      </c>
      <c r="B131" s="37"/>
      <c r="E131" s="32" t="s">
        <v>171</v>
      </c>
      <c r="J131" s="38"/>
    </row>
    <row r="132" spans="1:16" ht="48" x14ac:dyDescent="0.2">
      <c r="A132" s="30" t="s">
        <v>41</v>
      </c>
      <c r="B132" s="37"/>
      <c r="E132" s="39" t="s">
        <v>172</v>
      </c>
      <c r="J132" s="38"/>
    </row>
    <row r="133" spans="1:16" ht="144" x14ac:dyDescent="0.2">
      <c r="A133" s="30" t="s">
        <v>43</v>
      </c>
      <c r="B133" s="37"/>
      <c r="E133" s="32" t="s">
        <v>173</v>
      </c>
      <c r="J133" s="38"/>
    </row>
    <row r="134" spans="1:16" ht="16" x14ac:dyDescent="0.2">
      <c r="A134" s="30" t="s">
        <v>33</v>
      </c>
      <c r="B134" s="30">
        <v>31</v>
      </c>
      <c r="C134" s="31" t="s">
        <v>174</v>
      </c>
      <c r="D134" s="30"/>
      <c r="E134" s="32" t="s">
        <v>175</v>
      </c>
      <c r="F134" s="33" t="s">
        <v>86</v>
      </c>
      <c r="G134" s="34">
        <v>0.15</v>
      </c>
      <c r="H134" s="35">
        <v>0</v>
      </c>
      <c r="I134" s="35">
        <f>ROUND(G134*H134,P4)</f>
        <v>0</v>
      </c>
      <c r="J134" s="33" t="s">
        <v>38</v>
      </c>
      <c r="O134" s="36">
        <f>I134*0.21</f>
        <v>0</v>
      </c>
      <c r="P134">
        <v>3</v>
      </c>
    </row>
    <row r="135" spans="1:16" ht="16" x14ac:dyDescent="0.2">
      <c r="A135" s="30" t="s">
        <v>39</v>
      </c>
      <c r="B135" s="37"/>
      <c r="E135" s="32" t="s">
        <v>171</v>
      </c>
      <c r="J135" s="38"/>
    </row>
    <row r="136" spans="1:16" ht="32" x14ac:dyDescent="0.2">
      <c r="A136" s="30" t="s">
        <v>41</v>
      </c>
      <c r="B136" s="37"/>
      <c r="E136" s="39" t="s">
        <v>176</v>
      </c>
      <c r="J136" s="38"/>
    </row>
    <row r="137" spans="1:16" ht="144" x14ac:dyDescent="0.2">
      <c r="A137" s="30" t="s">
        <v>43</v>
      </c>
      <c r="B137" s="37"/>
      <c r="E137" s="32" t="s">
        <v>173</v>
      </c>
      <c r="J137" s="38"/>
    </row>
    <row r="138" spans="1:16" ht="16" x14ac:dyDescent="0.2">
      <c r="A138" s="30" t="s">
        <v>33</v>
      </c>
      <c r="B138" s="30">
        <v>32</v>
      </c>
      <c r="C138" s="31" t="s">
        <v>177</v>
      </c>
      <c r="D138" s="30"/>
      <c r="E138" s="32" t="s">
        <v>178</v>
      </c>
      <c r="F138" s="33" t="s">
        <v>37</v>
      </c>
      <c r="G138" s="34">
        <v>0.99099999999999999</v>
      </c>
      <c r="H138" s="35">
        <v>0</v>
      </c>
      <c r="I138" s="35">
        <f>ROUND(G138*H138,P4)</f>
        <v>0</v>
      </c>
      <c r="J138" s="33" t="s">
        <v>38</v>
      </c>
      <c r="O138" s="36">
        <f>I138*0.21</f>
        <v>0</v>
      </c>
      <c r="P138">
        <v>3</v>
      </c>
    </row>
    <row r="139" spans="1:16" ht="16" x14ac:dyDescent="0.2">
      <c r="A139" s="30" t="s">
        <v>39</v>
      </c>
      <c r="B139" s="37"/>
      <c r="E139" s="32" t="s">
        <v>179</v>
      </c>
      <c r="J139" s="38"/>
    </row>
    <row r="140" spans="1:16" ht="48" x14ac:dyDescent="0.2">
      <c r="A140" s="30" t="s">
        <v>41</v>
      </c>
      <c r="B140" s="37"/>
      <c r="E140" s="39" t="s">
        <v>180</v>
      </c>
      <c r="J140" s="38"/>
    </row>
    <row r="141" spans="1:16" ht="144" x14ac:dyDescent="0.2">
      <c r="A141" s="30" t="s">
        <v>43</v>
      </c>
      <c r="B141" s="41"/>
      <c r="C141" s="42"/>
      <c r="D141" s="42"/>
      <c r="E141" s="32" t="s">
        <v>181</v>
      </c>
      <c r="F141" s="42"/>
      <c r="G141" s="42"/>
      <c r="H141" s="42"/>
      <c r="I141" s="42"/>
      <c r="J141" s="43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SO 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 Dobrovolný</cp:lastModifiedBy>
  <dcterms:created xsi:type="dcterms:W3CDTF">2026-02-26T20:54:14Z</dcterms:created>
  <dcterms:modified xsi:type="dcterms:W3CDTF">2026-02-27T13:51:30Z</dcterms:modified>
</cp:coreProperties>
</file>