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ata\Dotace\VZ\2026\Z2\Z2_VD_Sec_zrizeni_pristavniho_mola\ZD\"/>
    </mc:Choice>
  </mc:AlternateContent>
  <bookViews>
    <workbookView xWindow="240" yWindow="135" windowWidth="24915" windowHeight="13365" activeTab="1"/>
  </bookViews>
  <sheets>
    <sheet name="Titul" sheetId="2" r:id="rId1"/>
    <sheet name="Rekapitulace" sheetId="3" r:id="rId2"/>
    <sheet name="PolozRozp" sheetId="4" r:id="rId3"/>
    <sheet name="VON" sheetId="5" r:id="rId4"/>
    <sheet name="VV" sheetId="6" r:id="rId5"/>
  </sheets>
  <definedNames>
    <definedName name="_xlnm.Print_Area" localSheetId="2">PolozRozp!$A$1:$H$75</definedName>
    <definedName name="_xlnm.Print_Area" localSheetId="1">Rekapitulace!$A$1:$E$16</definedName>
    <definedName name="_xlnm.Print_Area" localSheetId="0">Titul!$A$1:$H$11</definedName>
    <definedName name="_xlnm.Print_Area" localSheetId="3">VON!$A$1:$F$22</definedName>
    <definedName name="_xlnm.Print_Area" localSheetId="4">VV!$B$1:$R$191</definedName>
  </definedNames>
  <calcPr calcId="162913"/>
</workbook>
</file>

<file path=xl/calcChain.xml><?xml version="1.0" encoding="utf-8"?>
<calcChain xmlns="http://schemas.openxmlformats.org/spreadsheetml/2006/main">
  <c r="G45" i="4" l="1"/>
  <c r="G44" i="4"/>
  <c r="G43" i="4"/>
  <c r="G42" i="4"/>
  <c r="F12" i="5" l="1"/>
  <c r="G59" i="4"/>
  <c r="G58" i="4"/>
  <c r="G57" i="4"/>
  <c r="P141" i="6"/>
  <c r="H141" i="6"/>
  <c r="I141" i="6" s="1"/>
  <c r="R141" i="6" s="1"/>
  <c r="P106" i="6"/>
  <c r="H106" i="6"/>
  <c r="I106" i="6" s="1"/>
  <c r="P58" i="6"/>
  <c r="H58" i="6"/>
  <c r="I58" i="6" s="1"/>
  <c r="P10" i="6"/>
  <c r="H10" i="6"/>
  <c r="I10" i="6" s="1"/>
  <c r="R58" i="6" l="1"/>
  <c r="R106" i="6"/>
  <c r="R10" i="6"/>
  <c r="C60" i="4"/>
  <c r="G67" i="4" l="1"/>
  <c r="G72" i="4"/>
  <c r="G71" i="4"/>
  <c r="G70" i="4"/>
  <c r="G69" i="4"/>
  <c r="G68" i="4"/>
  <c r="G60" i="4"/>
  <c r="G56" i="4"/>
  <c r="G55" i="4"/>
  <c r="G53" i="4"/>
  <c r="G52" i="4"/>
  <c r="G51" i="4"/>
  <c r="G50" i="4"/>
  <c r="G48" i="4"/>
  <c r="G38" i="4"/>
  <c r="G41" i="4"/>
  <c r="G40" i="4"/>
  <c r="G39" i="4"/>
  <c r="C28" i="4"/>
  <c r="I187" i="6"/>
  <c r="I184" i="6"/>
  <c r="I186" i="6"/>
  <c r="I185" i="6"/>
  <c r="I180" i="6"/>
  <c r="I183" i="6"/>
  <c r="I182" i="6"/>
  <c r="G37" i="4"/>
  <c r="G25" i="4"/>
  <c r="G24" i="4"/>
  <c r="P182" i="6" l="1"/>
  <c r="P179" i="6"/>
  <c r="I179" i="6"/>
  <c r="P178" i="6"/>
  <c r="I178" i="6"/>
  <c r="P177" i="6"/>
  <c r="I177" i="6"/>
  <c r="P176" i="6"/>
  <c r="I176" i="6"/>
  <c r="P175" i="6"/>
  <c r="I175" i="6"/>
  <c r="P188" i="6"/>
  <c r="I188" i="6"/>
  <c r="C171" i="6"/>
  <c r="P187" i="6"/>
  <c r="P186" i="6"/>
  <c r="P185" i="6"/>
  <c r="P184" i="6"/>
  <c r="P183" i="6"/>
  <c r="P181" i="6"/>
  <c r="I181" i="6"/>
  <c r="P180" i="6"/>
  <c r="R186" i="6" l="1"/>
  <c r="R188" i="6"/>
  <c r="R185" i="6"/>
  <c r="R184" i="6"/>
  <c r="R183" i="6"/>
  <c r="R182" i="6"/>
  <c r="R180" i="6"/>
  <c r="R179" i="6"/>
  <c r="R178" i="6"/>
  <c r="R177" i="6"/>
  <c r="R176" i="6"/>
  <c r="R175" i="6"/>
  <c r="R187" i="6"/>
  <c r="R181" i="6"/>
  <c r="R189" i="6" l="1"/>
  <c r="R190" i="6" s="1"/>
  <c r="C136" i="6"/>
  <c r="P164" i="6"/>
  <c r="I164" i="6"/>
  <c r="P163" i="6"/>
  <c r="I163" i="6"/>
  <c r="P162" i="6"/>
  <c r="I162" i="6"/>
  <c r="P161" i="6"/>
  <c r="I161" i="6"/>
  <c r="P160" i="6"/>
  <c r="I160" i="6"/>
  <c r="P159" i="6"/>
  <c r="I159" i="6"/>
  <c r="P158" i="6"/>
  <c r="I158" i="6"/>
  <c r="P157" i="6"/>
  <c r="I157" i="6"/>
  <c r="P156" i="6"/>
  <c r="I156" i="6"/>
  <c r="P155" i="6"/>
  <c r="I155" i="6"/>
  <c r="P154" i="6"/>
  <c r="I154" i="6"/>
  <c r="P152" i="6"/>
  <c r="I152" i="6"/>
  <c r="P151" i="6"/>
  <c r="H151" i="6"/>
  <c r="I151" i="6" s="1"/>
  <c r="R151" i="6" s="1"/>
  <c r="P150" i="6"/>
  <c r="H150" i="6"/>
  <c r="I150" i="6" s="1"/>
  <c r="P149" i="6"/>
  <c r="I149" i="6"/>
  <c r="P148" i="6"/>
  <c r="H148" i="6"/>
  <c r="I148" i="6" s="1"/>
  <c r="R148" i="6" s="1"/>
  <c r="P147" i="6"/>
  <c r="I147" i="6"/>
  <c r="P146" i="6"/>
  <c r="I146" i="6"/>
  <c r="P145" i="6"/>
  <c r="H145" i="6"/>
  <c r="I145" i="6" s="1"/>
  <c r="R145" i="6" s="1"/>
  <c r="P144" i="6"/>
  <c r="H144" i="6"/>
  <c r="I144" i="6" s="1"/>
  <c r="P143" i="6"/>
  <c r="H143" i="6"/>
  <c r="I143" i="6" s="1"/>
  <c r="P142" i="6"/>
  <c r="I142" i="6"/>
  <c r="P140" i="6"/>
  <c r="I140" i="6"/>
  <c r="C101" i="6"/>
  <c r="P129" i="6"/>
  <c r="I129" i="6"/>
  <c r="P128" i="6"/>
  <c r="I128" i="6"/>
  <c r="P127" i="6"/>
  <c r="I127" i="6"/>
  <c r="P126" i="6"/>
  <c r="I126" i="6"/>
  <c r="P125" i="6"/>
  <c r="I125" i="6"/>
  <c r="P124" i="6"/>
  <c r="I124" i="6"/>
  <c r="P123" i="6"/>
  <c r="I123" i="6"/>
  <c r="P122" i="6"/>
  <c r="I122" i="6"/>
  <c r="P121" i="6"/>
  <c r="I121" i="6"/>
  <c r="P120" i="6"/>
  <c r="I120" i="6"/>
  <c r="P119" i="6"/>
  <c r="I119" i="6"/>
  <c r="P117" i="6"/>
  <c r="I117" i="6"/>
  <c r="P116" i="6"/>
  <c r="H116" i="6"/>
  <c r="I116" i="6" s="1"/>
  <c r="P115" i="6"/>
  <c r="H115" i="6"/>
  <c r="I115" i="6" s="1"/>
  <c r="P114" i="6"/>
  <c r="I114" i="6"/>
  <c r="P113" i="6"/>
  <c r="H113" i="6"/>
  <c r="I113" i="6" s="1"/>
  <c r="P112" i="6"/>
  <c r="I112" i="6"/>
  <c r="P111" i="6"/>
  <c r="I111" i="6"/>
  <c r="P110" i="6"/>
  <c r="H110" i="6"/>
  <c r="I110" i="6" s="1"/>
  <c r="P109" i="6"/>
  <c r="H109" i="6"/>
  <c r="I109" i="6" s="1"/>
  <c r="P108" i="6"/>
  <c r="H108" i="6"/>
  <c r="I108" i="6" s="1"/>
  <c r="P107" i="6"/>
  <c r="I107" i="6"/>
  <c r="P105" i="6"/>
  <c r="I105" i="6"/>
  <c r="C53" i="6"/>
  <c r="P95" i="6"/>
  <c r="I95" i="6"/>
  <c r="P94" i="6"/>
  <c r="I94" i="6"/>
  <c r="P93" i="6"/>
  <c r="I93" i="6"/>
  <c r="P91" i="6"/>
  <c r="I91" i="6"/>
  <c r="P90" i="6"/>
  <c r="I90" i="6"/>
  <c r="P89" i="6"/>
  <c r="I89" i="6"/>
  <c r="P88" i="6"/>
  <c r="I88" i="6"/>
  <c r="P87" i="6"/>
  <c r="I87" i="6"/>
  <c r="P86" i="6"/>
  <c r="I86" i="6"/>
  <c r="P85" i="6"/>
  <c r="H85" i="6"/>
  <c r="I85" i="6" s="1"/>
  <c r="P84" i="6"/>
  <c r="H84" i="6"/>
  <c r="I84" i="6" s="1"/>
  <c r="P81" i="6"/>
  <c r="I81" i="6"/>
  <c r="P80" i="6"/>
  <c r="I80" i="6"/>
  <c r="P79" i="6"/>
  <c r="I79" i="6"/>
  <c r="P78" i="6"/>
  <c r="I78" i="6"/>
  <c r="P77" i="6"/>
  <c r="I77" i="6"/>
  <c r="P76" i="6"/>
  <c r="I76" i="6"/>
  <c r="P75" i="6"/>
  <c r="I75" i="6"/>
  <c r="P74" i="6"/>
  <c r="I74" i="6"/>
  <c r="P73" i="6"/>
  <c r="I73" i="6"/>
  <c r="P72" i="6"/>
  <c r="I72" i="6"/>
  <c r="P71" i="6"/>
  <c r="I71" i="6"/>
  <c r="P69" i="6"/>
  <c r="I69" i="6"/>
  <c r="P68" i="6"/>
  <c r="H68" i="6"/>
  <c r="I68" i="6" s="1"/>
  <c r="P67" i="6"/>
  <c r="H67" i="6"/>
  <c r="I67" i="6" s="1"/>
  <c r="P66" i="6"/>
  <c r="I66" i="6"/>
  <c r="P65" i="6"/>
  <c r="H65" i="6"/>
  <c r="I65" i="6" s="1"/>
  <c r="P64" i="6"/>
  <c r="I64" i="6"/>
  <c r="P63" i="6"/>
  <c r="I63" i="6"/>
  <c r="P62" i="6"/>
  <c r="H62" i="6"/>
  <c r="I62" i="6" s="1"/>
  <c r="R62" i="6" s="1"/>
  <c r="P61" i="6"/>
  <c r="H61" i="6"/>
  <c r="I61" i="6" s="1"/>
  <c r="P60" i="6"/>
  <c r="H60" i="6"/>
  <c r="I60" i="6" s="1"/>
  <c r="R60" i="6" s="1"/>
  <c r="P59" i="6"/>
  <c r="I59" i="6"/>
  <c r="P57" i="6"/>
  <c r="I57" i="6"/>
  <c r="P47" i="6"/>
  <c r="I47" i="6"/>
  <c r="P46" i="6"/>
  <c r="I46" i="6"/>
  <c r="P45" i="6"/>
  <c r="I45" i="6"/>
  <c r="I32" i="6"/>
  <c r="I31" i="6"/>
  <c r="P32" i="6"/>
  <c r="P31" i="6"/>
  <c r="R123" i="6" l="1"/>
  <c r="R163" i="6"/>
  <c r="R156" i="6"/>
  <c r="R127" i="6"/>
  <c r="R149" i="6"/>
  <c r="R128" i="6"/>
  <c r="R129" i="6"/>
  <c r="R152" i="6"/>
  <c r="R140" i="6"/>
  <c r="R73" i="6"/>
  <c r="R81" i="6"/>
  <c r="R111" i="6"/>
  <c r="R117" i="6"/>
  <c r="R157" i="6"/>
  <c r="R162" i="6"/>
  <c r="R66" i="6"/>
  <c r="R72" i="6"/>
  <c r="R68" i="6"/>
  <c r="R146" i="6"/>
  <c r="R164" i="6"/>
  <c r="R161" i="6"/>
  <c r="R65" i="6"/>
  <c r="R75" i="6"/>
  <c r="R114" i="6"/>
  <c r="R142" i="6"/>
  <c r="R154" i="6"/>
  <c r="R158" i="6"/>
  <c r="R160" i="6"/>
  <c r="R159" i="6"/>
  <c r="R150" i="6"/>
  <c r="R155" i="6"/>
  <c r="R144" i="6"/>
  <c r="R143" i="6"/>
  <c r="R147" i="6"/>
  <c r="R107" i="6"/>
  <c r="R113" i="6"/>
  <c r="R86" i="6"/>
  <c r="R115" i="6"/>
  <c r="R121" i="6"/>
  <c r="R63" i="6"/>
  <c r="R105" i="6"/>
  <c r="R74" i="6"/>
  <c r="R78" i="6"/>
  <c r="R84" i="6"/>
  <c r="R126" i="6"/>
  <c r="R116" i="6"/>
  <c r="R124" i="6"/>
  <c r="R112" i="6"/>
  <c r="R125" i="6"/>
  <c r="R85" i="6"/>
  <c r="R91" i="6"/>
  <c r="R122" i="6"/>
  <c r="R119" i="6"/>
  <c r="R108" i="6"/>
  <c r="R76" i="6"/>
  <c r="R80" i="6"/>
  <c r="R87" i="6"/>
  <c r="R94" i="6"/>
  <c r="R109" i="6"/>
  <c r="R120" i="6"/>
  <c r="R67" i="6"/>
  <c r="R95" i="6"/>
  <c r="R110" i="6"/>
  <c r="R93" i="6"/>
  <c r="R90" i="6"/>
  <c r="R64" i="6"/>
  <c r="R69" i="6"/>
  <c r="R71" i="6"/>
  <c r="R88" i="6"/>
  <c r="R61" i="6"/>
  <c r="R79" i="6"/>
  <c r="R89" i="6"/>
  <c r="R59" i="6"/>
  <c r="R57" i="6"/>
  <c r="R77" i="6"/>
  <c r="R31" i="6"/>
  <c r="R45" i="6"/>
  <c r="R47" i="6"/>
  <c r="R46" i="6"/>
  <c r="R32" i="6"/>
  <c r="P24" i="6"/>
  <c r="I24" i="6"/>
  <c r="P33" i="6"/>
  <c r="I33" i="6"/>
  <c r="I30" i="6"/>
  <c r="I29" i="6"/>
  <c r="I28" i="6"/>
  <c r="I27" i="6"/>
  <c r="I26" i="6"/>
  <c r="I25" i="6"/>
  <c r="I23" i="6"/>
  <c r="P30" i="6"/>
  <c r="P29" i="6"/>
  <c r="P28" i="6"/>
  <c r="P27" i="6"/>
  <c r="P26" i="6"/>
  <c r="P25" i="6"/>
  <c r="P23" i="6"/>
  <c r="P39" i="6"/>
  <c r="H20" i="6"/>
  <c r="I20" i="6" s="1"/>
  <c r="I18" i="6"/>
  <c r="I11" i="6"/>
  <c r="I8" i="6"/>
  <c r="I21" i="6"/>
  <c r="I43" i="6"/>
  <c r="I42" i="6"/>
  <c r="I41" i="6"/>
  <c r="I40" i="6"/>
  <c r="I39" i="6"/>
  <c r="I38" i="6"/>
  <c r="I16" i="6"/>
  <c r="I15" i="6"/>
  <c r="H37" i="6"/>
  <c r="H36" i="6"/>
  <c r="H19" i="6"/>
  <c r="I19" i="6" s="1"/>
  <c r="H17" i="6"/>
  <c r="H14" i="6"/>
  <c r="H13" i="6"/>
  <c r="H12" i="6"/>
  <c r="R70" i="6" l="1"/>
  <c r="I13" i="6"/>
  <c r="I14" i="6"/>
  <c r="I12" i="6"/>
  <c r="I17" i="6"/>
  <c r="R118" i="6"/>
  <c r="R153" i="6"/>
  <c r="R92" i="6"/>
  <c r="R24" i="6"/>
  <c r="R29" i="6"/>
  <c r="R27" i="6"/>
  <c r="R28" i="6"/>
  <c r="R33" i="6"/>
  <c r="R26" i="6"/>
  <c r="R25" i="6"/>
  <c r="R23" i="6"/>
  <c r="R30" i="6"/>
  <c r="R39" i="6"/>
  <c r="P9" i="6"/>
  <c r="I9" i="6"/>
  <c r="C4" i="6"/>
  <c r="C2" i="6"/>
  <c r="C1" i="6"/>
  <c r="B1" i="6"/>
  <c r="B5" i="5"/>
  <c r="B4" i="5"/>
  <c r="B2" i="5"/>
  <c r="A2" i="5"/>
  <c r="B5" i="4"/>
  <c r="B4" i="4"/>
  <c r="B2" i="4"/>
  <c r="A2" i="4"/>
  <c r="B6" i="3"/>
  <c r="B5" i="3"/>
  <c r="B3" i="3"/>
  <c r="A3" i="3"/>
  <c r="A1" i="3"/>
  <c r="P43" i="6"/>
  <c r="R43" i="6" s="1"/>
  <c r="P42" i="6"/>
  <c r="R42" i="6" s="1"/>
  <c r="P41" i="6"/>
  <c r="R41" i="6" s="1"/>
  <c r="P40" i="6"/>
  <c r="P38" i="6"/>
  <c r="R38" i="6" s="1"/>
  <c r="P37" i="6"/>
  <c r="I37" i="6"/>
  <c r="P36" i="6"/>
  <c r="I36" i="6"/>
  <c r="P20" i="6"/>
  <c r="P19" i="6"/>
  <c r="P18" i="6"/>
  <c r="P17" i="6"/>
  <c r="P16" i="6"/>
  <c r="P15" i="6"/>
  <c r="P14" i="6"/>
  <c r="P21" i="6"/>
  <c r="P13" i="6"/>
  <c r="R13" i="6" s="1"/>
  <c r="P12" i="6"/>
  <c r="P11" i="6"/>
  <c r="P8" i="6"/>
  <c r="R15" i="6" l="1"/>
  <c r="R8" i="6"/>
  <c r="R167" i="6"/>
  <c r="R132" i="6"/>
  <c r="R97" i="6"/>
  <c r="R21" i="6"/>
  <c r="R9" i="6"/>
  <c r="R11" i="6"/>
  <c r="R20" i="6"/>
  <c r="R14" i="6"/>
  <c r="R36" i="6"/>
  <c r="R17" i="6"/>
  <c r="R16" i="6"/>
  <c r="R12" i="6"/>
  <c r="R18" i="6"/>
  <c r="R40" i="6"/>
  <c r="R19" i="6"/>
  <c r="R37" i="6"/>
  <c r="R22" i="6" l="1"/>
  <c r="R44" i="6"/>
  <c r="F20" i="5"/>
  <c r="F19" i="5"/>
  <c r="F15" i="5"/>
  <c r="F13" i="5"/>
  <c r="F11" i="5"/>
  <c r="G54" i="4"/>
  <c r="G49" i="4"/>
  <c r="G28" i="4"/>
  <c r="G27" i="4" s="1"/>
  <c r="G23" i="4"/>
  <c r="G22" i="4"/>
  <c r="G21" i="4"/>
  <c r="G16" i="4"/>
  <c r="G15" i="4" s="1"/>
  <c r="G13" i="4"/>
  <c r="G12" i="4"/>
  <c r="G47" i="4" l="1"/>
  <c r="G11" i="4"/>
  <c r="G20" i="4"/>
  <c r="R49" i="6"/>
  <c r="F22" i="5"/>
  <c r="D13" i="3" s="1"/>
  <c r="E13" i="3" s="1"/>
  <c r="E15" i="3" s="1"/>
  <c r="G75" i="4" l="1"/>
  <c r="D10" i="3" s="1"/>
  <c r="E10" i="3" s="1"/>
  <c r="E12" i="3" s="1"/>
  <c r="E16" i="3" s="1"/>
</calcChain>
</file>

<file path=xl/sharedStrings.xml><?xml version="1.0" encoding="utf-8"?>
<sst xmlns="http://schemas.openxmlformats.org/spreadsheetml/2006/main" count="973" uniqueCount="225">
  <si>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</si>
  <si>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F. Soupis prací a dodávek</t>
  </si>
  <si>
    <t>stavba:</t>
  </si>
  <si>
    <t>VD:</t>
  </si>
  <si>
    <t>F.1.</t>
  </si>
  <si>
    <t>Rekapitulace soupisu prací</t>
  </si>
  <si>
    <t>F.2.</t>
  </si>
  <si>
    <t>Položkový soupis prací a dodávek</t>
  </si>
  <si>
    <t>F.3.</t>
  </si>
  <si>
    <t>Vedlejší a ostatní náklady (VON)</t>
  </si>
  <si>
    <t>položka</t>
  </si>
  <si>
    <t>Dílčí název</t>
  </si>
  <si>
    <t xml:space="preserve">          Cena za jednotku</t>
  </si>
  <si>
    <t>Cena celkem</t>
  </si>
  <si>
    <t>počet ks</t>
  </si>
  <si>
    <t>cena</t>
  </si>
  <si>
    <t xml:space="preserve"> </t>
  </si>
  <si>
    <t>celkem</t>
  </si>
  <si>
    <t>VON</t>
  </si>
  <si>
    <t>Vedlejší a ostatní náklady</t>
  </si>
  <si>
    <t>CELKEM bez DPH</t>
  </si>
  <si>
    <t>akce:</t>
  </si>
  <si>
    <t>č.pol.</t>
  </si>
  <si>
    <t>Popis</t>
  </si>
  <si>
    <t>poznámky</t>
  </si>
  <si>
    <t xml:space="preserve">výměra </t>
  </si>
  <si>
    <t>jednotky</t>
  </si>
  <si>
    <t>díly</t>
  </si>
  <si>
    <t>[ks]</t>
  </si>
  <si>
    <t>(Kč)</t>
  </si>
  <si>
    <t>hod</t>
  </si>
  <si>
    <t>.-opravné a úpravné práce na stavbě</t>
  </si>
  <si>
    <t>.-opravné a úpravné práce v dílnách zhotovitele</t>
  </si>
  <si>
    <t>ks</t>
  </si>
  <si>
    <t>.-montáže</t>
  </si>
  <si>
    <t>.-protikorozní ochrana OK: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</si>
  <si>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</si>
  <si>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</si>
  <si>
    <t>.-materiál, dodávka, výroba:</t>
  </si>
  <si>
    <t>kg</t>
  </si>
  <si>
    <t>kpl</t>
  </si>
  <si>
    <t>Cena za jednotku</t>
  </si>
  <si>
    <t>.-průzkumné, projektové a inženýrské práce:</t>
  </si>
  <si>
    <t>.- dokumentace skutečného provedení prací, doklady</t>
  </si>
  <si>
    <t>.-zařízení staveniště:</t>
  </si>
  <si>
    <t>.-ostatní náklady:</t>
  </si>
  <si>
    <t>.- přesuny pracovníků, materiálu a techniky mimostaveništní</t>
  </si>
  <si>
    <t>Vedlejší a ostatní náklady celkem</t>
  </si>
  <si>
    <t>1 ks</t>
  </si>
  <si>
    <t>Poz.</t>
  </si>
  <si>
    <t>Název</t>
  </si>
  <si>
    <t>Materiál</t>
  </si>
  <si>
    <t>Tloušťka</t>
  </si>
  <si>
    <t>Šířka</t>
  </si>
  <si>
    <t>Délka 1 ks</t>
  </si>
  <si>
    <t>plocha</t>
  </si>
  <si>
    <t xml:space="preserve">Váha </t>
  </si>
  <si>
    <t>Č. výkresu</t>
  </si>
  <si>
    <t>Výkres, norma</t>
  </si>
  <si>
    <t>Jed-</t>
  </si>
  <si>
    <t>Množství</t>
  </si>
  <si>
    <t>Hmotnost</t>
  </si>
  <si>
    <t>rozměr</t>
  </si>
  <si>
    <t>mm</t>
  </si>
  <si>
    <r>
      <t>m</t>
    </r>
    <r>
      <rPr>
        <b/>
        <vertAlign val="superscript"/>
        <sz val="10"/>
        <rFont val="Arial CE"/>
        <family val="2"/>
        <charset val="238"/>
      </rPr>
      <t>2</t>
    </r>
  </si>
  <si>
    <t>konečný</t>
  </si>
  <si>
    <t>notka</t>
  </si>
  <si>
    <t>poč. dílců</t>
  </si>
  <si>
    <t>ks v dílci</t>
  </si>
  <si>
    <t>ks celkem</t>
  </si>
  <si>
    <t>1 m (kg, ks)</t>
  </si>
  <si>
    <t>celkem (kg)</t>
  </si>
  <si>
    <t>S235</t>
  </si>
  <si>
    <t xml:space="preserve">  </t>
  </si>
  <si>
    <t>Celkem</t>
  </si>
  <si>
    <t>A2</t>
  </si>
  <si>
    <t>VD Seč,  oprava a rekonstrukce sjezdu pro malé plavidlo</t>
  </si>
  <si>
    <t>Seč</t>
  </si>
  <si>
    <t>Oprava a rekonstrukce sjezdu</t>
  </si>
  <si>
    <t>Specifikace materiálu</t>
  </si>
  <si>
    <t>Příčník - trubka</t>
  </si>
  <si>
    <t>Příčník - deska vnitřní</t>
  </si>
  <si>
    <t>Příčník - deska vnější</t>
  </si>
  <si>
    <t>Příčník - matice M16 přivař.</t>
  </si>
  <si>
    <t>Podstava - náboj krátký</t>
  </si>
  <si>
    <t>Podstava - náboj dlouhý</t>
  </si>
  <si>
    <t>Podstava - čep</t>
  </si>
  <si>
    <t>Konzola stupně</t>
  </si>
  <si>
    <t>Zábradlí - deska horní</t>
  </si>
  <si>
    <t>Zábradlí - deska dolní</t>
  </si>
  <si>
    <t>Zábradlí - stojka horní</t>
  </si>
  <si>
    <t>Zábradlí - stojka dolní</t>
  </si>
  <si>
    <t>Zábradlí - madlo horní</t>
  </si>
  <si>
    <t>Zábradlí - madlo dolní</t>
  </si>
  <si>
    <t>Zábradlí - roh horní</t>
  </si>
  <si>
    <t>Zábradlí - roh dolní</t>
  </si>
  <si>
    <t>C 220x80x4</t>
  </si>
  <si>
    <t>TR 60.3x3</t>
  </si>
  <si>
    <t>pl. 4 mm</t>
  </si>
  <si>
    <t>pl 4 mm</t>
  </si>
  <si>
    <r>
      <t xml:space="preserve">tyč </t>
    </r>
    <r>
      <rPr>
        <sz val="10"/>
        <rFont val="Symbol"/>
        <family val="1"/>
        <charset val="2"/>
      </rPr>
      <t>Æ</t>
    </r>
    <r>
      <rPr>
        <sz val="10"/>
        <rFont val="Arial CE"/>
        <family val="2"/>
        <charset val="238"/>
      </rPr>
      <t xml:space="preserve"> 60 mm</t>
    </r>
  </si>
  <si>
    <r>
      <t xml:space="preserve">tyč </t>
    </r>
    <r>
      <rPr>
        <sz val="10"/>
        <rFont val="Symbol"/>
        <family val="1"/>
        <charset val="2"/>
      </rPr>
      <t>Æ</t>
    </r>
    <r>
      <rPr>
        <sz val="10"/>
        <rFont val="Arial CE"/>
        <family val="2"/>
        <charset val="238"/>
      </rPr>
      <t xml:space="preserve"> 40 mm</t>
    </r>
  </si>
  <si>
    <t>TR 38x2</t>
  </si>
  <si>
    <t>plech 6 mm</t>
  </si>
  <si>
    <t>SP-34/38-30/2 Zn</t>
  </si>
  <si>
    <t>Podstava - deska horní</t>
  </si>
  <si>
    <t>Podstava - deska dolní</t>
  </si>
  <si>
    <t>Šroub příčníku</t>
  </si>
  <si>
    <t>M16x50</t>
  </si>
  <si>
    <t>Šroub podstavy</t>
  </si>
  <si>
    <t>Matice podstavy</t>
  </si>
  <si>
    <t>Podložka posatvy</t>
  </si>
  <si>
    <t>M12</t>
  </si>
  <si>
    <t>D13</t>
  </si>
  <si>
    <t>Šroub konzoly schodu</t>
  </si>
  <si>
    <t>Matice konzoly schodu</t>
  </si>
  <si>
    <t>Podložka konzoly schodu</t>
  </si>
  <si>
    <t xml:space="preserve">M8 </t>
  </si>
  <si>
    <t>Podložka příčníku</t>
  </si>
  <si>
    <t>D17</t>
  </si>
  <si>
    <t>M8x25</t>
  </si>
  <si>
    <t>M12x40</t>
  </si>
  <si>
    <t>D8.4</t>
  </si>
  <si>
    <t>ocel 5.8</t>
  </si>
  <si>
    <t>Kotva podstavy zarážecí</t>
  </si>
  <si>
    <t>FZA I 18x80 M10</t>
  </si>
  <si>
    <t>Zn</t>
  </si>
  <si>
    <t>M10x25</t>
  </si>
  <si>
    <t>Podložka D10.5</t>
  </si>
  <si>
    <t>D10.5</t>
  </si>
  <si>
    <t>Matice M8</t>
  </si>
  <si>
    <t>Podložka  D8.4</t>
  </si>
  <si>
    <t>Šroub M8 x25</t>
  </si>
  <si>
    <t>Celkem konstrukce</t>
  </si>
  <si>
    <t>Celkem spoj.mat</t>
  </si>
  <si>
    <t>sklon  1:5</t>
  </si>
  <si>
    <t>Stupeň - schod, vč. Spon (4ks)</t>
  </si>
  <si>
    <t>sklon  1:4</t>
  </si>
  <si>
    <t>sklon  1:3.376</t>
  </si>
  <si>
    <t>Stavební část</t>
  </si>
  <si>
    <t>Tyč 1 a 2. rameno</t>
  </si>
  <si>
    <t>Tyč 3. rameno</t>
  </si>
  <si>
    <t>Tyč 4. rameno</t>
  </si>
  <si>
    <t xml:space="preserve">Oblouk 3R </t>
  </si>
  <si>
    <t>Koncovka</t>
  </si>
  <si>
    <t>Konzoly 4. rameno</t>
  </si>
  <si>
    <t>Šroub M8x25</t>
  </si>
  <si>
    <t>Podložka D8.5</t>
  </si>
  <si>
    <t>Podložka D8.56</t>
  </si>
  <si>
    <t>pás 50x8 mm</t>
  </si>
  <si>
    <t>FZA I 14x60 M8</t>
  </si>
  <si>
    <t>Šroub konzoly M8x20</t>
  </si>
  <si>
    <t xml:space="preserve">ocel   </t>
  </si>
  <si>
    <t>Konzoly 1-2 rameno</t>
  </si>
  <si>
    <t>Konzoly 3. rameno</t>
  </si>
  <si>
    <t>rekonstrukce</t>
  </si>
  <si>
    <t>Oprava a</t>
  </si>
  <si>
    <t>.-demontáže, bourání, výkopy a pomocné práce</t>
  </si>
  <si>
    <r>
      <t xml:space="preserve">.- montáž jednoho ramene schodiště včetně zábradlí
 </t>
    </r>
    <r>
      <rPr>
        <i/>
        <sz val="10"/>
        <rFont val="Arial CE"/>
        <family val="2"/>
        <charset val="238"/>
      </rPr>
      <t xml:space="preserve">  - montáž na připravené základové betonové trámy
   - montáž nad vodou z břehu
   - včetně manipulace a přesunů v rámci VD</t>
    </r>
  </si>
  <si>
    <r>
      <t xml:space="preserve">.- hutněné obsypy ŽB prahů materiálem z místa
</t>
    </r>
    <r>
      <rPr>
        <i/>
        <sz val="10"/>
        <rFont val="Arial CE"/>
        <family val="2"/>
        <charset val="238"/>
      </rPr>
      <t xml:space="preserve">   - plošná úprava břehu navazujícího na práh
   - rozprostření přebytečného materiálu na břehu
   - prováděno pomocí ručního nářadí</t>
    </r>
  </si>
  <si>
    <r>
      <t xml:space="preserve">.- vyhloubení rýhy pro jeden práh 
</t>
    </r>
    <r>
      <rPr>
        <i/>
        <sz val="10"/>
        <rFont val="Arial CE"/>
        <family val="2"/>
        <charset val="238"/>
      </rPr>
      <t xml:space="preserve">   - ručně pomocí nářadí v kamenitém břehu
   - úprava dna rýhy a očištění navazující konstrukce sjezdu</t>
    </r>
  </si>
  <si>
    <t xml:space="preserve">   - kompetní zařízení staveniště včetně BOZP a havarijního vybavení
   - zajištění bezpečnosti při montáži, manipulacích a přesunech
   - průběžný úklid staveniště/pracoviště, bezpečnost pohybu
   - připojení na zdroj EE provozovatele VD (dle dohody)</t>
  </si>
  <si>
    <r>
      <t xml:space="preserve">.- montáž vodící lišty sjezdu pro jedno rameno schodiště
 </t>
    </r>
    <r>
      <rPr>
        <i/>
        <sz val="10"/>
        <rFont val="Arial CE"/>
        <family val="2"/>
        <charset val="238"/>
      </rPr>
      <t xml:space="preserve">  - 2 ks vodící trubky (lišty) s konzolami
   - montáž na kotvy do betonu sjezdu (2 ks á konzola)
   - seřízení výšky vodící lišty</t>
    </r>
  </si>
  <si>
    <r>
      <t xml:space="preserve">.- montáž motorového navijáku včetně kotevního rámu
 </t>
    </r>
    <r>
      <rPr>
        <i/>
        <sz val="10"/>
        <rFont val="Arial CE"/>
        <family val="2"/>
        <charset val="238"/>
      </rPr>
      <t xml:space="preserve">  - montáž kotevního rámu do podlahy garáže
   - montáž navijáku na kotevní rám a osazení zdroje (12 V)
   - montáž vodící kladky na korunu sjezdu
   - včetně manipiulace a přesunu dílů</t>
    </r>
  </si>
  <si>
    <r>
      <t xml:space="preserve">.- sestavení a montáž mola pro malé plavidlo
 </t>
    </r>
    <r>
      <rPr>
        <i/>
        <sz val="10"/>
        <rFont val="Arial CE"/>
        <family val="2"/>
        <charset val="238"/>
      </rPr>
      <t xml:space="preserve">  - manipulace dílů mola (modulární systém) 4 x 1 m
  - sestavení mola a jeho umístění na vodu
   - ukotvení mola ke schodišti, resp. betonovému sjezdu
   - odzkoušení stability a funkčnosti mola</t>
    </r>
  </si>
  <si>
    <t>.- příprava povrchů OK- otryskání dílů před metalizací Sa2.5 (u zhotovitele)</t>
  </si>
  <si>
    <t xml:space="preserve">.- schodnice </t>
  </si>
  <si>
    <r>
      <t xml:space="preserve">.- povrchová ochrana metalizací Zn do ponoru - 80 </t>
    </r>
    <r>
      <rPr>
        <sz val="10"/>
        <color indexed="8"/>
        <rFont val="Symbol"/>
        <family val="1"/>
        <charset val="2"/>
      </rPr>
      <t>m</t>
    </r>
    <r>
      <rPr>
        <sz val="10"/>
        <color indexed="8"/>
        <rFont val="Arial CE"/>
        <family val="2"/>
        <charset val="238"/>
      </rPr>
      <t>m</t>
    </r>
  </si>
  <si>
    <t xml:space="preserve">.- spojovací trámy </t>
  </si>
  <si>
    <t>.- podstavy - náboje</t>
  </si>
  <si>
    <t>.- podstavy - nohy</t>
  </si>
  <si>
    <t>.- konzoly schodů</t>
  </si>
  <si>
    <t>Matice přivařovací M8</t>
  </si>
  <si>
    <t>.- schody - rameno 3</t>
  </si>
  <si>
    <t>.- schody - rameno 4</t>
  </si>
  <si>
    <t>.- zábradlí - rameno 1-2</t>
  </si>
  <si>
    <t>.- schody - rameno 1</t>
  </si>
  <si>
    <t>.- schody - rameno 2</t>
  </si>
  <si>
    <t>.- bednění - materiál - desky, prkna, …</t>
  </si>
  <si>
    <r>
      <t xml:space="preserve">.- výztuž do betonu B500A
</t>
    </r>
    <r>
      <rPr>
        <i/>
        <sz val="10"/>
        <rFont val="Arial CE"/>
        <family val="2"/>
        <charset val="238"/>
      </rPr>
      <t xml:space="preserve">   - svařovaná síť </t>
    </r>
    <r>
      <rPr>
        <i/>
        <sz val="10"/>
        <rFont val="Symbol"/>
        <family val="1"/>
        <charset val="2"/>
      </rPr>
      <t>Æ</t>
    </r>
    <r>
      <rPr>
        <i/>
        <sz val="10"/>
        <rFont val="Arial CE"/>
        <family val="2"/>
        <charset val="238"/>
      </rPr>
      <t>6/100x</t>
    </r>
    <r>
      <rPr>
        <i/>
        <sz val="10"/>
        <rFont val="Symbol"/>
        <family val="1"/>
        <charset val="2"/>
      </rPr>
      <t>Æ</t>
    </r>
    <r>
      <rPr>
        <i/>
        <sz val="10"/>
        <rFont val="Arial CE"/>
        <family val="2"/>
        <charset val="238"/>
      </rPr>
      <t>6/100 mm</t>
    </r>
  </si>
  <si>
    <t>.- beton C20/25</t>
  </si>
  <si>
    <t>.- rameno 3 schodiště - výroba dílců kromě pororošrů</t>
  </si>
  <si>
    <t>.- rameno 1 a 2 schodiště - výroba dílců kromě pororošrů včetně zábradlí</t>
  </si>
  <si>
    <t>.- rameno 4 schodiště - výroba dílců kromě pororošrů</t>
  </si>
  <si>
    <t xml:space="preserve">.- pororošty 1 a 2 rameno schodiště, SP-34/38-30/2 Zn; 600 x700 mm </t>
  </si>
  <si>
    <t xml:space="preserve">.- pororošty 3. rameno schodiště, SP-34/38-30/2 Zn; 600 x750 mm </t>
  </si>
  <si>
    <t xml:space="preserve">.- pororošty 4.rameno schodiště, SP-34/38-30/2 Zn; 600 x600 mm </t>
  </si>
  <si>
    <t xml:space="preserve">  - rameno schodiště 1</t>
  </si>
  <si>
    <t xml:space="preserve">  - rameno schodiště 2</t>
  </si>
  <si>
    <t xml:space="preserve">  - rameno schodiště 3</t>
  </si>
  <si>
    <t xml:space="preserve">  - rameno schodiště 4</t>
  </si>
  <si>
    <t xml:space="preserve">  - vodící lišty sjezdu</t>
  </si>
  <si>
    <r>
      <t xml:space="preserve">.- Plovoucí molo modulární 
</t>
    </r>
    <r>
      <rPr>
        <i/>
        <sz val="10"/>
        <rFont val="Arial CE"/>
        <family val="2"/>
        <charset val="238"/>
      </rPr>
      <t xml:space="preserve">  - rozměr 4x1 m z plováků cca 0.5x0.5 m
   - zábradlí (zábrany) z jedné podélné a říčné strany
   - kotevní trámek s kotevními rameny
   - vstupní lávka - deska 0.5x1.5 m (ze schodiště na lávku)</t>
    </r>
  </si>
  <si>
    <t>.- Elektrický naviják 12V
   - min. tah  3000 kg
   - dálkové ovládání
   - délka lana cca 30 m</t>
  </si>
  <si>
    <t xml:space="preserve">.- Vodící kladka </t>
  </si>
  <si>
    <t xml:space="preserve">.- Kotevní konstrukce navujáku </t>
  </si>
  <si>
    <t>.- Akumulátor pro pohon navijáku (trakční baterie)
   - 12 V, 120Ah, gelový</t>
  </si>
  <si>
    <r>
      <t xml:space="preserve">.- Vlek pod malý člun jednoosý, kolový
</t>
    </r>
    <r>
      <rPr>
        <i/>
        <sz val="10"/>
        <rFont val="Arial CE"/>
        <family val="2"/>
        <charset val="238"/>
      </rPr>
      <t xml:space="preserve">  - šířka dle sjezdu cca 1.2 m
   - délka dle garáže cca 4.5 m
   - nosnost 180 kg
   - dodáno s náhradním závěsem (oko + koule)</t>
    </r>
  </si>
  <si>
    <r>
      <t xml:space="preserve">.- montáž a sestavení manipulačního zařízení malého plavidla
 </t>
    </r>
    <r>
      <rPr>
        <i/>
        <sz val="10"/>
        <rFont val="Arial CE"/>
        <family val="2"/>
        <charset val="238"/>
      </rPr>
      <t xml:space="preserve">  - dodávka a instalace malého vleku pod loď s napojením na naviják
   - kontrolní odzkoušení manipulace na sjezdu s lodí, případné seřízení
   - včetně manipiulace a přesunů zařízení a dílů</t>
    </r>
  </si>
  <si>
    <t>.- spojovací materiál včetně kotev</t>
  </si>
  <si>
    <t xml:space="preserve">  - kotevní konstrukce navijáku</t>
  </si>
  <si>
    <t>VD</t>
  </si>
  <si>
    <r>
      <t xml:space="preserve">.- realizace základového prahu schodiště (0.5x0.6x1.0 m) do bednění
</t>
    </r>
    <r>
      <rPr>
        <i/>
        <sz val="10"/>
        <rFont val="Arial CE"/>
        <family val="2"/>
        <charset val="238"/>
      </rPr>
      <t xml:space="preserve">  - beton C20/25 vyztužený v lící svařovanou sítí </t>
    </r>
    <r>
      <rPr>
        <sz val="10"/>
        <rFont val="Symbol"/>
        <family val="1"/>
        <charset val="2"/>
      </rPr>
      <t>Æ</t>
    </r>
    <r>
      <rPr>
        <i/>
        <sz val="10"/>
        <rFont val="Arial CE"/>
        <family val="2"/>
        <charset val="238"/>
      </rPr>
      <t>6/100x</t>
    </r>
    <r>
      <rPr>
        <sz val="10"/>
        <rFont val="Symbol"/>
        <family val="1"/>
        <charset val="2"/>
      </rPr>
      <t>Æ</t>
    </r>
    <r>
      <rPr>
        <i/>
        <sz val="10"/>
        <rFont val="Arial CE"/>
        <family val="2"/>
        <charset val="238"/>
      </rPr>
      <t>6/100mm; 15 kg/ks
  - krytí výztuže 50 mm
  - bednění montáž/demontáž; 1.2 m</t>
    </r>
    <r>
      <rPr>
        <i/>
        <vertAlign val="superscript"/>
        <sz val="10"/>
        <rFont val="Arial CE"/>
        <family val="2"/>
        <charset val="238"/>
      </rPr>
      <t>2</t>
    </r>
    <r>
      <rPr>
        <i/>
        <sz val="10"/>
        <rFont val="Arial CE"/>
        <family val="2"/>
        <charset val="238"/>
      </rPr>
      <t>/ks 
   - betonáž do bednění; 0.2 m</t>
    </r>
    <r>
      <rPr>
        <i/>
        <vertAlign val="superscript"/>
        <sz val="10"/>
        <rFont val="Arial CE"/>
        <family val="2"/>
        <charset val="238"/>
      </rPr>
      <t>3</t>
    </r>
    <r>
      <rPr>
        <i/>
        <sz val="10"/>
        <rFont val="Arial CE"/>
        <family val="2"/>
        <charset val="238"/>
      </rPr>
      <t>/ks</t>
    </r>
  </si>
  <si>
    <t>Úvazná oka</t>
  </si>
  <si>
    <t>.- vodící lišty 1. a 2. rameno s konzolami</t>
  </si>
  <si>
    <t>.- vodící lišty 3. rameno s konzolami</t>
  </si>
  <si>
    <t>.- vodící lišty 4. rameno s konzolami</t>
  </si>
  <si>
    <t>.- geodetické zaměření provedených úprav</t>
  </si>
  <si>
    <t>D.4.</t>
  </si>
  <si>
    <t>Rameno schodiště 1</t>
  </si>
  <si>
    <t>Rameno schodiště 3</t>
  </si>
  <si>
    <t>Rameno schodiště 4</t>
  </si>
  <si>
    <t>Vodící tyče sjezdu</t>
  </si>
  <si>
    <t>Rameno schodiště 2</t>
  </si>
  <si>
    <t>Schodnice C - A, P/L</t>
  </si>
  <si>
    <t>Schodnice C - B, P/L</t>
  </si>
  <si>
    <t>Schodnice C, P/L</t>
  </si>
  <si>
    <t>Schodnice C , P/L</t>
  </si>
  <si>
    <t xml:space="preserve">Schodnice C, P/L </t>
  </si>
  <si>
    <t>.- vodící lišty - rameno 1</t>
  </si>
  <si>
    <t>.- vodící lišty - rameno 2</t>
  </si>
  <si>
    <t>.- vodící lišty - rameno 3</t>
  </si>
  <si>
    <t>.- vodící lišty - rameno 4</t>
  </si>
  <si>
    <t>.- zdvihací a manipulační technika - kladkostroje, jeřáb, vozíky</t>
  </si>
  <si>
    <t>.- Inženýrská příprava, povodňový a havarijní plán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</si>
</sst>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Kč&quot;_-;\-* #,##0\ &quot;Kč&quot;_-;_-* &quot;-&quot;\ &quot;Kč&quot;_-;_-@_-"/>
    <numFmt numFmtId="164" formatCode="_-* #,##0.00\ _K_č_-;\-* #,##0.00\ _K_č_-;_-* &quot;-&quot;??\ _K_č_-;_-@_-"/>
    <numFmt numFmtId="165" formatCode="0.000"/>
    <numFmt numFmtId="166" formatCode="#,##0\ &quot;Kč&quot;"/>
    <numFmt numFmtId="167" formatCode="0.0"/>
    <numFmt numFmtId="168" formatCode="#,##0.000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6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2"/>
      <name val="Helv"/>
      <charset val="238"/>
    </font>
    <font>
      <sz val="10"/>
      <name val="Helv"/>
    </font>
    <font>
      <b/>
      <sz val="20"/>
      <name val="Arial CE"/>
      <family val="2"/>
      <charset val="238"/>
    </font>
    <font>
      <b/>
      <sz val="10"/>
      <name val="Helv"/>
      <charset val="238"/>
    </font>
    <font>
      <i/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sz val="10"/>
      <color indexed="8"/>
      <name val="Symbol"/>
      <family val="1"/>
      <charset val="2"/>
    </font>
    <font>
      <sz val="10"/>
      <name val="Symbol"/>
      <family val="1"/>
      <charset val="2"/>
    </font>
    <font>
      <sz val="10"/>
      <color indexed="12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8"/>
      <color theme="1"/>
      <name val="Calibri"/>
      <family val="2"/>
      <charset val="238"/>
      <scheme val="minor"/>
    </font>
    <font>
      <i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vertAlign val="superscript"/>
      <sz val="10"/>
      <name val="Arial CE"/>
      <family val="2"/>
      <charset val="238"/>
    </font>
    <font>
      <i/>
      <vertAlign val="superscript"/>
      <sz val="10"/>
      <name val="Arial CE"/>
      <family val="2"/>
      <charset val="238"/>
    </font>
    <font>
      <i/>
      <sz val="1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1" fillId="0" borderId="0" xfId="0" applyFont="1"/>
    <xf numFmtId="0" fontId="3" fillId="0" borderId="0" xfId="0" applyFont="1" applyFill="1" applyBorder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 applyBorder="1"/>
    <xf numFmtId="0" fontId="7" fillId="0" borderId="0" xfId="0" applyFont="1" applyFill="1"/>
    <xf numFmtId="0" fontId="4" fillId="0" borderId="0" xfId="0" applyFont="1" applyBorder="1"/>
    <xf numFmtId="0" fontId="8" fillId="0" borderId="0" xfId="0" applyFont="1"/>
    <xf numFmtId="0" fontId="9" fillId="0" borderId="0" xfId="0" applyFont="1" applyBorder="1"/>
    <xf numFmtId="0" fontId="3" fillId="0" borderId="0" xfId="0" applyFont="1" applyBorder="1"/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left"/>
    </xf>
    <xf numFmtId="0" fontId="5" fillId="0" borderId="3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/>
    <xf numFmtId="0" fontId="7" fillId="0" borderId="7" xfId="0" applyFont="1" applyFill="1" applyBorder="1"/>
    <xf numFmtId="49" fontId="5" fillId="0" borderId="8" xfId="0" applyNumberFormat="1" applyFont="1" applyFill="1" applyBorder="1" applyAlignment="1">
      <alignment vertical="top" wrapText="1"/>
    </xf>
    <xf numFmtId="0" fontId="5" fillId="0" borderId="9" xfId="0" applyFont="1" applyFill="1" applyBorder="1" applyAlignment="1">
      <alignment horizontal="center"/>
    </xf>
    <xf numFmtId="166" fontId="5" fillId="0" borderId="9" xfId="0" applyNumberFormat="1" applyFont="1" applyFill="1" applyBorder="1" applyAlignment="1">
      <alignment horizontal="right"/>
    </xf>
    <xf numFmtId="42" fontId="5" fillId="0" borderId="10" xfId="0" applyNumberFormat="1" applyFont="1" applyFill="1" applyBorder="1"/>
    <xf numFmtId="49" fontId="5" fillId="0" borderId="11" xfId="0" applyNumberFormat="1" applyFont="1" applyFill="1" applyBorder="1" applyAlignment="1">
      <alignment vertical="top" wrapText="1"/>
    </xf>
    <xf numFmtId="0" fontId="5" fillId="0" borderId="12" xfId="0" applyFont="1" applyFill="1" applyBorder="1" applyAlignment="1">
      <alignment horizontal="center"/>
    </xf>
    <xf numFmtId="166" fontId="5" fillId="0" borderId="12" xfId="0" applyNumberFormat="1" applyFont="1" applyFill="1" applyBorder="1" applyAlignment="1">
      <alignment horizontal="right"/>
    </xf>
    <xf numFmtId="42" fontId="5" fillId="0" borderId="13" xfId="0" applyNumberFormat="1" applyFont="1" applyFill="1" applyBorder="1"/>
    <xf numFmtId="0" fontId="7" fillId="0" borderId="4" xfId="0" applyFont="1" applyFill="1" applyBorder="1"/>
    <xf numFmtId="0" fontId="7" fillId="0" borderId="14" xfId="0" applyFont="1" applyFill="1" applyBorder="1" applyAlignment="1">
      <alignment vertical="top" wrapText="1"/>
    </xf>
    <xf numFmtId="0" fontId="5" fillId="0" borderId="15" xfId="0" applyFont="1" applyFill="1" applyBorder="1" applyAlignment="1">
      <alignment horizontal="center"/>
    </xf>
    <xf numFmtId="166" fontId="5" fillId="0" borderId="15" xfId="0" applyNumberFormat="1" applyFont="1" applyFill="1" applyBorder="1"/>
    <xf numFmtId="166" fontId="7" fillId="0" borderId="14" xfId="0" applyNumberFormat="1" applyFont="1" applyFill="1" applyBorder="1"/>
    <xf numFmtId="0" fontId="7" fillId="0" borderId="1" xfId="0" applyFont="1" applyFill="1" applyBorder="1"/>
    <xf numFmtId="0" fontId="5" fillId="0" borderId="16" xfId="0" applyFont="1" applyFill="1" applyBorder="1"/>
    <xf numFmtId="0" fontId="5" fillId="0" borderId="17" xfId="0" applyFont="1" applyFill="1" applyBorder="1" applyAlignment="1">
      <alignment horizontal="center"/>
    </xf>
    <xf numFmtId="166" fontId="5" fillId="0" borderId="17" xfId="0" applyNumberFormat="1" applyFont="1" applyFill="1" applyBorder="1" applyAlignment="1">
      <alignment horizontal="right"/>
    </xf>
    <xf numFmtId="42" fontId="5" fillId="0" borderId="18" xfId="0" applyNumberFormat="1" applyFont="1" applyFill="1" applyBorder="1"/>
    <xf numFmtId="0" fontId="5" fillId="0" borderId="19" xfId="0" applyFont="1" applyFill="1" applyBorder="1"/>
    <xf numFmtId="0" fontId="7" fillId="0" borderId="20" xfId="0" applyFont="1" applyFill="1" applyBorder="1" applyAlignment="1">
      <alignment vertical="top" wrapText="1"/>
    </xf>
    <xf numFmtId="0" fontId="5" fillId="0" borderId="21" xfId="0" applyFont="1" applyFill="1" applyBorder="1" applyAlignment="1">
      <alignment horizontal="center"/>
    </xf>
    <xf numFmtId="166" fontId="5" fillId="0" borderId="21" xfId="0" applyNumberFormat="1" applyFont="1" applyFill="1" applyBorder="1"/>
    <xf numFmtId="166" fontId="7" fillId="0" borderId="22" xfId="0" applyNumberFormat="1" applyFont="1" applyFill="1" applyBorder="1"/>
    <xf numFmtId="0" fontId="10" fillId="0" borderId="23" xfId="0" applyFont="1" applyFill="1" applyBorder="1"/>
    <xf numFmtId="0" fontId="5" fillId="0" borderId="15" xfId="0" applyFont="1" applyFill="1" applyBorder="1"/>
    <xf numFmtId="0" fontId="5" fillId="0" borderId="24" xfId="0" applyFont="1" applyFill="1" applyBorder="1" applyAlignment="1">
      <alignment horizontal="center"/>
    </xf>
    <xf numFmtId="166" fontId="5" fillId="0" borderId="24" xfId="0" applyNumberFormat="1" applyFont="1" applyFill="1" applyBorder="1"/>
    <xf numFmtId="166" fontId="10" fillId="0" borderId="5" xfId="0" applyNumberFormat="1" applyFont="1" applyFill="1" applyBorder="1"/>
    <xf numFmtId="0" fontId="5" fillId="0" borderId="0" xfId="0" applyFont="1" applyFill="1" applyBorder="1"/>
    <xf numFmtId="0" fontId="7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/>
    </xf>
    <xf numFmtId="166" fontId="5" fillId="0" borderId="0" xfId="0" applyNumberFormat="1" applyFont="1" applyFill="1" applyBorder="1"/>
    <xf numFmtId="166" fontId="7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9" fontId="4" fillId="0" borderId="29" xfId="0" applyNumberFormat="1" applyFont="1" applyFill="1" applyBorder="1" applyAlignment="1">
      <alignment vertical="center" wrapText="1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vertical="center" wrapText="1"/>
    </xf>
    <xf numFmtId="164" fontId="5" fillId="0" borderId="9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166" fontId="5" fillId="0" borderId="9" xfId="0" applyNumberFormat="1" applyFont="1" applyFill="1" applyBorder="1" applyAlignment="1">
      <alignment vertical="center"/>
    </xf>
    <xf numFmtId="166" fontId="7" fillId="0" borderId="31" xfId="0" applyNumberFormat="1" applyFont="1" applyFill="1" applyBorder="1" applyAlignment="1">
      <alignment vertical="center"/>
    </xf>
    <xf numFmtId="49" fontId="5" fillId="0" borderId="8" xfId="0" applyNumberFormat="1" applyFont="1" applyFill="1" applyBorder="1" applyAlignment="1">
      <alignment vertical="center" wrapText="1"/>
    </xf>
    <xf numFmtId="164" fontId="0" fillId="0" borderId="30" xfId="0" applyNumberForma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166" fontId="0" fillId="0" borderId="30" xfId="0" applyNumberFormat="1" applyFill="1" applyBorder="1" applyAlignment="1">
      <alignment vertical="center"/>
    </xf>
    <xf numFmtId="42" fontId="0" fillId="0" borderId="31" xfId="0" applyNumberFormat="1" applyFill="1" applyBorder="1" applyAlignment="1">
      <alignment vertical="center"/>
    </xf>
    <xf numFmtId="49" fontId="7" fillId="0" borderId="29" xfId="0" applyNumberFormat="1" applyFont="1" applyFill="1" applyBorder="1" applyAlignment="1">
      <alignment vertical="center" wrapText="1"/>
    </xf>
    <xf numFmtId="42" fontId="1" fillId="0" borderId="31" xfId="0" applyNumberFormat="1" applyFont="1" applyFill="1" applyBorder="1" applyAlignment="1">
      <alignment vertical="center"/>
    </xf>
    <xf numFmtId="166" fontId="1" fillId="0" borderId="31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 wrapText="1"/>
    </xf>
    <xf numFmtId="2" fontId="0" fillId="0" borderId="9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66" fontId="0" fillId="0" borderId="9" xfId="0" applyNumberFormat="1" applyFill="1" applyBorder="1" applyAlignment="1">
      <alignment horizontal="right" vertical="center"/>
    </xf>
    <xf numFmtId="0" fontId="17" fillId="0" borderId="8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horizontal="center" vertical="center"/>
    </xf>
    <xf numFmtId="2" fontId="18" fillId="0" borderId="9" xfId="0" applyNumberFormat="1" applyFont="1" applyFill="1" applyBorder="1" applyAlignment="1">
      <alignment horizontal="center" vertical="center"/>
    </xf>
    <xf numFmtId="167" fontId="0" fillId="0" borderId="9" xfId="0" applyNumberForma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vertical="center" wrapText="1"/>
    </xf>
    <xf numFmtId="0" fontId="0" fillId="0" borderId="9" xfId="0" applyNumberForma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166" fontId="22" fillId="0" borderId="31" xfId="0" applyNumberFormat="1" applyFont="1" applyFill="1" applyBorder="1" applyAlignment="1">
      <alignment vertical="center"/>
    </xf>
    <xf numFmtId="0" fontId="23" fillId="0" borderId="6" xfId="0" applyFont="1" applyFill="1" applyBorder="1" applyAlignment="1">
      <alignment vertical="center" wrapText="1"/>
    </xf>
    <xf numFmtId="49" fontId="23" fillId="0" borderId="14" xfId="0" applyNumberFormat="1" applyFont="1" applyFill="1" applyBorder="1" applyAlignment="1">
      <alignment vertical="center" wrapText="1"/>
    </xf>
    <xf numFmtId="164" fontId="0" fillId="0" borderId="15" xfId="0" applyNumberFormat="1" applyFill="1" applyBorder="1" applyAlignment="1">
      <alignment vertical="center"/>
    </xf>
    <xf numFmtId="0" fontId="0" fillId="0" borderId="15" xfId="0" applyFill="1" applyBorder="1" applyAlignment="1">
      <alignment horizontal="center" vertical="center"/>
    </xf>
    <xf numFmtId="166" fontId="0" fillId="0" borderId="15" xfId="0" applyNumberFormat="1" applyFill="1" applyBorder="1" applyAlignment="1">
      <alignment vertical="center"/>
    </xf>
    <xf numFmtId="166" fontId="7" fillId="0" borderId="15" xfId="0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166" fontId="22" fillId="0" borderId="10" xfId="0" applyNumberFormat="1" applyFont="1" applyFill="1" applyBorder="1" applyAlignment="1">
      <alignment vertical="center"/>
    </xf>
    <xf numFmtId="166" fontId="5" fillId="0" borderId="9" xfId="0" applyNumberFormat="1" applyFont="1" applyFill="1" applyBorder="1" applyAlignment="1">
      <alignment horizontal="right" vertical="center"/>
    </xf>
    <xf numFmtId="42" fontId="0" fillId="0" borderId="10" xfId="0" applyNumberFormat="1" applyFill="1" applyBorder="1" applyAlignment="1">
      <alignment vertical="center"/>
    </xf>
    <xf numFmtId="49" fontId="0" fillId="0" borderId="29" xfId="0" applyNumberForma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vertical="center" wrapText="1"/>
    </xf>
    <xf numFmtId="166" fontId="7" fillId="0" borderId="14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vertical="center"/>
    </xf>
    <xf numFmtId="4" fontId="0" fillId="0" borderId="0" xfId="0" applyNumberFormat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3" fontId="7" fillId="0" borderId="32" xfId="0" applyNumberFormat="1" applyFont="1" applyBorder="1" applyAlignment="1">
      <alignment horizontal="center" vertical="center"/>
    </xf>
    <xf numFmtId="2" fontId="7" fillId="0" borderId="32" xfId="0" applyNumberFormat="1" applyFont="1" applyBorder="1" applyAlignment="1">
      <alignment horizontal="center" vertical="center"/>
    </xf>
    <xf numFmtId="4" fontId="7" fillId="0" borderId="36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3" fontId="7" fillId="0" borderId="38" xfId="0" applyNumberFormat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2" fontId="7" fillId="0" borderId="38" xfId="0" applyNumberFormat="1" applyFont="1" applyBorder="1" applyAlignment="1">
      <alignment horizontal="center" vertical="center"/>
    </xf>
    <xf numFmtId="4" fontId="7" fillId="0" borderId="40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7" fillId="0" borderId="42" xfId="0" applyFont="1" applyBorder="1" applyAlignment="1">
      <alignment horizontal="center" vertical="center"/>
    </xf>
    <xf numFmtId="3" fontId="7" fillId="0" borderId="42" xfId="0" applyNumberFormat="1" applyFont="1" applyBorder="1" applyAlignment="1">
      <alignment horizontal="center" vertical="center"/>
    </xf>
    <xf numFmtId="49" fontId="7" fillId="0" borderId="42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2" fontId="7" fillId="0" borderId="42" xfId="0" applyNumberFormat="1" applyFont="1" applyBorder="1" applyAlignment="1">
      <alignment horizontal="center" vertical="center"/>
    </xf>
    <xf numFmtId="4" fontId="7" fillId="0" borderId="44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5" fillId="0" borderId="9" xfId="0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168" fontId="5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right" vertical="center"/>
    </xf>
    <xf numFmtId="165" fontId="5" fillId="0" borderId="9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right" vertical="center"/>
    </xf>
    <xf numFmtId="168" fontId="5" fillId="0" borderId="43" xfId="0" applyNumberFormat="1" applyFont="1" applyBorder="1" applyAlignment="1">
      <alignment horizontal="right" vertical="center"/>
    </xf>
    <xf numFmtId="165" fontId="5" fillId="0" borderId="43" xfId="0" applyNumberFormat="1" applyFont="1" applyBorder="1" applyAlignment="1">
      <alignment horizontal="right" vertical="center"/>
    </xf>
    <xf numFmtId="0" fontId="5" fillId="0" borderId="43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vertical="center"/>
    </xf>
    <xf numFmtId="168" fontId="5" fillId="0" borderId="43" xfId="0" applyNumberFormat="1" applyFont="1" applyBorder="1" applyAlignment="1">
      <alignment horizontal="center" vertical="center"/>
    </xf>
    <xf numFmtId="2" fontId="5" fillId="0" borderId="43" xfId="0" applyNumberFormat="1" applyFont="1" applyBorder="1" applyAlignment="1">
      <alignment horizontal="center" vertical="center"/>
    </xf>
    <xf numFmtId="4" fontId="5" fillId="0" borderId="46" xfId="0" applyNumberFormat="1" applyFont="1" applyBorder="1" applyAlignment="1">
      <alignment horizontal="right" vertical="center"/>
    </xf>
    <xf numFmtId="0" fontId="5" fillId="0" borderId="4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right" vertical="center"/>
    </xf>
    <xf numFmtId="168" fontId="5" fillId="0" borderId="17" xfId="0" applyNumberFormat="1" applyFont="1" applyBorder="1" applyAlignment="1">
      <alignment horizontal="right" vertical="center"/>
    </xf>
    <xf numFmtId="165" fontId="5" fillId="0" borderId="17" xfId="0" applyNumberFormat="1" applyFont="1" applyBorder="1" applyAlignment="1">
      <alignment horizontal="right" vertical="center"/>
    </xf>
    <xf numFmtId="0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165" fontId="5" fillId="0" borderId="12" xfId="0" applyNumberFormat="1" applyFont="1" applyBorder="1" applyAlignment="1">
      <alignment horizontal="right" vertical="center"/>
    </xf>
    <xf numFmtId="0" fontId="5" fillId="0" borderId="12" xfId="0" applyNumberFormat="1" applyFont="1" applyBorder="1" applyAlignment="1">
      <alignment horizontal="center" vertical="center"/>
    </xf>
    <xf numFmtId="3" fontId="7" fillId="0" borderId="32" xfId="0" applyNumberFormat="1" applyFont="1" applyBorder="1" applyAlignment="1">
      <alignment horizontal="center" vertical="center"/>
    </xf>
    <xf numFmtId="3" fontId="7" fillId="0" borderId="38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right" vertical="center"/>
    </xf>
    <xf numFmtId="168" fontId="5" fillId="0" borderId="12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right" vertical="center"/>
    </xf>
    <xf numFmtId="3" fontId="7" fillId="0" borderId="32" xfId="0" applyNumberFormat="1" applyFont="1" applyBorder="1" applyAlignment="1">
      <alignment horizontal="center" vertical="center"/>
    </xf>
    <xf numFmtId="3" fontId="7" fillId="0" borderId="38" xfId="0" applyNumberFormat="1" applyFont="1" applyBorder="1" applyAlignment="1">
      <alignment horizontal="center" vertical="center"/>
    </xf>
    <xf numFmtId="49" fontId="15" fillId="0" borderId="8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center" vertical="center"/>
    </xf>
    <xf numFmtId="49" fontId="7" fillId="0" borderId="38" xfId="0" applyNumberFormat="1" applyFont="1" applyBorder="1" applyAlignment="1">
      <alignment horizontal="center" vertical="center"/>
    </xf>
    <xf numFmtId="3" fontId="7" fillId="0" borderId="32" xfId="0" applyNumberFormat="1" applyFont="1" applyBorder="1" applyAlignment="1">
      <alignment horizontal="center" vertical="center"/>
    </xf>
    <xf numFmtId="3" fontId="7" fillId="0" borderId="38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"/>
  <sheetViews>
    <sheetView workbookViewId="0">
      <selection activeCell="F29" sqref="F29"/>
    </sheetView>
  </sheetViews>
  <sheetFormatPr defaultRowHeight="15" x14ac:dyDescent="0.25"/>
  <cols>
    <col min="1" max="1" width="8.42578125" customWidth="1"/>
    <col min="2" max="2" width="12.7109375" bestFit="1" customWidth="1"/>
    <col min="258" max="258" width="12.7109375" bestFit="1" customWidth="1"/>
    <col min="514" max="514" width="12.7109375" bestFit="1" customWidth="1"/>
    <col min="770" max="770" width="12.7109375" bestFit="1" customWidth="1"/>
    <col min="1026" max="1026" width="12.7109375" bestFit="1" customWidth="1"/>
    <col min="1282" max="1282" width="12.7109375" bestFit="1" customWidth="1"/>
    <col min="1538" max="1538" width="12.7109375" bestFit="1" customWidth="1"/>
    <col min="1794" max="1794" width="12.7109375" bestFit="1" customWidth="1"/>
    <col min="2050" max="2050" width="12.7109375" bestFit="1" customWidth="1"/>
    <col min="2306" max="2306" width="12.7109375" bestFit="1" customWidth="1"/>
    <col min="2562" max="2562" width="12.7109375" bestFit="1" customWidth="1"/>
    <col min="2818" max="2818" width="12.7109375" bestFit="1" customWidth="1"/>
    <col min="3074" max="3074" width="12.7109375" bestFit="1" customWidth="1"/>
    <col min="3330" max="3330" width="12.7109375" bestFit="1" customWidth="1"/>
    <col min="3586" max="3586" width="12.7109375" bestFit="1" customWidth="1"/>
    <col min="3842" max="3842" width="12.7109375" bestFit="1" customWidth="1"/>
    <col min="4098" max="4098" width="12.7109375" bestFit="1" customWidth="1"/>
    <col min="4354" max="4354" width="12.7109375" bestFit="1" customWidth="1"/>
    <col min="4610" max="4610" width="12.7109375" bestFit="1" customWidth="1"/>
    <col min="4866" max="4866" width="12.7109375" bestFit="1" customWidth="1"/>
    <col min="5122" max="5122" width="12.7109375" bestFit="1" customWidth="1"/>
    <col min="5378" max="5378" width="12.7109375" bestFit="1" customWidth="1"/>
    <col min="5634" max="5634" width="12.7109375" bestFit="1" customWidth="1"/>
    <col min="5890" max="5890" width="12.7109375" bestFit="1" customWidth="1"/>
    <col min="6146" max="6146" width="12.7109375" bestFit="1" customWidth="1"/>
    <col min="6402" max="6402" width="12.7109375" bestFit="1" customWidth="1"/>
    <col min="6658" max="6658" width="12.7109375" bestFit="1" customWidth="1"/>
    <col min="6914" max="6914" width="12.7109375" bestFit="1" customWidth="1"/>
    <col min="7170" max="7170" width="12.7109375" bestFit="1" customWidth="1"/>
    <col min="7426" max="7426" width="12.7109375" bestFit="1" customWidth="1"/>
    <col min="7682" max="7682" width="12.7109375" bestFit="1" customWidth="1"/>
    <col min="7938" max="7938" width="12.7109375" bestFit="1" customWidth="1"/>
    <col min="8194" max="8194" width="12.7109375" bestFit="1" customWidth="1"/>
    <col min="8450" max="8450" width="12.7109375" bestFit="1" customWidth="1"/>
    <col min="8706" max="8706" width="12.7109375" bestFit="1" customWidth="1"/>
    <col min="8962" max="8962" width="12.7109375" bestFit="1" customWidth="1"/>
    <col min="9218" max="9218" width="12.7109375" bestFit="1" customWidth="1"/>
    <col min="9474" max="9474" width="12.7109375" bestFit="1" customWidth="1"/>
    <col min="9730" max="9730" width="12.7109375" bestFit="1" customWidth="1"/>
    <col min="9986" max="9986" width="12.7109375" bestFit="1" customWidth="1"/>
    <col min="10242" max="10242" width="12.7109375" bestFit="1" customWidth="1"/>
    <col min="10498" max="10498" width="12.7109375" bestFit="1" customWidth="1"/>
    <col min="10754" max="10754" width="12.7109375" bestFit="1" customWidth="1"/>
    <col min="11010" max="11010" width="12.7109375" bestFit="1" customWidth="1"/>
    <col min="11266" max="11266" width="12.7109375" bestFit="1" customWidth="1"/>
    <col min="11522" max="11522" width="12.7109375" bestFit="1" customWidth="1"/>
    <col min="11778" max="11778" width="12.7109375" bestFit="1" customWidth="1"/>
    <col min="12034" max="12034" width="12.7109375" bestFit="1" customWidth="1"/>
    <col min="12290" max="12290" width="12.7109375" bestFit="1" customWidth="1"/>
    <col min="12546" max="12546" width="12.7109375" bestFit="1" customWidth="1"/>
    <col min="12802" max="12802" width="12.7109375" bestFit="1" customWidth="1"/>
    <col min="13058" max="13058" width="12.7109375" bestFit="1" customWidth="1"/>
    <col min="13314" max="13314" width="12.7109375" bestFit="1" customWidth="1"/>
    <col min="13570" max="13570" width="12.7109375" bestFit="1" customWidth="1"/>
    <col min="13826" max="13826" width="12.7109375" bestFit="1" customWidth="1"/>
    <col min="14082" max="14082" width="12.7109375" bestFit="1" customWidth="1"/>
    <col min="14338" max="14338" width="12.7109375" bestFit="1" customWidth="1"/>
    <col min="14594" max="14594" width="12.7109375" bestFit="1" customWidth="1"/>
    <col min="14850" max="14850" width="12.7109375" bestFit="1" customWidth="1"/>
    <col min="15106" max="15106" width="12.7109375" bestFit="1" customWidth="1"/>
    <col min="15362" max="15362" width="12.7109375" bestFit="1" customWidth="1"/>
    <col min="15618" max="15618" width="12.7109375" bestFit="1" customWidth="1"/>
    <col min="15874" max="15874" width="12.7109375" bestFit="1" customWidth="1"/>
    <col min="16130" max="16130" width="12.7109375" bestFit="1" customWidth="1"/>
  </cols>
  <sheetData>
    <row r="2" spans="1:3" ht="23.25" x14ac:dyDescent="0.35">
      <c r="A2" s="2" t="s">
        <v>1</v>
      </c>
    </row>
    <row r="3" spans="1:3" s="5" customFormat="1" ht="15.75" x14ac:dyDescent="0.25">
      <c r="A3" s="3"/>
      <c r="B3" s="3"/>
      <c r="C3" s="4"/>
    </row>
    <row r="4" spans="1:3" s="5" customFormat="1" ht="12.75" x14ac:dyDescent="0.2">
      <c r="B4" s="4"/>
    </row>
    <row r="5" spans="1:3" s="5" customFormat="1" ht="15.75" x14ac:dyDescent="0.25">
      <c r="A5" s="6" t="s">
        <v>2</v>
      </c>
      <c r="B5" s="7" t="s">
        <v>76</v>
      </c>
      <c r="C5" s="4"/>
    </row>
    <row r="6" spans="1:3" x14ac:dyDescent="0.25">
      <c r="A6" s="8" t="s">
        <v>3</v>
      </c>
      <c r="B6" s="1" t="s">
        <v>77</v>
      </c>
    </row>
    <row r="7" spans="1:3" x14ac:dyDescent="0.25">
      <c r="A7" s="5"/>
    </row>
    <row r="8" spans="1:3" s="10" customFormat="1" ht="15.75" x14ac:dyDescent="0.25">
      <c r="A8" s="9" t="s">
        <v>4</v>
      </c>
      <c r="B8" s="9" t="s">
        <v>5</v>
      </c>
    </row>
    <row r="9" spans="1:3" s="10" customFormat="1" ht="15.75" x14ac:dyDescent="0.25">
      <c r="A9" s="9" t="s">
        <v>6</v>
      </c>
      <c r="B9" s="9" t="s">
        <v>7</v>
      </c>
    </row>
    <row r="10" spans="1:3" s="10" customFormat="1" ht="15.75" x14ac:dyDescent="0.25">
      <c r="A10" s="9" t="s">
        <v>8</v>
      </c>
      <c r="B10" s="9" t="s">
        <v>9</v>
      </c>
    </row>
    <row r="11" spans="1:3" ht="20.25" x14ac:dyDescent="0.3">
      <c r="A11" s="11"/>
    </row>
    <row r="12" spans="1:3" ht="20.25" x14ac:dyDescent="0.3">
      <c r="A12" s="11" t="s">
        <v>208</v>
      </c>
      <c r="B12" s="7" t="s">
        <v>79</v>
      </c>
    </row>
    <row r="13" spans="1:3" s="10" customFormat="1" ht="15.75" x14ac:dyDescent="0.25">
      <c r="A13" s="9">
        <v>1</v>
      </c>
      <c r="B13" s="10" t="s">
        <v>209</v>
      </c>
    </row>
    <row r="14" spans="1:3" s="10" customFormat="1" ht="15.75" x14ac:dyDescent="0.25">
      <c r="A14" s="9">
        <v>2</v>
      </c>
      <c r="B14" s="10" t="s">
        <v>213</v>
      </c>
    </row>
    <row r="15" spans="1:3" s="10" customFormat="1" ht="15.75" x14ac:dyDescent="0.25">
      <c r="A15" s="9">
        <v>3</v>
      </c>
      <c r="B15" s="10" t="s">
        <v>210</v>
      </c>
    </row>
    <row r="16" spans="1:3" ht="15.75" x14ac:dyDescent="0.25">
      <c r="A16" s="7">
        <v>4</v>
      </c>
      <c r="B16" s="10" t="s">
        <v>211</v>
      </c>
    </row>
    <row r="17" spans="1:2" ht="15.75" x14ac:dyDescent="0.25">
      <c r="A17" s="7">
        <v>5</v>
      </c>
      <c r="B17" s="10" t="s">
        <v>212</v>
      </c>
    </row>
    <row r="18" spans="1:2" ht="15.75" x14ac:dyDescent="0.25">
      <c r="A18" s="7">
        <v>6</v>
      </c>
      <c r="B18" s="10" t="s">
        <v>139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workbookViewId="0">
      <selection activeCell="B17" sqref="B17"/>
    </sheetView>
  </sheetViews>
  <sheetFormatPr defaultRowHeight="12.75" x14ac:dyDescent="0.2"/>
  <cols>
    <col min="1" max="1" width="14.5703125" style="5" customWidth="1"/>
    <col min="2" max="2" width="43.28515625" style="5" customWidth="1"/>
    <col min="3" max="3" width="8.42578125" style="4" customWidth="1"/>
    <col min="4" max="4" width="14.28515625" style="5" customWidth="1"/>
    <col min="5" max="5" width="17.140625" style="5" customWidth="1"/>
    <col min="6" max="256" width="9.140625" style="5"/>
    <col min="257" max="257" width="31.85546875" style="5" customWidth="1"/>
    <col min="258" max="258" width="60.140625" style="5" customWidth="1"/>
    <col min="259" max="259" width="8.42578125" style="5" customWidth="1"/>
    <col min="260" max="260" width="17.7109375" style="5" customWidth="1"/>
    <col min="261" max="261" width="19.7109375" style="5" customWidth="1"/>
    <col min="262" max="512" width="9.140625" style="5"/>
    <col min="513" max="513" width="31.85546875" style="5" customWidth="1"/>
    <col min="514" max="514" width="60.140625" style="5" customWidth="1"/>
    <col min="515" max="515" width="8.42578125" style="5" customWidth="1"/>
    <col min="516" max="516" width="17.7109375" style="5" customWidth="1"/>
    <col min="517" max="517" width="19.7109375" style="5" customWidth="1"/>
    <col min="518" max="768" width="9.140625" style="5"/>
    <col min="769" max="769" width="31.85546875" style="5" customWidth="1"/>
    <col min="770" max="770" width="60.140625" style="5" customWidth="1"/>
    <col min="771" max="771" width="8.42578125" style="5" customWidth="1"/>
    <col min="772" max="772" width="17.7109375" style="5" customWidth="1"/>
    <col min="773" max="773" width="19.7109375" style="5" customWidth="1"/>
    <col min="774" max="1024" width="9.140625" style="5"/>
    <col min="1025" max="1025" width="31.85546875" style="5" customWidth="1"/>
    <col min="1026" max="1026" width="60.140625" style="5" customWidth="1"/>
    <col min="1027" max="1027" width="8.42578125" style="5" customWidth="1"/>
    <col min="1028" max="1028" width="17.7109375" style="5" customWidth="1"/>
    <col min="1029" max="1029" width="19.7109375" style="5" customWidth="1"/>
    <col min="1030" max="1280" width="9.140625" style="5"/>
    <col min="1281" max="1281" width="31.85546875" style="5" customWidth="1"/>
    <col min="1282" max="1282" width="60.140625" style="5" customWidth="1"/>
    <col min="1283" max="1283" width="8.42578125" style="5" customWidth="1"/>
    <col min="1284" max="1284" width="17.7109375" style="5" customWidth="1"/>
    <col min="1285" max="1285" width="19.7109375" style="5" customWidth="1"/>
    <col min="1286" max="1536" width="9.140625" style="5"/>
    <col min="1537" max="1537" width="31.85546875" style="5" customWidth="1"/>
    <col min="1538" max="1538" width="60.140625" style="5" customWidth="1"/>
    <col min="1539" max="1539" width="8.42578125" style="5" customWidth="1"/>
    <col min="1540" max="1540" width="17.7109375" style="5" customWidth="1"/>
    <col min="1541" max="1541" width="19.7109375" style="5" customWidth="1"/>
    <col min="1542" max="1792" width="9.140625" style="5"/>
    <col min="1793" max="1793" width="31.85546875" style="5" customWidth="1"/>
    <col min="1794" max="1794" width="60.140625" style="5" customWidth="1"/>
    <col min="1795" max="1795" width="8.42578125" style="5" customWidth="1"/>
    <col min="1796" max="1796" width="17.7109375" style="5" customWidth="1"/>
    <col min="1797" max="1797" width="19.7109375" style="5" customWidth="1"/>
    <col min="1798" max="2048" width="9.140625" style="5"/>
    <col min="2049" max="2049" width="31.85546875" style="5" customWidth="1"/>
    <col min="2050" max="2050" width="60.140625" style="5" customWidth="1"/>
    <col min="2051" max="2051" width="8.42578125" style="5" customWidth="1"/>
    <col min="2052" max="2052" width="17.7109375" style="5" customWidth="1"/>
    <col min="2053" max="2053" width="19.7109375" style="5" customWidth="1"/>
    <col min="2054" max="2304" width="9.140625" style="5"/>
    <col min="2305" max="2305" width="31.85546875" style="5" customWidth="1"/>
    <col min="2306" max="2306" width="60.140625" style="5" customWidth="1"/>
    <col min="2307" max="2307" width="8.42578125" style="5" customWidth="1"/>
    <col min="2308" max="2308" width="17.7109375" style="5" customWidth="1"/>
    <col min="2309" max="2309" width="19.7109375" style="5" customWidth="1"/>
    <col min="2310" max="2560" width="9.140625" style="5"/>
    <col min="2561" max="2561" width="31.85546875" style="5" customWidth="1"/>
    <col min="2562" max="2562" width="60.140625" style="5" customWidth="1"/>
    <col min="2563" max="2563" width="8.42578125" style="5" customWidth="1"/>
    <col min="2564" max="2564" width="17.7109375" style="5" customWidth="1"/>
    <col min="2565" max="2565" width="19.7109375" style="5" customWidth="1"/>
    <col min="2566" max="2816" width="9.140625" style="5"/>
    <col min="2817" max="2817" width="31.85546875" style="5" customWidth="1"/>
    <col min="2818" max="2818" width="60.140625" style="5" customWidth="1"/>
    <col min="2819" max="2819" width="8.42578125" style="5" customWidth="1"/>
    <col min="2820" max="2820" width="17.7109375" style="5" customWidth="1"/>
    <col min="2821" max="2821" width="19.7109375" style="5" customWidth="1"/>
    <col min="2822" max="3072" width="9.140625" style="5"/>
    <col min="3073" max="3073" width="31.85546875" style="5" customWidth="1"/>
    <col min="3074" max="3074" width="60.140625" style="5" customWidth="1"/>
    <col min="3075" max="3075" width="8.42578125" style="5" customWidth="1"/>
    <col min="3076" max="3076" width="17.7109375" style="5" customWidth="1"/>
    <col min="3077" max="3077" width="19.7109375" style="5" customWidth="1"/>
    <col min="3078" max="3328" width="9.140625" style="5"/>
    <col min="3329" max="3329" width="31.85546875" style="5" customWidth="1"/>
    <col min="3330" max="3330" width="60.140625" style="5" customWidth="1"/>
    <col min="3331" max="3331" width="8.42578125" style="5" customWidth="1"/>
    <col min="3332" max="3332" width="17.7109375" style="5" customWidth="1"/>
    <col min="3333" max="3333" width="19.7109375" style="5" customWidth="1"/>
    <col min="3334" max="3584" width="9.140625" style="5"/>
    <col min="3585" max="3585" width="31.85546875" style="5" customWidth="1"/>
    <col min="3586" max="3586" width="60.140625" style="5" customWidth="1"/>
    <col min="3587" max="3587" width="8.42578125" style="5" customWidth="1"/>
    <col min="3588" max="3588" width="17.7109375" style="5" customWidth="1"/>
    <col min="3589" max="3589" width="19.7109375" style="5" customWidth="1"/>
    <col min="3590" max="3840" width="9.140625" style="5"/>
    <col min="3841" max="3841" width="31.85546875" style="5" customWidth="1"/>
    <col min="3842" max="3842" width="60.140625" style="5" customWidth="1"/>
    <col min="3843" max="3843" width="8.42578125" style="5" customWidth="1"/>
    <col min="3844" max="3844" width="17.7109375" style="5" customWidth="1"/>
    <col min="3845" max="3845" width="19.7109375" style="5" customWidth="1"/>
    <col min="3846" max="4096" width="9.140625" style="5"/>
    <col min="4097" max="4097" width="31.85546875" style="5" customWidth="1"/>
    <col min="4098" max="4098" width="60.140625" style="5" customWidth="1"/>
    <col min="4099" max="4099" width="8.42578125" style="5" customWidth="1"/>
    <col min="4100" max="4100" width="17.7109375" style="5" customWidth="1"/>
    <col min="4101" max="4101" width="19.7109375" style="5" customWidth="1"/>
    <col min="4102" max="4352" width="9.140625" style="5"/>
    <col min="4353" max="4353" width="31.85546875" style="5" customWidth="1"/>
    <col min="4354" max="4354" width="60.140625" style="5" customWidth="1"/>
    <col min="4355" max="4355" width="8.42578125" style="5" customWidth="1"/>
    <col min="4356" max="4356" width="17.7109375" style="5" customWidth="1"/>
    <col min="4357" max="4357" width="19.7109375" style="5" customWidth="1"/>
    <col min="4358" max="4608" width="9.140625" style="5"/>
    <col min="4609" max="4609" width="31.85546875" style="5" customWidth="1"/>
    <col min="4610" max="4610" width="60.140625" style="5" customWidth="1"/>
    <col min="4611" max="4611" width="8.42578125" style="5" customWidth="1"/>
    <col min="4612" max="4612" width="17.7109375" style="5" customWidth="1"/>
    <col min="4613" max="4613" width="19.7109375" style="5" customWidth="1"/>
    <col min="4614" max="4864" width="9.140625" style="5"/>
    <col min="4865" max="4865" width="31.85546875" style="5" customWidth="1"/>
    <col min="4866" max="4866" width="60.140625" style="5" customWidth="1"/>
    <col min="4867" max="4867" width="8.42578125" style="5" customWidth="1"/>
    <col min="4868" max="4868" width="17.7109375" style="5" customWidth="1"/>
    <col min="4869" max="4869" width="19.7109375" style="5" customWidth="1"/>
    <col min="4870" max="5120" width="9.140625" style="5"/>
    <col min="5121" max="5121" width="31.85546875" style="5" customWidth="1"/>
    <col min="5122" max="5122" width="60.140625" style="5" customWidth="1"/>
    <col min="5123" max="5123" width="8.42578125" style="5" customWidth="1"/>
    <col min="5124" max="5124" width="17.7109375" style="5" customWidth="1"/>
    <col min="5125" max="5125" width="19.7109375" style="5" customWidth="1"/>
    <col min="5126" max="5376" width="9.140625" style="5"/>
    <col min="5377" max="5377" width="31.85546875" style="5" customWidth="1"/>
    <col min="5378" max="5378" width="60.140625" style="5" customWidth="1"/>
    <col min="5379" max="5379" width="8.42578125" style="5" customWidth="1"/>
    <col min="5380" max="5380" width="17.7109375" style="5" customWidth="1"/>
    <col min="5381" max="5381" width="19.7109375" style="5" customWidth="1"/>
    <col min="5382" max="5632" width="9.140625" style="5"/>
    <col min="5633" max="5633" width="31.85546875" style="5" customWidth="1"/>
    <col min="5634" max="5634" width="60.140625" style="5" customWidth="1"/>
    <col min="5635" max="5635" width="8.42578125" style="5" customWidth="1"/>
    <col min="5636" max="5636" width="17.7109375" style="5" customWidth="1"/>
    <col min="5637" max="5637" width="19.7109375" style="5" customWidth="1"/>
    <col min="5638" max="5888" width="9.140625" style="5"/>
    <col min="5889" max="5889" width="31.85546875" style="5" customWidth="1"/>
    <col min="5890" max="5890" width="60.140625" style="5" customWidth="1"/>
    <col min="5891" max="5891" width="8.42578125" style="5" customWidth="1"/>
    <col min="5892" max="5892" width="17.7109375" style="5" customWidth="1"/>
    <col min="5893" max="5893" width="19.7109375" style="5" customWidth="1"/>
    <col min="5894" max="6144" width="9.140625" style="5"/>
    <col min="6145" max="6145" width="31.85546875" style="5" customWidth="1"/>
    <col min="6146" max="6146" width="60.140625" style="5" customWidth="1"/>
    <col min="6147" max="6147" width="8.42578125" style="5" customWidth="1"/>
    <col min="6148" max="6148" width="17.7109375" style="5" customWidth="1"/>
    <col min="6149" max="6149" width="19.7109375" style="5" customWidth="1"/>
    <col min="6150" max="6400" width="9.140625" style="5"/>
    <col min="6401" max="6401" width="31.85546875" style="5" customWidth="1"/>
    <col min="6402" max="6402" width="60.140625" style="5" customWidth="1"/>
    <col min="6403" max="6403" width="8.42578125" style="5" customWidth="1"/>
    <col min="6404" max="6404" width="17.7109375" style="5" customWidth="1"/>
    <col min="6405" max="6405" width="19.7109375" style="5" customWidth="1"/>
    <col min="6406" max="6656" width="9.140625" style="5"/>
    <col min="6657" max="6657" width="31.85546875" style="5" customWidth="1"/>
    <col min="6658" max="6658" width="60.140625" style="5" customWidth="1"/>
    <col min="6659" max="6659" width="8.42578125" style="5" customWidth="1"/>
    <col min="6660" max="6660" width="17.7109375" style="5" customWidth="1"/>
    <col min="6661" max="6661" width="19.7109375" style="5" customWidth="1"/>
    <col min="6662" max="6912" width="9.140625" style="5"/>
    <col min="6913" max="6913" width="31.85546875" style="5" customWidth="1"/>
    <col min="6914" max="6914" width="60.140625" style="5" customWidth="1"/>
    <col min="6915" max="6915" width="8.42578125" style="5" customWidth="1"/>
    <col min="6916" max="6916" width="17.7109375" style="5" customWidth="1"/>
    <col min="6917" max="6917" width="19.7109375" style="5" customWidth="1"/>
    <col min="6918" max="7168" width="9.140625" style="5"/>
    <col min="7169" max="7169" width="31.85546875" style="5" customWidth="1"/>
    <col min="7170" max="7170" width="60.140625" style="5" customWidth="1"/>
    <col min="7171" max="7171" width="8.42578125" style="5" customWidth="1"/>
    <col min="7172" max="7172" width="17.7109375" style="5" customWidth="1"/>
    <col min="7173" max="7173" width="19.7109375" style="5" customWidth="1"/>
    <col min="7174" max="7424" width="9.140625" style="5"/>
    <col min="7425" max="7425" width="31.85546875" style="5" customWidth="1"/>
    <col min="7426" max="7426" width="60.140625" style="5" customWidth="1"/>
    <col min="7427" max="7427" width="8.42578125" style="5" customWidth="1"/>
    <col min="7428" max="7428" width="17.7109375" style="5" customWidth="1"/>
    <col min="7429" max="7429" width="19.7109375" style="5" customWidth="1"/>
    <col min="7430" max="7680" width="9.140625" style="5"/>
    <col min="7681" max="7681" width="31.85546875" style="5" customWidth="1"/>
    <col min="7682" max="7682" width="60.140625" style="5" customWidth="1"/>
    <col min="7683" max="7683" width="8.42578125" style="5" customWidth="1"/>
    <col min="7684" max="7684" width="17.7109375" style="5" customWidth="1"/>
    <col min="7685" max="7685" width="19.7109375" style="5" customWidth="1"/>
    <col min="7686" max="7936" width="9.140625" style="5"/>
    <col min="7937" max="7937" width="31.85546875" style="5" customWidth="1"/>
    <col min="7938" max="7938" width="60.140625" style="5" customWidth="1"/>
    <col min="7939" max="7939" width="8.42578125" style="5" customWidth="1"/>
    <col min="7940" max="7940" width="17.7109375" style="5" customWidth="1"/>
    <col min="7941" max="7941" width="19.7109375" style="5" customWidth="1"/>
    <col min="7942" max="8192" width="9.140625" style="5"/>
    <col min="8193" max="8193" width="31.85546875" style="5" customWidth="1"/>
    <col min="8194" max="8194" width="60.140625" style="5" customWidth="1"/>
    <col min="8195" max="8195" width="8.42578125" style="5" customWidth="1"/>
    <col min="8196" max="8196" width="17.7109375" style="5" customWidth="1"/>
    <col min="8197" max="8197" width="19.7109375" style="5" customWidth="1"/>
    <col min="8198" max="8448" width="9.140625" style="5"/>
    <col min="8449" max="8449" width="31.85546875" style="5" customWidth="1"/>
    <col min="8450" max="8450" width="60.140625" style="5" customWidth="1"/>
    <col min="8451" max="8451" width="8.42578125" style="5" customWidth="1"/>
    <col min="8452" max="8452" width="17.7109375" style="5" customWidth="1"/>
    <col min="8453" max="8453" width="19.7109375" style="5" customWidth="1"/>
    <col min="8454" max="8704" width="9.140625" style="5"/>
    <col min="8705" max="8705" width="31.85546875" style="5" customWidth="1"/>
    <col min="8706" max="8706" width="60.140625" style="5" customWidth="1"/>
    <col min="8707" max="8707" width="8.42578125" style="5" customWidth="1"/>
    <col min="8708" max="8708" width="17.7109375" style="5" customWidth="1"/>
    <col min="8709" max="8709" width="19.7109375" style="5" customWidth="1"/>
    <col min="8710" max="8960" width="9.140625" style="5"/>
    <col min="8961" max="8961" width="31.85546875" style="5" customWidth="1"/>
    <col min="8962" max="8962" width="60.140625" style="5" customWidth="1"/>
    <col min="8963" max="8963" width="8.42578125" style="5" customWidth="1"/>
    <col min="8964" max="8964" width="17.7109375" style="5" customWidth="1"/>
    <col min="8965" max="8965" width="19.7109375" style="5" customWidth="1"/>
    <col min="8966" max="9216" width="9.140625" style="5"/>
    <col min="9217" max="9217" width="31.85546875" style="5" customWidth="1"/>
    <col min="9218" max="9218" width="60.140625" style="5" customWidth="1"/>
    <col min="9219" max="9219" width="8.42578125" style="5" customWidth="1"/>
    <col min="9220" max="9220" width="17.7109375" style="5" customWidth="1"/>
    <col min="9221" max="9221" width="19.7109375" style="5" customWidth="1"/>
    <col min="9222" max="9472" width="9.140625" style="5"/>
    <col min="9473" max="9473" width="31.85546875" style="5" customWidth="1"/>
    <col min="9474" max="9474" width="60.140625" style="5" customWidth="1"/>
    <col min="9475" max="9475" width="8.42578125" style="5" customWidth="1"/>
    <col min="9476" max="9476" width="17.7109375" style="5" customWidth="1"/>
    <col min="9477" max="9477" width="19.7109375" style="5" customWidth="1"/>
    <col min="9478" max="9728" width="9.140625" style="5"/>
    <col min="9729" max="9729" width="31.85546875" style="5" customWidth="1"/>
    <col min="9730" max="9730" width="60.140625" style="5" customWidth="1"/>
    <col min="9731" max="9731" width="8.42578125" style="5" customWidth="1"/>
    <col min="9732" max="9732" width="17.7109375" style="5" customWidth="1"/>
    <col min="9733" max="9733" width="19.7109375" style="5" customWidth="1"/>
    <col min="9734" max="9984" width="9.140625" style="5"/>
    <col min="9985" max="9985" width="31.85546875" style="5" customWidth="1"/>
    <col min="9986" max="9986" width="60.140625" style="5" customWidth="1"/>
    <col min="9987" max="9987" width="8.42578125" style="5" customWidth="1"/>
    <col min="9988" max="9988" width="17.7109375" style="5" customWidth="1"/>
    <col min="9989" max="9989" width="19.7109375" style="5" customWidth="1"/>
    <col min="9990" max="10240" width="9.140625" style="5"/>
    <col min="10241" max="10241" width="31.85546875" style="5" customWidth="1"/>
    <col min="10242" max="10242" width="60.140625" style="5" customWidth="1"/>
    <col min="10243" max="10243" width="8.42578125" style="5" customWidth="1"/>
    <col min="10244" max="10244" width="17.7109375" style="5" customWidth="1"/>
    <col min="10245" max="10245" width="19.7109375" style="5" customWidth="1"/>
    <col min="10246" max="10496" width="9.140625" style="5"/>
    <col min="10497" max="10497" width="31.85546875" style="5" customWidth="1"/>
    <col min="10498" max="10498" width="60.140625" style="5" customWidth="1"/>
    <col min="10499" max="10499" width="8.42578125" style="5" customWidth="1"/>
    <col min="10500" max="10500" width="17.7109375" style="5" customWidth="1"/>
    <col min="10501" max="10501" width="19.7109375" style="5" customWidth="1"/>
    <col min="10502" max="10752" width="9.140625" style="5"/>
    <col min="10753" max="10753" width="31.85546875" style="5" customWidth="1"/>
    <col min="10754" max="10754" width="60.140625" style="5" customWidth="1"/>
    <col min="10755" max="10755" width="8.42578125" style="5" customWidth="1"/>
    <col min="10756" max="10756" width="17.7109375" style="5" customWidth="1"/>
    <col min="10757" max="10757" width="19.7109375" style="5" customWidth="1"/>
    <col min="10758" max="11008" width="9.140625" style="5"/>
    <col min="11009" max="11009" width="31.85546875" style="5" customWidth="1"/>
    <col min="11010" max="11010" width="60.140625" style="5" customWidth="1"/>
    <col min="11011" max="11011" width="8.42578125" style="5" customWidth="1"/>
    <col min="11012" max="11012" width="17.7109375" style="5" customWidth="1"/>
    <col min="11013" max="11013" width="19.7109375" style="5" customWidth="1"/>
    <col min="11014" max="11264" width="9.140625" style="5"/>
    <col min="11265" max="11265" width="31.85546875" style="5" customWidth="1"/>
    <col min="11266" max="11266" width="60.140625" style="5" customWidth="1"/>
    <col min="11267" max="11267" width="8.42578125" style="5" customWidth="1"/>
    <col min="11268" max="11268" width="17.7109375" style="5" customWidth="1"/>
    <col min="11269" max="11269" width="19.7109375" style="5" customWidth="1"/>
    <col min="11270" max="11520" width="9.140625" style="5"/>
    <col min="11521" max="11521" width="31.85546875" style="5" customWidth="1"/>
    <col min="11522" max="11522" width="60.140625" style="5" customWidth="1"/>
    <col min="11523" max="11523" width="8.42578125" style="5" customWidth="1"/>
    <col min="11524" max="11524" width="17.7109375" style="5" customWidth="1"/>
    <col min="11525" max="11525" width="19.7109375" style="5" customWidth="1"/>
    <col min="11526" max="11776" width="9.140625" style="5"/>
    <col min="11777" max="11777" width="31.85546875" style="5" customWidth="1"/>
    <col min="11778" max="11778" width="60.140625" style="5" customWidth="1"/>
    <col min="11779" max="11779" width="8.42578125" style="5" customWidth="1"/>
    <col min="11780" max="11780" width="17.7109375" style="5" customWidth="1"/>
    <col min="11781" max="11781" width="19.7109375" style="5" customWidth="1"/>
    <col min="11782" max="12032" width="9.140625" style="5"/>
    <col min="12033" max="12033" width="31.85546875" style="5" customWidth="1"/>
    <col min="12034" max="12034" width="60.140625" style="5" customWidth="1"/>
    <col min="12035" max="12035" width="8.42578125" style="5" customWidth="1"/>
    <col min="12036" max="12036" width="17.7109375" style="5" customWidth="1"/>
    <col min="12037" max="12037" width="19.7109375" style="5" customWidth="1"/>
    <col min="12038" max="12288" width="9.140625" style="5"/>
    <col min="12289" max="12289" width="31.85546875" style="5" customWidth="1"/>
    <col min="12290" max="12290" width="60.140625" style="5" customWidth="1"/>
    <col min="12291" max="12291" width="8.42578125" style="5" customWidth="1"/>
    <col min="12292" max="12292" width="17.7109375" style="5" customWidth="1"/>
    <col min="12293" max="12293" width="19.7109375" style="5" customWidth="1"/>
    <col min="12294" max="12544" width="9.140625" style="5"/>
    <col min="12545" max="12545" width="31.85546875" style="5" customWidth="1"/>
    <col min="12546" max="12546" width="60.140625" style="5" customWidth="1"/>
    <col min="12547" max="12547" width="8.42578125" style="5" customWidth="1"/>
    <col min="12548" max="12548" width="17.7109375" style="5" customWidth="1"/>
    <col min="12549" max="12549" width="19.7109375" style="5" customWidth="1"/>
    <col min="12550" max="12800" width="9.140625" style="5"/>
    <col min="12801" max="12801" width="31.85546875" style="5" customWidth="1"/>
    <col min="12802" max="12802" width="60.140625" style="5" customWidth="1"/>
    <col min="12803" max="12803" width="8.42578125" style="5" customWidth="1"/>
    <col min="12804" max="12804" width="17.7109375" style="5" customWidth="1"/>
    <col min="12805" max="12805" width="19.7109375" style="5" customWidth="1"/>
    <col min="12806" max="13056" width="9.140625" style="5"/>
    <col min="13057" max="13057" width="31.85546875" style="5" customWidth="1"/>
    <col min="13058" max="13058" width="60.140625" style="5" customWidth="1"/>
    <col min="13059" max="13059" width="8.42578125" style="5" customWidth="1"/>
    <col min="13060" max="13060" width="17.7109375" style="5" customWidth="1"/>
    <col min="13061" max="13061" width="19.7109375" style="5" customWidth="1"/>
    <col min="13062" max="13312" width="9.140625" style="5"/>
    <col min="13313" max="13313" width="31.85546875" style="5" customWidth="1"/>
    <col min="13314" max="13314" width="60.140625" style="5" customWidth="1"/>
    <col min="13315" max="13315" width="8.42578125" style="5" customWidth="1"/>
    <col min="13316" max="13316" width="17.7109375" style="5" customWidth="1"/>
    <col min="13317" max="13317" width="19.7109375" style="5" customWidth="1"/>
    <col min="13318" max="13568" width="9.140625" style="5"/>
    <col min="13569" max="13569" width="31.85546875" style="5" customWidth="1"/>
    <col min="13570" max="13570" width="60.140625" style="5" customWidth="1"/>
    <col min="13571" max="13571" width="8.42578125" style="5" customWidth="1"/>
    <col min="13572" max="13572" width="17.7109375" style="5" customWidth="1"/>
    <col min="13573" max="13573" width="19.7109375" style="5" customWidth="1"/>
    <col min="13574" max="13824" width="9.140625" style="5"/>
    <col min="13825" max="13825" width="31.85546875" style="5" customWidth="1"/>
    <col min="13826" max="13826" width="60.140625" style="5" customWidth="1"/>
    <col min="13827" max="13827" width="8.42578125" style="5" customWidth="1"/>
    <col min="13828" max="13828" width="17.7109375" style="5" customWidth="1"/>
    <col min="13829" max="13829" width="19.7109375" style="5" customWidth="1"/>
    <col min="13830" max="14080" width="9.140625" style="5"/>
    <col min="14081" max="14081" width="31.85546875" style="5" customWidth="1"/>
    <col min="14082" max="14082" width="60.140625" style="5" customWidth="1"/>
    <col min="14083" max="14083" width="8.42578125" style="5" customWidth="1"/>
    <col min="14084" max="14084" width="17.7109375" style="5" customWidth="1"/>
    <col min="14085" max="14085" width="19.7109375" style="5" customWidth="1"/>
    <col min="14086" max="14336" width="9.140625" style="5"/>
    <col min="14337" max="14337" width="31.85546875" style="5" customWidth="1"/>
    <col min="14338" max="14338" width="60.140625" style="5" customWidth="1"/>
    <col min="14339" max="14339" width="8.42578125" style="5" customWidth="1"/>
    <col min="14340" max="14340" width="17.7109375" style="5" customWidth="1"/>
    <col min="14341" max="14341" width="19.7109375" style="5" customWidth="1"/>
    <col min="14342" max="14592" width="9.140625" style="5"/>
    <col min="14593" max="14593" width="31.85546875" style="5" customWidth="1"/>
    <col min="14594" max="14594" width="60.140625" style="5" customWidth="1"/>
    <col min="14595" max="14595" width="8.42578125" style="5" customWidth="1"/>
    <col min="14596" max="14596" width="17.7109375" style="5" customWidth="1"/>
    <col min="14597" max="14597" width="19.7109375" style="5" customWidth="1"/>
    <col min="14598" max="14848" width="9.140625" style="5"/>
    <col min="14849" max="14849" width="31.85546875" style="5" customWidth="1"/>
    <col min="14850" max="14850" width="60.140625" style="5" customWidth="1"/>
    <col min="14851" max="14851" width="8.42578125" style="5" customWidth="1"/>
    <col min="14852" max="14852" width="17.7109375" style="5" customWidth="1"/>
    <col min="14853" max="14853" width="19.7109375" style="5" customWidth="1"/>
    <col min="14854" max="15104" width="9.140625" style="5"/>
    <col min="15105" max="15105" width="31.85546875" style="5" customWidth="1"/>
    <col min="15106" max="15106" width="60.140625" style="5" customWidth="1"/>
    <col min="15107" max="15107" width="8.42578125" style="5" customWidth="1"/>
    <col min="15108" max="15108" width="17.7109375" style="5" customWidth="1"/>
    <col min="15109" max="15109" width="19.7109375" style="5" customWidth="1"/>
    <col min="15110" max="15360" width="9.140625" style="5"/>
    <col min="15361" max="15361" width="31.85546875" style="5" customWidth="1"/>
    <col min="15362" max="15362" width="60.140625" style="5" customWidth="1"/>
    <col min="15363" max="15363" width="8.42578125" style="5" customWidth="1"/>
    <col min="15364" max="15364" width="17.7109375" style="5" customWidth="1"/>
    <col min="15365" max="15365" width="19.7109375" style="5" customWidth="1"/>
    <col min="15366" max="15616" width="9.140625" style="5"/>
    <col min="15617" max="15617" width="31.85546875" style="5" customWidth="1"/>
    <col min="15618" max="15618" width="60.140625" style="5" customWidth="1"/>
    <col min="15619" max="15619" width="8.42578125" style="5" customWidth="1"/>
    <col min="15620" max="15620" width="17.7109375" style="5" customWidth="1"/>
    <col min="15621" max="15621" width="19.7109375" style="5" customWidth="1"/>
    <col min="15622" max="15872" width="9.140625" style="5"/>
    <col min="15873" max="15873" width="31.85546875" style="5" customWidth="1"/>
    <col min="15874" max="15874" width="60.140625" style="5" customWidth="1"/>
    <col min="15875" max="15875" width="8.42578125" style="5" customWidth="1"/>
    <col min="15876" max="15876" width="17.7109375" style="5" customWidth="1"/>
    <col min="15877" max="15877" width="19.7109375" style="5" customWidth="1"/>
    <col min="15878" max="16128" width="9.140625" style="5"/>
    <col min="16129" max="16129" width="31.85546875" style="5" customWidth="1"/>
    <col min="16130" max="16130" width="60.140625" style="5" customWidth="1"/>
    <col min="16131" max="16131" width="8.42578125" style="5" customWidth="1"/>
    <col min="16132" max="16132" width="17.7109375" style="5" customWidth="1"/>
    <col min="16133" max="16133" width="19.7109375" style="5" customWidth="1"/>
    <col min="16134" max="16384" width="9.140625" style="5"/>
  </cols>
  <sheetData>
    <row r="1" spans="1:8" ht="23.25" x14ac:dyDescent="0.35">
      <c r="A1" s="12" t="str">
        <f>Titul!A2</f>
        <v>F. Soupis prací a dodávek</v>
      </c>
    </row>
    <row r="2" spans="1:8" ht="23.25" x14ac:dyDescent="0.35">
      <c r="A2" s="12"/>
    </row>
    <row r="3" spans="1:8" ht="15.75" x14ac:dyDescent="0.25">
      <c r="A3" s="13" t="str">
        <f>Titul!A8</f>
        <v>F.1.</v>
      </c>
      <c r="B3" s="7" t="str">
        <f>Titul!B8</f>
        <v>Rekapitulace soupisu prací</v>
      </c>
    </row>
    <row r="5" spans="1:8" ht="15.75" x14ac:dyDescent="0.25">
      <c r="A5" s="3" t="s">
        <v>2</v>
      </c>
      <c r="B5" s="7" t="str">
        <f>Titul!B5</f>
        <v>VD Seč,  oprava a rekonstrukce sjezdu pro malé plavidlo</v>
      </c>
    </row>
    <row r="6" spans="1:8" ht="15.75" x14ac:dyDescent="0.25">
      <c r="A6" s="3" t="s">
        <v>3</v>
      </c>
      <c r="B6" s="3" t="str">
        <f>Titul!B6</f>
        <v>Seč</v>
      </c>
    </row>
    <row r="7" spans="1:8" ht="13.5" thickBot="1" x14ac:dyDescent="0.25"/>
    <row r="8" spans="1:8" ht="13.5" thickBot="1" x14ac:dyDescent="0.25">
      <c r="A8" s="14" t="s">
        <v>10</v>
      </c>
      <c r="B8" s="15" t="s">
        <v>11</v>
      </c>
      <c r="C8" s="16" t="s">
        <v>12</v>
      </c>
      <c r="D8" s="17"/>
      <c r="E8" s="18" t="s">
        <v>13</v>
      </c>
    </row>
    <row r="9" spans="1:8" ht="13.5" thickBot="1" x14ac:dyDescent="0.25">
      <c r="A9" s="19"/>
      <c r="B9" s="20"/>
      <c r="C9" s="21" t="s">
        <v>14</v>
      </c>
      <c r="D9" s="21" t="s">
        <v>15</v>
      </c>
      <c r="E9" s="22"/>
    </row>
    <row r="10" spans="1:8" x14ac:dyDescent="0.2">
      <c r="A10" s="23" t="s">
        <v>156</v>
      </c>
      <c r="B10" s="24" t="s">
        <v>78</v>
      </c>
      <c r="C10" s="25">
        <v>1</v>
      </c>
      <c r="D10" s="26">
        <f>PolozRozp!G75</f>
        <v>0</v>
      </c>
      <c r="E10" s="27">
        <f>C10*D10</f>
        <v>0</v>
      </c>
    </row>
    <row r="11" spans="1:8" ht="13.5" thickBot="1" x14ac:dyDescent="0.25">
      <c r="A11" s="23" t="s">
        <v>155</v>
      </c>
      <c r="B11" s="28"/>
      <c r="C11" s="29"/>
      <c r="D11" s="30"/>
      <c r="E11" s="31"/>
    </row>
    <row r="12" spans="1:8" ht="13.5" thickBot="1" x14ac:dyDescent="0.25">
      <c r="A12" s="32" t="s">
        <v>16</v>
      </c>
      <c r="B12" s="33" t="s">
        <v>17</v>
      </c>
      <c r="C12" s="34"/>
      <c r="D12" s="35"/>
      <c r="E12" s="36">
        <f>SUM(E10:E11)</f>
        <v>0</v>
      </c>
    </row>
    <row r="13" spans="1:8" x14ac:dyDescent="0.2">
      <c r="A13" s="37" t="s">
        <v>18</v>
      </c>
      <c r="B13" s="38" t="s">
        <v>19</v>
      </c>
      <c r="C13" s="39">
        <v>1</v>
      </c>
      <c r="D13" s="40">
        <f>VON!F22</f>
        <v>0</v>
      </c>
      <c r="E13" s="41">
        <f>C13*D13</f>
        <v>0</v>
      </c>
    </row>
    <row r="14" spans="1:8" ht="13.5" thickBot="1" x14ac:dyDescent="0.25">
      <c r="A14" s="23" t="s">
        <v>16</v>
      </c>
      <c r="B14" s="42" t="s">
        <v>16</v>
      </c>
      <c r="C14" s="25"/>
      <c r="D14" s="26"/>
      <c r="E14" s="27"/>
    </row>
    <row r="15" spans="1:8" ht="13.5" thickBot="1" x14ac:dyDescent="0.25">
      <c r="A15" s="32" t="s">
        <v>16</v>
      </c>
      <c r="B15" s="43" t="s">
        <v>17</v>
      </c>
      <c r="C15" s="44"/>
      <c r="D15" s="45"/>
      <c r="E15" s="46">
        <f>SUM(E13:E14)</f>
        <v>0</v>
      </c>
    </row>
    <row r="16" spans="1:8" ht="15.75" thickBot="1" x14ac:dyDescent="0.25">
      <c r="A16" s="47" t="s">
        <v>20</v>
      </c>
      <c r="B16" s="48"/>
      <c r="C16" s="49"/>
      <c r="D16" s="50"/>
      <c r="E16" s="51">
        <f>+E12+E15</f>
        <v>0</v>
      </c>
      <c r="H16" s="5" t="s">
        <v>16</v>
      </c>
    </row>
    <row r="17" spans="1:5" x14ac:dyDescent="0.2">
      <c r="A17" s="52"/>
      <c r="B17" s="53"/>
      <c r="C17" s="54"/>
      <c r="D17" s="55"/>
      <c r="E17" s="56"/>
    </row>
    <row r="18" spans="1:5" x14ac:dyDescent="0.2">
      <c r="A18" s="57"/>
      <c r="B18" s="58"/>
      <c r="C18" s="54"/>
      <c r="D18" s="55"/>
      <c r="E18" s="55"/>
    </row>
  </sheetData>
  <pageMargins left="0.70866141732283472" right="0.70866141732283472" top="0.78740157480314965" bottom="0.78740157480314965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opLeftCell="A58" workbookViewId="0">
      <selection activeCell="F73" sqref="F73"/>
    </sheetView>
  </sheetViews>
  <sheetFormatPr defaultRowHeight="15" x14ac:dyDescent="0.25"/>
  <cols>
    <col min="1" max="1" width="8.140625" style="60" customWidth="1"/>
    <col min="2" max="2" width="65.7109375" style="60" customWidth="1"/>
    <col min="3" max="3" width="10.7109375" style="61" customWidth="1"/>
    <col min="4" max="4" width="9.7109375" style="62" customWidth="1"/>
    <col min="5" max="5" width="6.85546875" style="62" customWidth="1"/>
    <col min="6" max="6" width="10.7109375" style="63" customWidth="1"/>
    <col min="7" max="7" width="12.7109375" style="63" customWidth="1"/>
    <col min="8" max="8" width="20.5703125" style="63" customWidth="1"/>
    <col min="9" max="14" width="9.42578125" style="63" customWidth="1"/>
    <col min="15" max="222" width="9.140625" style="63"/>
    <col min="223" max="223" width="23.42578125" style="63" customWidth="1"/>
    <col min="224" max="224" width="56.5703125" style="63" customWidth="1"/>
    <col min="225" max="225" width="10" style="63" customWidth="1"/>
    <col min="226" max="226" width="4.42578125" style="63" customWidth="1"/>
    <col min="227" max="227" width="7.42578125" style="63" customWidth="1"/>
    <col min="228" max="228" width="15.7109375" style="63" customWidth="1"/>
    <col min="229" max="229" width="8.42578125" style="63" customWidth="1"/>
    <col min="230" max="230" width="13.7109375" style="63" bestFit="1" customWidth="1"/>
    <col min="231" max="231" width="18.5703125" style="63" bestFit="1" customWidth="1"/>
    <col min="232" max="232" width="10.42578125" style="63" customWidth="1"/>
    <col min="233" max="233" width="17" style="63" customWidth="1"/>
    <col min="234" max="478" width="9.140625" style="63"/>
    <col min="479" max="479" width="23.42578125" style="63" customWidth="1"/>
    <col min="480" max="480" width="56.5703125" style="63" customWidth="1"/>
    <col min="481" max="481" width="10" style="63" customWidth="1"/>
    <col min="482" max="482" width="4.42578125" style="63" customWidth="1"/>
    <col min="483" max="483" width="7.42578125" style="63" customWidth="1"/>
    <col min="484" max="484" width="15.7109375" style="63" customWidth="1"/>
    <col min="485" max="485" width="8.42578125" style="63" customWidth="1"/>
    <col min="486" max="486" width="13.7109375" style="63" bestFit="1" customWidth="1"/>
    <col min="487" max="487" width="18.5703125" style="63" bestFit="1" customWidth="1"/>
    <col min="488" max="488" width="10.42578125" style="63" customWidth="1"/>
    <col min="489" max="489" width="17" style="63" customWidth="1"/>
    <col min="490" max="734" width="9.140625" style="63"/>
    <col min="735" max="735" width="23.42578125" style="63" customWidth="1"/>
    <col min="736" max="736" width="56.5703125" style="63" customWidth="1"/>
    <col min="737" max="737" width="10" style="63" customWidth="1"/>
    <col min="738" max="738" width="4.42578125" style="63" customWidth="1"/>
    <col min="739" max="739" width="7.42578125" style="63" customWidth="1"/>
    <col min="740" max="740" width="15.7109375" style="63" customWidth="1"/>
    <col min="741" max="741" width="8.42578125" style="63" customWidth="1"/>
    <col min="742" max="742" width="13.7109375" style="63" bestFit="1" customWidth="1"/>
    <col min="743" max="743" width="18.5703125" style="63" bestFit="1" customWidth="1"/>
    <col min="744" max="744" width="10.42578125" style="63" customWidth="1"/>
    <col min="745" max="745" width="17" style="63" customWidth="1"/>
    <col min="746" max="990" width="9.140625" style="63"/>
    <col min="991" max="991" width="23.42578125" style="63" customWidth="1"/>
    <col min="992" max="992" width="56.5703125" style="63" customWidth="1"/>
    <col min="993" max="993" width="10" style="63" customWidth="1"/>
    <col min="994" max="994" width="4.42578125" style="63" customWidth="1"/>
    <col min="995" max="995" width="7.42578125" style="63" customWidth="1"/>
    <col min="996" max="996" width="15.7109375" style="63" customWidth="1"/>
    <col min="997" max="997" width="8.42578125" style="63" customWidth="1"/>
    <col min="998" max="998" width="13.7109375" style="63" bestFit="1" customWidth="1"/>
    <col min="999" max="999" width="18.5703125" style="63" bestFit="1" customWidth="1"/>
    <col min="1000" max="1000" width="10.42578125" style="63" customWidth="1"/>
    <col min="1001" max="1001" width="17" style="63" customWidth="1"/>
    <col min="1002" max="1246" width="9.140625" style="63"/>
    <col min="1247" max="1247" width="23.42578125" style="63" customWidth="1"/>
    <col min="1248" max="1248" width="56.5703125" style="63" customWidth="1"/>
    <col min="1249" max="1249" width="10" style="63" customWidth="1"/>
    <col min="1250" max="1250" width="4.42578125" style="63" customWidth="1"/>
    <col min="1251" max="1251" width="7.42578125" style="63" customWidth="1"/>
    <col min="1252" max="1252" width="15.7109375" style="63" customWidth="1"/>
    <col min="1253" max="1253" width="8.42578125" style="63" customWidth="1"/>
    <col min="1254" max="1254" width="13.7109375" style="63" bestFit="1" customWidth="1"/>
    <col min="1255" max="1255" width="18.5703125" style="63" bestFit="1" customWidth="1"/>
    <col min="1256" max="1256" width="10.42578125" style="63" customWidth="1"/>
    <col min="1257" max="1257" width="17" style="63" customWidth="1"/>
    <col min="1258" max="1502" width="9.140625" style="63"/>
    <col min="1503" max="1503" width="23.42578125" style="63" customWidth="1"/>
    <col min="1504" max="1504" width="56.5703125" style="63" customWidth="1"/>
    <col min="1505" max="1505" width="10" style="63" customWidth="1"/>
    <col min="1506" max="1506" width="4.42578125" style="63" customWidth="1"/>
    <col min="1507" max="1507" width="7.42578125" style="63" customWidth="1"/>
    <col min="1508" max="1508" width="15.7109375" style="63" customWidth="1"/>
    <col min="1509" max="1509" width="8.42578125" style="63" customWidth="1"/>
    <col min="1510" max="1510" width="13.7109375" style="63" bestFit="1" customWidth="1"/>
    <col min="1511" max="1511" width="18.5703125" style="63" bestFit="1" customWidth="1"/>
    <col min="1512" max="1512" width="10.42578125" style="63" customWidth="1"/>
    <col min="1513" max="1513" width="17" style="63" customWidth="1"/>
    <col min="1514" max="1758" width="9.140625" style="63"/>
    <col min="1759" max="1759" width="23.42578125" style="63" customWidth="1"/>
    <col min="1760" max="1760" width="56.5703125" style="63" customWidth="1"/>
    <col min="1761" max="1761" width="10" style="63" customWidth="1"/>
    <col min="1762" max="1762" width="4.42578125" style="63" customWidth="1"/>
    <col min="1763" max="1763" width="7.42578125" style="63" customWidth="1"/>
    <col min="1764" max="1764" width="15.7109375" style="63" customWidth="1"/>
    <col min="1765" max="1765" width="8.42578125" style="63" customWidth="1"/>
    <col min="1766" max="1766" width="13.7109375" style="63" bestFit="1" customWidth="1"/>
    <col min="1767" max="1767" width="18.5703125" style="63" bestFit="1" customWidth="1"/>
    <col min="1768" max="1768" width="10.42578125" style="63" customWidth="1"/>
    <col min="1769" max="1769" width="17" style="63" customWidth="1"/>
    <col min="1770" max="2014" width="9.140625" style="63"/>
    <col min="2015" max="2015" width="23.42578125" style="63" customWidth="1"/>
    <col min="2016" max="2016" width="56.5703125" style="63" customWidth="1"/>
    <col min="2017" max="2017" width="10" style="63" customWidth="1"/>
    <col min="2018" max="2018" width="4.42578125" style="63" customWidth="1"/>
    <col min="2019" max="2019" width="7.42578125" style="63" customWidth="1"/>
    <col min="2020" max="2020" width="15.7109375" style="63" customWidth="1"/>
    <col min="2021" max="2021" width="8.42578125" style="63" customWidth="1"/>
    <col min="2022" max="2022" width="13.7109375" style="63" bestFit="1" customWidth="1"/>
    <col min="2023" max="2023" width="18.5703125" style="63" bestFit="1" customWidth="1"/>
    <col min="2024" max="2024" width="10.42578125" style="63" customWidth="1"/>
    <col min="2025" max="2025" width="17" style="63" customWidth="1"/>
    <col min="2026" max="2270" width="9.140625" style="63"/>
    <col min="2271" max="2271" width="23.42578125" style="63" customWidth="1"/>
    <col min="2272" max="2272" width="56.5703125" style="63" customWidth="1"/>
    <col min="2273" max="2273" width="10" style="63" customWidth="1"/>
    <col min="2274" max="2274" width="4.42578125" style="63" customWidth="1"/>
    <col min="2275" max="2275" width="7.42578125" style="63" customWidth="1"/>
    <col min="2276" max="2276" width="15.7109375" style="63" customWidth="1"/>
    <col min="2277" max="2277" width="8.42578125" style="63" customWidth="1"/>
    <col min="2278" max="2278" width="13.7109375" style="63" bestFit="1" customWidth="1"/>
    <col min="2279" max="2279" width="18.5703125" style="63" bestFit="1" customWidth="1"/>
    <col min="2280" max="2280" width="10.42578125" style="63" customWidth="1"/>
    <col min="2281" max="2281" width="17" style="63" customWidth="1"/>
    <col min="2282" max="2526" width="9.140625" style="63"/>
    <col min="2527" max="2527" width="23.42578125" style="63" customWidth="1"/>
    <col min="2528" max="2528" width="56.5703125" style="63" customWidth="1"/>
    <col min="2529" max="2529" width="10" style="63" customWidth="1"/>
    <col min="2530" max="2530" width="4.42578125" style="63" customWidth="1"/>
    <col min="2531" max="2531" width="7.42578125" style="63" customWidth="1"/>
    <col min="2532" max="2532" width="15.7109375" style="63" customWidth="1"/>
    <col min="2533" max="2533" width="8.42578125" style="63" customWidth="1"/>
    <col min="2534" max="2534" width="13.7109375" style="63" bestFit="1" customWidth="1"/>
    <col min="2535" max="2535" width="18.5703125" style="63" bestFit="1" customWidth="1"/>
    <col min="2536" max="2536" width="10.42578125" style="63" customWidth="1"/>
    <col min="2537" max="2537" width="17" style="63" customWidth="1"/>
    <col min="2538" max="2782" width="9.140625" style="63"/>
    <col min="2783" max="2783" width="23.42578125" style="63" customWidth="1"/>
    <col min="2784" max="2784" width="56.5703125" style="63" customWidth="1"/>
    <col min="2785" max="2785" width="10" style="63" customWidth="1"/>
    <col min="2786" max="2786" width="4.42578125" style="63" customWidth="1"/>
    <col min="2787" max="2787" width="7.42578125" style="63" customWidth="1"/>
    <col min="2788" max="2788" width="15.7109375" style="63" customWidth="1"/>
    <col min="2789" max="2789" width="8.42578125" style="63" customWidth="1"/>
    <col min="2790" max="2790" width="13.7109375" style="63" bestFit="1" customWidth="1"/>
    <col min="2791" max="2791" width="18.5703125" style="63" bestFit="1" customWidth="1"/>
    <col min="2792" max="2792" width="10.42578125" style="63" customWidth="1"/>
    <col min="2793" max="2793" width="17" style="63" customWidth="1"/>
    <col min="2794" max="3038" width="9.140625" style="63"/>
    <col min="3039" max="3039" width="23.42578125" style="63" customWidth="1"/>
    <col min="3040" max="3040" width="56.5703125" style="63" customWidth="1"/>
    <col min="3041" max="3041" width="10" style="63" customWidth="1"/>
    <col min="3042" max="3042" width="4.42578125" style="63" customWidth="1"/>
    <col min="3043" max="3043" width="7.42578125" style="63" customWidth="1"/>
    <col min="3044" max="3044" width="15.7109375" style="63" customWidth="1"/>
    <col min="3045" max="3045" width="8.42578125" style="63" customWidth="1"/>
    <col min="3046" max="3046" width="13.7109375" style="63" bestFit="1" customWidth="1"/>
    <col min="3047" max="3047" width="18.5703125" style="63" bestFit="1" customWidth="1"/>
    <col min="3048" max="3048" width="10.42578125" style="63" customWidth="1"/>
    <col min="3049" max="3049" width="17" style="63" customWidth="1"/>
    <col min="3050" max="3294" width="9.140625" style="63"/>
    <col min="3295" max="3295" width="23.42578125" style="63" customWidth="1"/>
    <col min="3296" max="3296" width="56.5703125" style="63" customWidth="1"/>
    <col min="3297" max="3297" width="10" style="63" customWidth="1"/>
    <col min="3298" max="3298" width="4.42578125" style="63" customWidth="1"/>
    <col min="3299" max="3299" width="7.42578125" style="63" customWidth="1"/>
    <col min="3300" max="3300" width="15.7109375" style="63" customWidth="1"/>
    <col min="3301" max="3301" width="8.42578125" style="63" customWidth="1"/>
    <col min="3302" max="3302" width="13.7109375" style="63" bestFit="1" customWidth="1"/>
    <col min="3303" max="3303" width="18.5703125" style="63" bestFit="1" customWidth="1"/>
    <col min="3304" max="3304" width="10.42578125" style="63" customWidth="1"/>
    <col min="3305" max="3305" width="17" style="63" customWidth="1"/>
    <col min="3306" max="3550" width="9.140625" style="63"/>
    <col min="3551" max="3551" width="23.42578125" style="63" customWidth="1"/>
    <col min="3552" max="3552" width="56.5703125" style="63" customWidth="1"/>
    <col min="3553" max="3553" width="10" style="63" customWidth="1"/>
    <col min="3554" max="3554" width="4.42578125" style="63" customWidth="1"/>
    <col min="3555" max="3555" width="7.42578125" style="63" customWidth="1"/>
    <col min="3556" max="3556" width="15.7109375" style="63" customWidth="1"/>
    <col min="3557" max="3557" width="8.42578125" style="63" customWidth="1"/>
    <col min="3558" max="3558" width="13.7109375" style="63" bestFit="1" customWidth="1"/>
    <col min="3559" max="3559" width="18.5703125" style="63" bestFit="1" customWidth="1"/>
    <col min="3560" max="3560" width="10.42578125" style="63" customWidth="1"/>
    <col min="3561" max="3561" width="17" style="63" customWidth="1"/>
    <col min="3562" max="3806" width="9.140625" style="63"/>
    <col min="3807" max="3807" width="23.42578125" style="63" customWidth="1"/>
    <col min="3808" max="3808" width="56.5703125" style="63" customWidth="1"/>
    <col min="3809" max="3809" width="10" style="63" customWidth="1"/>
    <col min="3810" max="3810" width="4.42578125" style="63" customWidth="1"/>
    <col min="3811" max="3811" width="7.42578125" style="63" customWidth="1"/>
    <col min="3812" max="3812" width="15.7109375" style="63" customWidth="1"/>
    <col min="3813" max="3813" width="8.42578125" style="63" customWidth="1"/>
    <col min="3814" max="3814" width="13.7109375" style="63" bestFit="1" customWidth="1"/>
    <col min="3815" max="3815" width="18.5703125" style="63" bestFit="1" customWidth="1"/>
    <col min="3816" max="3816" width="10.42578125" style="63" customWidth="1"/>
    <col min="3817" max="3817" width="17" style="63" customWidth="1"/>
    <col min="3818" max="4062" width="9.140625" style="63"/>
    <col min="4063" max="4063" width="23.42578125" style="63" customWidth="1"/>
    <col min="4064" max="4064" width="56.5703125" style="63" customWidth="1"/>
    <col min="4065" max="4065" width="10" style="63" customWidth="1"/>
    <col min="4066" max="4066" width="4.42578125" style="63" customWidth="1"/>
    <col min="4067" max="4067" width="7.42578125" style="63" customWidth="1"/>
    <col min="4068" max="4068" width="15.7109375" style="63" customWidth="1"/>
    <col min="4069" max="4069" width="8.42578125" style="63" customWidth="1"/>
    <col min="4070" max="4070" width="13.7109375" style="63" bestFit="1" customWidth="1"/>
    <col min="4071" max="4071" width="18.5703125" style="63" bestFit="1" customWidth="1"/>
    <col min="4072" max="4072" width="10.42578125" style="63" customWidth="1"/>
    <col min="4073" max="4073" width="17" style="63" customWidth="1"/>
    <col min="4074" max="4318" width="9.140625" style="63"/>
    <col min="4319" max="4319" width="23.42578125" style="63" customWidth="1"/>
    <col min="4320" max="4320" width="56.5703125" style="63" customWidth="1"/>
    <col min="4321" max="4321" width="10" style="63" customWidth="1"/>
    <col min="4322" max="4322" width="4.42578125" style="63" customWidth="1"/>
    <col min="4323" max="4323" width="7.42578125" style="63" customWidth="1"/>
    <col min="4324" max="4324" width="15.7109375" style="63" customWidth="1"/>
    <col min="4325" max="4325" width="8.42578125" style="63" customWidth="1"/>
    <col min="4326" max="4326" width="13.7109375" style="63" bestFit="1" customWidth="1"/>
    <col min="4327" max="4327" width="18.5703125" style="63" bestFit="1" customWidth="1"/>
    <col min="4328" max="4328" width="10.42578125" style="63" customWidth="1"/>
    <col min="4329" max="4329" width="17" style="63" customWidth="1"/>
    <col min="4330" max="4574" width="9.140625" style="63"/>
    <col min="4575" max="4575" width="23.42578125" style="63" customWidth="1"/>
    <col min="4576" max="4576" width="56.5703125" style="63" customWidth="1"/>
    <col min="4577" max="4577" width="10" style="63" customWidth="1"/>
    <col min="4578" max="4578" width="4.42578125" style="63" customWidth="1"/>
    <col min="4579" max="4579" width="7.42578125" style="63" customWidth="1"/>
    <col min="4580" max="4580" width="15.7109375" style="63" customWidth="1"/>
    <col min="4581" max="4581" width="8.42578125" style="63" customWidth="1"/>
    <col min="4582" max="4582" width="13.7109375" style="63" bestFit="1" customWidth="1"/>
    <col min="4583" max="4583" width="18.5703125" style="63" bestFit="1" customWidth="1"/>
    <col min="4584" max="4584" width="10.42578125" style="63" customWidth="1"/>
    <col min="4585" max="4585" width="17" style="63" customWidth="1"/>
    <col min="4586" max="4830" width="9.140625" style="63"/>
    <col min="4831" max="4831" width="23.42578125" style="63" customWidth="1"/>
    <col min="4832" max="4832" width="56.5703125" style="63" customWidth="1"/>
    <col min="4833" max="4833" width="10" style="63" customWidth="1"/>
    <col min="4834" max="4834" width="4.42578125" style="63" customWidth="1"/>
    <col min="4835" max="4835" width="7.42578125" style="63" customWidth="1"/>
    <col min="4836" max="4836" width="15.7109375" style="63" customWidth="1"/>
    <col min="4837" max="4837" width="8.42578125" style="63" customWidth="1"/>
    <col min="4838" max="4838" width="13.7109375" style="63" bestFit="1" customWidth="1"/>
    <col min="4839" max="4839" width="18.5703125" style="63" bestFit="1" customWidth="1"/>
    <col min="4840" max="4840" width="10.42578125" style="63" customWidth="1"/>
    <col min="4841" max="4841" width="17" style="63" customWidth="1"/>
    <col min="4842" max="5086" width="9.140625" style="63"/>
    <col min="5087" max="5087" width="23.42578125" style="63" customWidth="1"/>
    <col min="5088" max="5088" width="56.5703125" style="63" customWidth="1"/>
    <col min="5089" max="5089" width="10" style="63" customWidth="1"/>
    <col min="5090" max="5090" width="4.42578125" style="63" customWidth="1"/>
    <col min="5091" max="5091" width="7.42578125" style="63" customWidth="1"/>
    <col min="5092" max="5092" width="15.7109375" style="63" customWidth="1"/>
    <col min="5093" max="5093" width="8.42578125" style="63" customWidth="1"/>
    <col min="5094" max="5094" width="13.7109375" style="63" bestFit="1" customWidth="1"/>
    <col min="5095" max="5095" width="18.5703125" style="63" bestFit="1" customWidth="1"/>
    <col min="5096" max="5096" width="10.42578125" style="63" customWidth="1"/>
    <col min="5097" max="5097" width="17" style="63" customWidth="1"/>
    <col min="5098" max="5342" width="9.140625" style="63"/>
    <col min="5343" max="5343" width="23.42578125" style="63" customWidth="1"/>
    <col min="5344" max="5344" width="56.5703125" style="63" customWidth="1"/>
    <col min="5345" max="5345" width="10" style="63" customWidth="1"/>
    <col min="5346" max="5346" width="4.42578125" style="63" customWidth="1"/>
    <col min="5347" max="5347" width="7.42578125" style="63" customWidth="1"/>
    <col min="5348" max="5348" width="15.7109375" style="63" customWidth="1"/>
    <col min="5349" max="5349" width="8.42578125" style="63" customWidth="1"/>
    <col min="5350" max="5350" width="13.7109375" style="63" bestFit="1" customWidth="1"/>
    <col min="5351" max="5351" width="18.5703125" style="63" bestFit="1" customWidth="1"/>
    <col min="5352" max="5352" width="10.42578125" style="63" customWidth="1"/>
    <col min="5353" max="5353" width="17" style="63" customWidth="1"/>
    <col min="5354" max="5598" width="9.140625" style="63"/>
    <col min="5599" max="5599" width="23.42578125" style="63" customWidth="1"/>
    <col min="5600" max="5600" width="56.5703125" style="63" customWidth="1"/>
    <col min="5601" max="5601" width="10" style="63" customWidth="1"/>
    <col min="5602" max="5602" width="4.42578125" style="63" customWidth="1"/>
    <col min="5603" max="5603" width="7.42578125" style="63" customWidth="1"/>
    <col min="5604" max="5604" width="15.7109375" style="63" customWidth="1"/>
    <col min="5605" max="5605" width="8.42578125" style="63" customWidth="1"/>
    <col min="5606" max="5606" width="13.7109375" style="63" bestFit="1" customWidth="1"/>
    <col min="5607" max="5607" width="18.5703125" style="63" bestFit="1" customWidth="1"/>
    <col min="5608" max="5608" width="10.42578125" style="63" customWidth="1"/>
    <col min="5609" max="5609" width="17" style="63" customWidth="1"/>
    <col min="5610" max="5854" width="9.140625" style="63"/>
    <col min="5855" max="5855" width="23.42578125" style="63" customWidth="1"/>
    <col min="5856" max="5856" width="56.5703125" style="63" customWidth="1"/>
    <col min="5857" max="5857" width="10" style="63" customWidth="1"/>
    <col min="5858" max="5858" width="4.42578125" style="63" customWidth="1"/>
    <col min="5859" max="5859" width="7.42578125" style="63" customWidth="1"/>
    <col min="5860" max="5860" width="15.7109375" style="63" customWidth="1"/>
    <col min="5861" max="5861" width="8.42578125" style="63" customWidth="1"/>
    <col min="5862" max="5862" width="13.7109375" style="63" bestFit="1" customWidth="1"/>
    <col min="5863" max="5863" width="18.5703125" style="63" bestFit="1" customWidth="1"/>
    <col min="5864" max="5864" width="10.42578125" style="63" customWidth="1"/>
    <col min="5865" max="5865" width="17" style="63" customWidth="1"/>
    <col min="5866" max="6110" width="9.140625" style="63"/>
    <col min="6111" max="6111" width="23.42578125" style="63" customWidth="1"/>
    <col min="6112" max="6112" width="56.5703125" style="63" customWidth="1"/>
    <col min="6113" max="6113" width="10" style="63" customWidth="1"/>
    <col min="6114" max="6114" width="4.42578125" style="63" customWidth="1"/>
    <col min="6115" max="6115" width="7.42578125" style="63" customWidth="1"/>
    <col min="6116" max="6116" width="15.7109375" style="63" customWidth="1"/>
    <col min="6117" max="6117" width="8.42578125" style="63" customWidth="1"/>
    <col min="6118" max="6118" width="13.7109375" style="63" bestFit="1" customWidth="1"/>
    <col min="6119" max="6119" width="18.5703125" style="63" bestFit="1" customWidth="1"/>
    <col min="6120" max="6120" width="10.42578125" style="63" customWidth="1"/>
    <col min="6121" max="6121" width="17" style="63" customWidth="1"/>
    <col min="6122" max="6366" width="9.140625" style="63"/>
    <col min="6367" max="6367" width="23.42578125" style="63" customWidth="1"/>
    <col min="6368" max="6368" width="56.5703125" style="63" customWidth="1"/>
    <col min="6369" max="6369" width="10" style="63" customWidth="1"/>
    <col min="6370" max="6370" width="4.42578125" style="63" customWidth="1"/>
    <col min="6371" max="6371" width="7.42578125" style="63" customWidth="1"/>
    <col min="6372" max="6372" width="15.7109375" style="63" customWidth="1"/>
    <col min="6373" max="6373" width="8.42578125" style="63" customWidth="1"/>
    <col min="6374" max="6374" width="13.7109375" style="63" bestFit="1" customWidth="1"/>
    <col min="6375" max="6375" width="18.5703125" style="63" bestFit="1" customWidth="1"/>
    <col min="6376" max="6376" width="10.42578125" style="63" customWidth="1"/>
    <col min="6377" max="6377" width="17" style="63" customWidth="1"/>
    <col min="6378" max="6622" width="9.140625" style="63"/>
    <col min="6623" max="6623" width="23.42578125" style="63" customWidth="1"/>
    <col min="6624" max="6624" width="56.5703125" style="63" customWidth="1"/>
    <col min="6625" max="6625" width="10" style="63" customWidth="1"/>
    <col min="6626" max="6626" width="4.42578125" style="63" customWidth="1"/>
    <col min="6627" max="6627" width="7.42578125" style="63" customWidth="1"/>
    <col min="6628" max="6628" width="15.7109375" style="63" customWidth="1"/>
    <col min="6629" max="6629" width="8.42578125" style="63" customWidth="1"/>
    <col min="6630" max="6630" width="13.7109375" style="63" bestFit="1" customWidth="1"/>
    <col min="6631" max="6631" width="18.5703125" style="63" bestFit="1" customWidth="1"/>
    <col min="6632" max="6632" width="10.42578125" style="63" customWidth="1"/>
    <col min="6633" max="6633" width="17" style="63" customWidth="1"/>
    <col min="6634" max="6878" width="9.140625" style="63"/>
    <col min="6879" max="6879" width="23.42578125" style="63" customWidth="1"/>
    <col min="6880" max="6880" width="56.5703125" style="63" customWidth="1"/>
    <col min="6881" max="6881" width="10" style="63" customWidth="1"/>
    <col min="6882" max="6882" width="4.42578125" style="63" customWidth="1"/>
    <col min="6883" max="6883" width="7.42578125" style="63" customWidth="1"/>
    <col min="6884" max="6884" width="15.7109375" style="63" customWidth="1"/>
    <col min="6885" max="6885" width="8.42578125" style="63" customWidth="1"/>
    <col min="6886" max="6886" width="13.7109375" style="63" bestFit="1" customWidth="1"/>
    <col min="6887" max="6887" width="18.5703125" style="63" bestFit="1" customWidth="1"/>
    <col min="6888" max="6888" width="10.42578125" style="63" customWidth="1"/>
    <col min="6889" max="6889" width="17" style="63" customWidth="1"/>
    <col min="6890" max="7134" width="9.140625" style="63"/>
    <col min="7135" max="7135" width="23.42578125" style="63" customWidth="1"/>
    <col min="7136" max="7136" width="56.5703125" style="63" customWidth="1"/>
    <col min="7137" max="7137" width="10" style="63" customWidth="1"/>
    <col min="7138" max="7138" width="4.42578125" style="63" customWidth="1"/>
    <col min="7139" max="7139" width="7.42578125" style="63" customWidth="1"/>
    <col min="7140" max="7140" width="15.7109375" style="63" customWidth="1"/>
    <col min="7141" max="7141" width="8.42578125" style="63" customWidth="1"/>
    <col min="7142" max="7142" width="13.7109375" style="63" bestFit="1" customWidth="1"/>
    <col min="7143" max="7143" width="18.5703125" style="63" bestFit="1" customWidth="1"/>
    <col min="7144" max="7144" width="10.42578125" style="63" customWidth="1"/>
    <col min="7145" max="7145" width="17" style="63" customWidth="1"/>
    <col min="7146" max="7390" width="9.140625" style="63"/>
    <col min="7391" max="7391" width="23.42578125" style="63" customWidth="1"/>
    <col min="7392" max="7392" width="56.5703125" style="63" customWidth="1"/>
    <col min="7393" max="7393" width="10" style="63" customWidth="1"/>
    <col min="7394" max="7394" width="4.42578125" style="63" customWidth="1"/>
    <col min="7395" max="7395" width="7.42578125" style="63" customWidth="1"/>
    <col min="7396" max="7396" width="15.7109375" style="63" customWidth="1"/>
    <col min="7397" max="7397" width="8.42578125" style="63" customWidth="1"/>
    <col min="7398" max="7398" width="13.7109375" style="63" bestFit="1" customWidth="1"/>
    <col min="7399" max="7399" width="18.5703125" style="63" bestFit="1" customWidth="1"/>
    <col min="7400" max="7400" width="10.42578125" style="63" customWidth="1"/>
    <col min="7401" max="7401" width="17" style="63" customWidth="1"/>
    <col min="7402" max="7646" width="9.140625" style="63"/>
    <col min="7647" max="7647" width="23.42578125" style="63" customWidth="1"/>
    <col min="7648" max="7648" width="56.5703125" style="63" customWidth="1"/>
    <col min="7649" max="7649" width="10" style="63" customWidth="1"/>
    <col min="7650" max="7650" width="4.42578125" style="63" customWidth="1"/>
    <col min="7651" max="7651" width="7.42578125" style="63" customWidth="1"/>
    <col min="7652" max="7652" width="15.7109375" style="63" customWidth="1"/>
    <col min="7653" max="7653" width="8.42578125" style="63" customWidth="1"/>
    <col min="7654" max="7654" width="13.7109375" style="63" bestFit="1" customWidth="1"/>
    <col min="7655" max="7655" width="18.5703125" style="63" bestFit="1" customWidth="1"/>
    <col min="7656" max="7656" width="10.42578125" style="63" customWidth="1"/>
    <col min="7657" max="7657" width="17" style="63" customWidth="1"/>
    <col min="7658" max="7902" width="9.140625" style="63"/>
    <col min="7903" max="7903" width="23.42578125" style="63" customWidth="1"/>
    <col min="7904" max="7904" width="56.5703125" style="63" customWidth="1"/>
    <col min="7905" max="7905" width="10" style="63" customWidth="1"/>
    <col min="7906" max="7906" width="4.42578125" style="63" customWidth="1"/>
    <col min="7907" max="7907" width="7.42578125" style="63" customWidth="1"/>
    <col min="7908" max="7908" width="15.7109375" style="63" customWidth="1"/>
    <col min="7909" max="7909" width="8.42578125" style="63" customWidth="1"/>
    <col min="7910" max="7910" width="13.7109375" style="63" bestFit="1" customWidth="1"/>
    <col min="7911" max="7911" width="18.5703125" style="63" bestFit="1" customWidth="1"/>
    <col min="7912" max="7912" width="10.42578125" style="63" customWidth="1"/>
    <col min="7913" max="7913" width="17" style="63" customWidth="1"/>
    <col min="7914" max="8158" width="9.140625" style="63"/>
    <col min="8159" max="8159" width="23.42578125" style="63" customWidth="1"/>
    <col min="8160" max="8160" width="56.5703125" style="63" customWidth="1"/>
    <col min="8161" max="8161" width="10" style="63" customWidth="1"/>
    <col min="8162" max="8162" width="4.42578125" style="63" customWidth="1"/>
    <col min="8163" max="8163" width="7.42578125" style="63" customWidth="1"/>
    <col min="8164" max="8164" width="15.7109375" style="63" customWidth="1"/>
    <col min="8165" max="8165" width="8.42578125" style="63" customWidth="1"/>
    <col min="8166" max="8166" width="13.7109375" style="63" bestFit="1" customWidth="1"/>
    <col min="8167" max="8167" width="18.5703125" style="63" bestFit="1" customWidth="1"/>
    <col min="8168" max="8168" width="10.42578125" style="63" customWidth="1"/>
    <col min="8169" max="8169" width="17" style="63" customWidth="1"/>
    <col min="8170" max="8414" width="9.140625" style="63"/>
    <col min="8415" max="8415" width="23.42578125" style="63" customWidth="1"/>
    <col min="8416" max="8416" width="56.5703125" style="63" customWidth="1"/>
    <col min="8417" max="8417" width="10" style="63" customWidth="1"/>
    <col min="8418" max="8418" width="4.42578125" style="63" customWidth="1"/>
    <col min="8419" max="8419" width="7.42578125" style="63" customWidth="1"/>
    <col min="8420" max="8420" width="15.7109375" style="63" customWidth="1"/>
    <col min="8421" max="8421" width="8.42578125" style="63" customWidth="1"/>
    <col min="8422" max="8422" width="13.7109375" style="63" bestFit="1" customWidth="1"/>
    <col min="8423" max="8423" width="18.5703125" style="63" bestFit="1" customWidth="1"/>
    <col min="8424" max="8424" width="10.42578125" style="63" customWidth="1"/>
    <col min="8425" max="8425" width="17" style="63" customWidth="1"/>
    <col min="8426" max="8670" width="9.140625" style="63"/>
    <col min="8671" max="8671" width="23.42578125" style="63" customWidth="1"/>
    <col min="8672" max="8672" width="56.5703125" style="63" customWidth="1"/>
    <col min="8673" max="8673" width="10" style="63" customWidth="1"/>
    <col min="8674" max="8674" width="4.42578125" style="63" customWidth="1"/>
    <col min="8675" max="8675" width="7.42578125" style="63" customWidth="1"/>
    <col min="8676" max="8676" width="15.7109375" style="63" customWidth="1"/>
    <col min="8677" max="8677" width="8.42578125" style="63" customWidth="1"/>
    <col min="8678" max="8678" width="13.7109375" style="63" bestFit="1" customWidth="1"/>
    <col min="8679" max="8679" width="18.5703125" style="63" bestFit="1" customWidth="1"/>
    <col min="8680" max="8680" width="10.42578125" style="63" customWidth="1"/>
    <col min="8681" max="8681" width="17" style="63" customWidth="1"/>
    <col min="8682" max="8926" width="9.140625" style="63"/>
    <col min="8927" max="8927" width="23.42578125" style="63" customWidth="1"/>
    <col min="8928" max="8928" width="56.5703125" style="63" customWidth="1"/>
    <col min="8929" max="8929" width="10" style="63" customWidth="1"/>
    <col min="8930" max="8930" width="4.42578125" style="63" customWidth="1"/>
    <col min="8931" max="8931" width="7.42578125" style="63" customWidth="1"/>
    <col min="8932" max="8932" width="15.7109375" style="63" customWidth="1"/>
    <col min="8933" max="8933" width="8.42578125" style="63" customWidth="1"/>
    <col min="8934" max="8934" width="13.7109375" style="63" bestFit="1" customWidth="1"/>
    <col min="8935" max="8935" width="18.5703125" style="63" bestFit="1" customWidth="1"/>
    <col min="8936" max="8936" width="10.42578125" style="63" customWidth="1"/>
    <col min="8937" max="8937" width="17" style="63" customWidth="1"/>
    <col min="8938" max="9182" width="9.140625" style="63"/>
    <col min="9183" max="9183" width="23.42578125" style="63" customWidth="1"/>
    <col min="9184" max="9184" width="56.5703125" style="63" customWidth="1"/>
    <col min="9185" max="9185" width="10" style="63" customWidth="1"/>
    <col min="9186" max="9186" width="4.42578125" style="63" customWidth="1"/>
    <col min="9187" max="9187" width="7.42578125" style="63" customWidth="1"/>
    <col min="9188" max="9188" width="15.7109375" style="63" customWidth="1"/>
    <col min="9189" max="9189" width="8.42578125" style="63" customWidth="1"/>
    <col min="9190" max="9190" width="13.7109375" style="63" bestFit="1" customWidth="1"/>
    <col min="9191" max="9191" width="18.5703125" style="63" bestFit="1" customWidth="1"/>
    <col min="9192" max="9192" width="10.42578125" style="63" customWidth="1"/>
    <col min="9193" max="9193" width="17" style="63" customWidth="1"/>
    <col min="9194" max="9438" width="9.140625" style="63"/>
    <col min="9439" max="9439" width="23.42578125" style="63" customWidth="1"/>
    <col min="9440" max="9440" width="56.5703125" style="63" customWidth="1"/>
    <col min="9441" max="9441" width="10" style="63" customWidth="1"/>
    <col min="9442" max="9442" width="4.42578125" style="63" customWidth="1"/>
    <col min="9443" max="9443" width="7.42578125" style="63" customWidth="1"/>
    <col min="9444" max="9444" width="15.7109375" style="63" customWidth="1"/>
    <col min="9445" max="9445" width="8.42578125" style="63" customWidth="1"/>
    <col min="9446" max="9446" width="13.7109375" style="63" bestFit="1" customWidth="1"/>
    <col min="9447" max="9447" width="18.5703125" style="63" bestFit="1" customWidth="1"/>
    <col min="9448" max="9448" width="10.42578125" style="63" customWidth="1"/>
    <col min="9449" max="9449" width="17" style="63" customWidth="1"/>
    <col min="9450" max="9694" width="9.140625" style="63"/>
    <col min="9695" max="9695" width="23.42578125" style="63" customWidth="1"/>
    <col min="9696" max="9696" width="56.5703125" style="63" customWidth="1"/>
    <col min="9697" max="9697" width="10" style="63" customWidth="1"/>
    <col min="9698" max="9698" width="4.42578125" style="63" customWidth="1"/>
    <col min="9699" max="9699" width="7.42578125" style="63" customWidth="1"/>
    <col min="9700" max="9700" width="15.7109375" style="63" customWidth="1"/>
    <col min="9701" max="9701" width="8.42578125" style="63" customWidth="1"/>
    <col min="9702" max="9702" width="13.7109375" style="63" bestFit="1" customWidth="1"/>
    <col min="9703" max="9703" width="18.5703125" style="63" bestFit="1" customWidth="1"/>
    <col min="9704" max="9704" width="10.42578125" style="63" customWidth="1"/>
    <col min="9705" max="9705" width="17" style="63" customWidth="1"/>
    <col min="9706" max="9950" width="9.140625" style="63"/>
    <col min="9951" max="9951" width="23.42578125" style="63" customWidth="1"/>
    <col min="9952" max="9952" width="56.5703125" style="63" customWidth="1"/>
    <col min="9953" max="9953" width="10" style="63" customWidth="1"/>
    <col min="9954" max="9954" width="4.42578125" style="63" customWidth="1"/>
    <col min="9955" max="9955" width="7.42578125" style="63" customWidth="1"/>
    <col min="9956" max="9956" width="15.7109375" style="63" customWidth="1"/>
    <col min="9957" max="9957" width="8.42578125" style="63" customWidth="1"/>
    <col min="9958" max="9958" width="13.7109375" style="63" bestFit="1" customWidth="1"/>
    <col min="9959" max="9959" width="18.5703125" style="63" bestFit="1" customWidth="1"/>
    <col min="9960" max="9960" width="10.42578125" style="63" customWidth="1"/>
    <col min="9961" max="9961" width="17" style="63" customWidth="1"/>
    <col min="9962" max="10206" width="9.140625" style="63"/>
    <col min="10207" max="10207" width="23.42578125" style="63" customWidth="1"/>
    <col min="10208" max="10208" width="56.5703125" style="63" customWidth="1"/>
    <col min="10209" max="10209" width="10" style="63" customWidth="1"/>
    <col min="10210" max="10210" width="4.42578125" style="63" customWidth="1"/>
    <col min="10211" max="10211" width="7.42578125" style="63" customWidth="1"/>
    <col min="10212" max="10212" width="15.7109375" style="63" customWidth="1"/>
    <col min="10213" max="10213" width="8.42578125" style="63" customWidth="1"/>
    <col min="10214" max="10214" width="13.7109375" style="63" bestFit="1" customWidth="1"/>
    <col min="10215" max="10215" width="18.5703125" style="63" bestFit="1" customWidth="1"/>
    <col min="10216" max="10216" width="10.42578125" style="63" customWidth="1"/>
    <col min="10217" max="10217" width="17" style="63" customWidth="1"/>
    <col min="10218" max="10462" width="9.140625" style="63"/>
    <col min="10463" max="10463" width="23.42578125" style="63" customWidth="1"/>
    <col min="10464" max="10464" width="56.5703125" style="63" customWidth="1"/>
    <col min="10465" max="10465" width="10" style="63" customWidth="1"/>
    <col min="10466" max="10466" width="4.42578125" style="63" customWidth="1"/>
    <col min="10467" max="10467" width="7.42578125" style="63" customWidth="1"/>
    <col min="10468" max="10468" width="15.7109375" style="63" customWidth="1"/>
    <col min="10469" max="10469" width="8.42578125" style="63" customWidth="1"/>
    <col min="10470" max="10470" width="13.7109375" style="63" bestFit="1" customWidth="1"/>
    <col min="10471" max="10471" width="18.5703125" style="63" bestFit="1" customWidth="1"/>
    <col min="10472" max="10472" width="10.42578125" style="63" customWidth="1"/>
    <col min="10473" max="10473" width="17" style="63" customWidth="1"/>
    <col min="10474" max="10718" width="9.140625" style="63"/>
    <col min="10719" max="10719" width="23.42578125" style="63" customWidth="1"/>
    <col min="10720" max="10720" width="56.5703125" style="63" customWidth="1"/>
    <col min="10721" max="10721" width="10" style="63" customWidth="1"/>
    <col min="10722" max="10722" width="4.42578125" style="63" customWidth="1"/>
    <col min="10723" max="10723" width="7.42578125" style="63" customWidth="1"/>
    <col min="10724" max="10724" width="15.7109375" style="63" customWidth="1"/>
    <col min="10725" max="10725" width="8.42578125" style="63" customWidth="1"/>
    <col min="10726" max="10726" width="13.7109375" style="63" bestFit="1" customWidth="1"/>
    <col min="10727" max="10727" width="18.5703125" style="63" bestFit="1" customWidth="1"/>
    <col min="10728" max="10728" width="10.42578125" style="63" customWidth="1"/>
    <col min="10729" max="10729" width="17" style="63" customWidth="1"/>
    <col min="10730" max="10974" width="9.140625" style="63"/>
    <col min="10975" max="10975" width="23.42578125" style="63" customWidth="1"/>
    <col min="10976" max="10976" width="56.5703125" style="63" customWidth="1"/>
    <col min="10977" max="10977" width="10" style="63" customWidth="1"/>
    <col min="10978" max="10978" width="4.42578125" style="63" customWidth="1"/>
    <col min="10979" max="10979" width="7.42578125" style="63" customWidth="1"/>
    <col min="10980" max="10980" width="15.7109375" style="63" customWidth="1"/>
    <col min="10981" max="10981" width="8.42578125" style="63" customWidth="1"/>
    <col min="10982" max="10982" width="13.7109375" style="63" bestFit="1" customWidth="1"/>
    <col min="10983" max="10983" width="18.5703125" style="63" bestFit="1" customWidth="1"/>
    <col min="10984" max="10984" width="10.42578125" style="63" customWidth="1"/>
    <col min="10985" max="10985" width="17" style="63" customWidth="1"/>
    <col min="10986" max="11230" width="9.140625" style="63"/>
    <col min="11231" max="11231" width="23.42578125" style="63" customWidth="1"/>
    <col min="11232" max="11232" width="56.5703125" style="63" customWidth="1"/>
    <col min="11233" max="11233" width="10" style="63" customWidth="1"/>
    <col min="11234" max="11234" width="4.42578125" style="63" customWidth="1"/>
    <col min="11235" max="11235" width="7.42578125" style="63" customWidth="1"/>
    <col min="11236" max="11236" width="15.7109375" style="63" customWidth="1"/>
    <col min="11237" max="11237" width="8.42578125" style="63" customWidth="1"/>
    <col min="11238" max="11238" width="13.7109375" style="63" bestFit="1" customWidth="1"/>
    <col min="11239" max="11239" width="18.5703125" style="63" bestFit="1" customWidth="1"/>
    <col min="11240" max="11240" width="10.42578125" style="63" customWidth="1"/>
    <col min="11241" max="11241" width="17" style="63" customWidth="1"/>
    <col min="11242" max="11486" width="9.140625" style="63"/>
    <col min="11487" max="11487" width="23.42578125" style="63" customWidth="1"/>
    <col min="11488" max="11488" width="56.5703125" style="63" customWidth="1"/>
    <col min="11489" max="11489" width="10" style="63" customWidth="1"/>
    <col min="11490" max="11490" width="4.42578125" style="63" customWidth="1"/>
    <col min="11491" max="11491" width="7.42578125" style="63" customWidth="1"/>
    <col min="11492" max="11492" width="15.7109375" style="63" customWidth="1"/>
    <col min="11493" max="11493" width="8.42578125" style="63" customWidth="1"/>
    <col min="11494" max="11494" width="13.7109375" style="63" bestFit="1" customWidth="1"/>
    <col min="11495" max="11495" width="18.5703125" style="63" bestFit="1" customWidth="1"/>
    <col min="11496" max="11496" width="10.42578125" style="63" customWidth="1"/>
    <col min="11497" max="11497" width="17" style="63" customWidth="1"/>
    <col min="11498" max="11742" width="9.140625" style="63"/>
    <col min="11743" max="11743" width="23.42578125" style="63" customWidth="1"/>
    <col min="11744" max="11744" width="56.5703125" style="63" customWidth="1"/>
    <col min="11745" max="11745" width="10" style="63" customWidth="1"/>
    <col min="11746" max="11746" width="4.42578125" style="63" customWidth="1"/>
    <col min="11747" max="11747" width="7.42578125" style="63" customWidth="1"/>
    <col min="11748" max="11748" width="15.7109375" style="63" customWidth="1"/>
    <col min="11749" max="11749" width="8.42578125" style="63" customWidth="1"/>
    <col min="11750" max="11750" width="13.7109375" style="63" bestFit="1" customWidth="1"/>
    <col min="11751" max="11751" width="18.5703125" style="63" bestFit="1" customWidth="1"/>
    <col min="11752" max="11752" width="10.42578125" style="63" customWidth="1"/>
    <col min="11753" max="11753" width="17" style="63" customWidth="1"/>
    <col min="11754" max="11998" width="9.140625" style="63"/>
    <col min="11999" max="11999" width="23.42578125" style="63" customWidth="1"/>
    <col min="12000" max="12000" width="56.5703125" style="63" customWidth="1"/>
    <col min="12001" max="12001" width="10" style="63" customWidth="1"/>
    <col min="12002" max="12002" width="4.42578125" style="63" customWidth="1"/>
    <col min="12003" max="12003" width="7.42578125" style="63" customWidth="1"/>
    <col min="12004" max="12004" width="15.7109375" style="63" customWidth="1"/>
    <col min="12005" max="12005" width="8.42578125" style="63" customWidth="1"/>
    <col min="12006" max="12006" width="13.7109375" style="63" bestFit="1" customWidth="1"/>
    <col min="12007" max="12007" width="18.5703125" style="63" bestFit="1" customWidth="1"/>
    <col min="12008" max="12008" width="10.42578125" style="63" customWidth="1"/>
    <col min="12009" max="12009" width="17" style="63" customWidth="1"/>
    <col min="12010" max="12254" width="9.140625" style="63"/>
    <col min="12255" max="12255" width="23.42578125" style="63" customWidth="1"/>
    <col min="12256" max="12256" width="56.5703125" style="63" customWidth="1"/>
    <col min="12257" max="12257" width="10" style="63" customWidth="1"/>
    <col min="12258" max="12258" width="4.42578125" style="63" customWidth="1"/>
    <col min="12259" max="12259" width="7.42578125" style="63" customWidth="1"/>
    <col min="12260" max="12260" width="15.7109375" style="63" customWidth="1"/>
    <col min="12261" max="12261" width="8.42578125" style="63" customWidth="1"/>
    <col min="12262" max="12262" width="13.7109375" style="63" bestFit="1" customWidth="1"/>
    <col min="12263" max="12263" width="18.5703125" style="63" bestFit="1" customWidth="1"/>
    <col min="12264" max="12264" width="10.42578125" style="63" customWidth="1"/>
    <col min="12265" max="12265" width="17" style="63" customWidth="1"/>
    <col min="12266" max="12510" width="9.140625" style="63"/>
    <col min="12511" max="12511" width="23.42578125" style="63" customWidth="1"/>
    <col min="12512" max="12512" width="56.5703125" style="63" customWidth="1"/>
    <col min="12513" max="12513" width="10" style="63" customWidth="1"/>
    <col min="12514" max="12514" width="4.42578125" style="63" customWidth="1"/>
    <col min="12515" max="12515" width="7.42578125" style="63" customWidth="1"/>
    <col min="12516" max="12516" width="15.7109375" style="63" customWidth="1"/>
    <col min="12517" max="12517" width="8.42578125" style="63" customWidth="1"/>
    <col min="12518" max="12518" width="13.7109375" style="63" bestFit="1" customWidth="1"/>
    <col min="12519" max="12519" width="18.5703125" style="63" bestFit="1" customWidth="1"/>
    <col min="12520" max="12520" width="10.42578125" style="63" customWidth="1"/>
    <col min="12521" max="12521" width="17" style="63" customWidth="1"/>
    <col min="12522" max="12766" width="9.140625" style="63"/>
    <col min="12767" max="12767" width="23.42578125" style="63" customWidth="1"/>
    <col min="12768" max="12768" width="56.5703125" style="63" customWidth="1"/>
    <col min="12769" max="12769" width="10" style="63" customWidth="1"/>
    <col min="12770" max="12770" width="4.42578125" style="63" customWidth="1"/>
    <col min="12771" max="12771" width="7.42578125" style="63" customWidth="1"/>
    <col min="12772" max="12772" width="15.7109375" style="63" customWidth="1"/>
    <col min="12773" max="12773" width="8.42578125" style="63" customWidth="1"/>
    <col min="12774" max="12774" width="13.7109375" style="63" bestFit="1" customWidth="1"/>
    <col min="12775" max="12775" width="18.5703125" style="63" bestFit="1" customWidth="1"/>
    <col min="12776" max="12776" width="10.42578125" style="63" customWidth="1"/>
    <col min="12777" max="12777" width="17" style="63" customWidth="1"/>
    <col min="12778" max="13022" width="9.140625" style="63"/>
    <col min="13023" max="13023" width="23.42578125" style="63" customWidth="1"/>
    <col min="13024" max="13024" width="56.5703125" style="63" customWidth="1"/>
    <col min="13025" max="13025" width="10" style="63" customWidth="1"/>
    <col min="13026" max="13026" width="4.42578125" style="63" customWidth="1"/>
    <col min="13027" max="13027" width="7.42578125" style="63" customWidth="1"/>
    <col min="13028" max="13028" width="15.7109375" style="63" customWidth="1"/>
    <col min="13029" max="13029" width="8.42578125" style="63" customWidth="1"/>
    <col min="13030" max="13030" width="13.7109375" style="63" bestFit="1" customWidth="1"/>
    <col min="13031" max="13031" width="18.5703125" style="63" bestFit="1" customWidth="1"/>
    <col min="13032" max="13032" width="10.42578125" style="63" customWidth="1"/>
    <col min="13033" max="13033" width="17" style="63" customWidth="1"/>
    <col min="13034" max="13278" width="9.140625" style="63"/>
    <col min="13279" max="13279" width="23.42578125" style="63" customWidth="1"/>
    <col min="13280" max="13280" width="56.5703125" style="63" customWidth="1"/>
    <col min="13281" max="13281" width="10" style="63" customWidth="1"/>
    <col min="13282" max="13282" width="4.42578125" style="63" customWidth="1"/>
    <col min="13283" max="13283" width="7.42578125" style="63" customWidth="1"/>
    <col min="13284" max="13284" width="15.7109375" style="63" customWidth="1"/>
    <col min="13285" max="13285" width="8.42578125" style="63" customWidth="1"/>
    <col min="13286" max="13286" width="13.7109375" style="63" bestFit="1" customWidth="1"/>
    <col min="13287" max="13287" width="18.5703125" style="63" bestFit="1" customWidth="1"/>
    <col min="13288" max="13288" width="10.42578125" style="63" customWidth="1"/>
    <col min="13289" max="13289" width="17" style="63" customWidth="1"/>
    <col min="13290" max="13534" width="9.140625" style="63"/>
    <col min="13535" max="13535" width="23.42578125" style="63" customWidth="1"/>
    <col min="13536" max="13536" width="56.5703125" style="63" customWidth="1"/>
    <col min="13537" max="13537" width="10" style="63" customWidth="1"/>
    <col min="13538" max="13538" width="4.42578125" style="63" customWidth="1"/>
    <col min="13539" max="13539" width="7.42578125" style="63" customWidth="1"/>
    <col min="13540" max="13540" width="15.7109375" style="63" customWidth="1"/>
    <col min="13541" max="13541" width="8.42578125" style="63" customWidth="1"/>
    <col min="13542" max="13542" width="13.7109375" style="63" bestFit="1" customWidth="1"/>
    <col min="13543" max="13543" width="18.5703125" style="63" bestFit="1" customWidth="1"/>
    <col min="13544" max="13544" width="10.42578125" style="63" customWidth="1"/>
    <col min="13545" max="13545" width="17" style="63" customWidth="1"/>
    <col min="13546" max="13790" width="9.140625" style="63"/>
    <col min="13791" max="13791" width="23.42578125" style="63" customWidth="1"/>
    <col min="13792" max="13792" width="56.5703125" style="63" customWidth="1"/>
    <col min="13793" max="13793" width="10" style="63" customWidth="1"/>
    <col min="13794" max="13794" width="4.42578125" style="63" customWidth="1"/>
    <col min="13795" max="13795" width="7.42578125" style="63" customWidth="1"/>
    <col min="13796" max="13796" width="15.7109375" style="63" customWidth="1"/>
    <col min="13797" max="13797" width="8.42578125" style="63" customWidth="1"/>
    <col min="13798" max="13798" width="13.7109375" style="63" bestFit="1" customWidth="1"/>
    <col min="13799" max="13799" width="18.5703125" style="63" bestFit="1" customWidth="1"/>
    <col min="13800" max="13800" width="10.42578125" style="63" customWidth="1"/>
    <col min="13801" max="13801" width="17" style="63" customWidth="1"/>
    <col min="13802" max="14046" width="9.140625" style="63"/>
    <col min="14047" max="14047" width="23.42578125" style="63" customWidth="1"/>
    <col min="14048" max="14048" width="56.5703125" style="63" customWidth="1"/>
    <col min="14049" max="14049" width="10" style="63" customWidth="1"/>
    <col min="14050" max="14050" width="4.42578125" style="63" customWidth="1"/>
    <col min="14051" max="14051" width="7.42578125" style="63" customWidth="1"/>
    <col min="14052" max="14052" width="15.7109375" style="63" customWidth="1"/>
    <col min="14053" max="14053" width="8.42578125" style="63" customWidth="1"/>
    <col min="14054" max="14054" width="13.7109375" style="63" bestFit="1" customWidth="1"/>
    <col min="14055" max="14055" width="18.5703125" style="63" bestFit="1" customWidth="1"/>
    <col min="14056" max="14056" width="10.42578125" style="63" customWidth="1"/>
    <col min="14057" max="14057" width="17" style="63" customWidth="1"/>
    <col min="14058" max="14302" width="9.140625" style="63"/>
    <col min="14303" max="14303" width="23.42578125" style="63" customWidth="1"/>
    <col min="14304" max="14304" width="56.5703125" style="63" customWidth="1"/>
    <col min="14305" max="14305" width="10" style="63" customWidth="1"/>
    <col min="14306" max="14306" width="4.42578125" style="63" customWidth="1"/>
    <col min="14307" max="14307" width="7.42578125" style="63" customWidth="1"/>
    <col min="14308" max="14308" width="15.7109375" style="63" customWidth="1"/>
    <col min="14309" max="14309" width="8.42578125" style="63" customWidth="1"/>
    <col min="14310" max="14310" width="13.7109375" style="63" bestFit="1" customWidth="1"/>
    <col min="14311" max="14311" width="18.5703125" style="63" bestFit="1" customWidth="1"/>
    <col min="14312" max="14312" width="10.42578125" style="63" customWidth="1"/>
    <col min="14313" max="14313" width="17" style="63" customWidth="1"/>
    <col min="14314" max="14558" width="9.140625" style="63"/>
    <col min="14559" max="14559" width="23.42578125" style="63" customWidth="1"/>
    <col min="14560" max="14560" width="56.5703125" style="63" customWidth="1"/>
    <col min="14561" max="14561" width="10" style="63" customWidth="1"/>
    <col min="14562" max="14562" width="4.42578125" style="63" customWidth="1"/>
    <col min="14563" max="14563" width="7.42578125" style="63" customWidth="1"/>
    <col min="14564" max="14564" width="15.7109375" style="63" customWidth="1"/>
    <col min="14565" max="14565" width="8.42578125" style="63" customWidth="1"/>
    <col min="14566" max="14566" width="13.7109375" style="63" bestFit="1" customWidth="1"/>
    <col min="14567" max="14567" width="18.5703125" style="63" bestFit="1" customWidth="1"/>
    <col min="14568" max="14568" width="10.42578125" style="63" customWidth="1"/>
    <col min="14569" max="14569" width="17" style="63" customWidth="1"/>
    <col min="14570" max="14814" width="9.140625" style="63"/>
    <col min="14815" max="14815" width="23.42578125" style="63" customWidth="1"/>
    <col min="14816" max="14816" width="56.5703125" style="63" customWidth="1"/>
    <col min="14817" max="14817" width="10" style="63" customWidth="1"/>
    <col min="14818" max="14818" width="4.42578125" style="63" customWidth="1"/>
    <col min="14819" max="14819" width="7.42578125" style="63" customWidth="1"/>
    <col min="14820" max="14820" width="15.7109375" style="63" customWidth="1"/>
    <col min="14821" max="14821" width="8.42578125" style="63" customWidth="1"/>
    <col min="14822" max="14822" width="13.7109375" style="63" bestFit="1" customWidth="1"/>
    <col min="14823" max="14823" width="18.5703125" style="63" bestFit="1" customWidth="1"/>
    <col min="14824" max="14824" width="10.42578125" style="63" customWidth="1"/>
    <col min="14825" max="14825" width="17" style="63" customWidth="1"/>
    <col min="14826" max="15070" width="9.140625" style="63"/>
    <col min="15071" max="15071" width="23.42578125" style="63" customWidth="1"/>
    <col min="15072" max="15072" width="56.5703125" style="63" customWidth="1"/>
    <col min="15073" max="15073" width="10" style="63" customWidth="1"/>
    <col min="15074" max="15074" width="4.42578125" style="63" customWidth="1"/>
    <col min="15075" max="15075" width="7.42578125" style="63" customWidth="1"/>
    <col min="15076" max="15076" width="15.7109375" style="63" customWidth="1"/>
    <col min="15077" max="15077" width="8.42578125" style="63" customWidth="1"/>
    <col min="15078" max="15078" width="13.7109375" style="63" bestFit="1" customWidth="1"/>
    <col min="15079" max="15079" width="18.5703125" style="63" bestFit="1" customWidth="1"/>
    <col min="15080" max="15080" width="10.42578125" style="63" customWidth="1"/>
    <col min="15081" max="15081" width="17" style="63" customWidth="1"/>
    <col min="15082" max="15326" width="9.140625" style="63"/>
    <col min="15327" max="15327" width="23.42578125" style="63" customWidth="1"/>
    <col min="15328" max="15328" width="56.5703125" style="63" customWidth="1"/>
    <col min="15329" max="15329" width="10" style="63" customWidth="1"/>
    <col min="15330" max="15330" width="4.42578125" style="63" customWidth="1"/>
    <col min="15331" max="15331" width="7.42578125" style="63" customWidth="1"/>
    <col min="15332" max="15332" width="15.7109375" style="63" customWidth="1"/>
    <col min="15333" max="15333" width="8.42578125" style="63" customWidth="1"/>
    <col min="15334" max="15334" width="13.7109375" style="63" bestFit="1" customWidth="1"/>
    <col min="15335" max="15335" width="18.5703125" style="63" bestFit="1" customWidth="1"/>
    <col min="15336" max="15336" width="10.42578125" style="63" customWidth="1"/>
    <col min="15337" max="15337" width="17" style="63" customWidth="1"/>
    <col min="15338" max="15582" width="9.140625" style="63"/>
    <col min="15583" max="15583" width="23.42578125" style="63" customWidth="1"/>
    <col min="15584" max="15584" width="56.5703125" style="63" customWidth="1"/>
    <col min="15585" max="15585" width="10" style="63" customWidth="1"/>
    <col min="15586" max="15586" width="4.42578125" style="63" customWidth="1"/>
    <col min="15587" max="15587" width="7.42578125" style="63" customWidth="1"/>
    <col min="15588" max="15588" width="15.7109375" style="63" customWidth="1"/>
    <col min="15589" max="15589" width="8.42578125" style="63" customWidth="1"/>
    <col min="15590" max="15590" width="13.7109375" style="63" bestFit="1" customWidth="1"/>
    <col min="15591" max="15591" width="18.5703125" style="63" bestFit="1" customWidth="1"/>
    <col min="15592" max="15592" width="10.42578125" style="63" customWidth="1"/>
    <col min="15593" max="15593" width="17" style="63" customWidth="1"/>
    <col min="15594" max="15838" width="9.140625" style="63"/>
    <col min="15839" max="15839" width="23.42578125" style="63" customWidth="1"/>
    <col min="15840" max="15840" width="56.5703125" style="63" customWidth="1"/>
    <col min="15841" max="15841" width="10" style="63" customWidth="1"/>
    <col min="15842" max="15842" width="4.42578125" style="63" customWidth="1"/>
    <col min="15843" max="15843" width="7.42578125" style="63" customWidth="1"/>
    <col min="15844" max="15844" width="15.7109375" style="63" customWidth="1"/>
    <col min="15845" max="15845" width="8.42578125" style="63" customWidth="1"/>
    <col min="15846" max="15846" width="13.7109375" style="63" bestFit="1" customWidth="1"/>
    <col min="15847" max="15847" width="18.5703125" style="63" bestFit="1" customWidth="1"/>
    <col min="15848" max="15848" width="10.42578125" style="63" customWidth="1"/>
    <col min="15849" max="15849" width="17" style="63" customWidth="1"/>
    <col min="15850" max="16094" width="9.140625" style="63"/>
    <col min="16095" max="16095" width="23.42578125" style="63" customWidth="1"/>
    <col min="16096" max="16096" width="56.5703125" style="63" customWidth="1"/>
    <col min="16097" max="16097" width="10" style="63" customWidth="1"/>
    <col min="16098" max="16098" width="4.42578125" style="63" customWidth="1"/>
    <col min="16099" max="16099" width="7.42578125" style="63" customWidth="1"/>
    <col min="16100" max="16100" width="15.7109375" style="63" customWidth="1"/>
    <col min="16101" max="16101" width="8.42578125" style="63" customWidth="1"/>
    <col min="16102" max="16102" width="13.7109375" style="63" bestFit="1" customWidth="1"/>
    <col min="16103" max="16103" width="18.5703125" style="63" bestFit="1" customWidth="1"/>
    <col min="16104" max="16104" width="10.42578125" style="63" customWidth="1"/>
    <col min="16105" max="16105" width="17" style="63" customWidth="1"/>
    <col min="16106" max="16384" width="9.140625" style="63"/>
  </cols>
  <sheetData>
    <row r="1" spans="1:9" ht="20.25" x14ac:dyDescent="0.25">
      <c r="A1" s="59" t="s">
        <v>16</v>
      </c>
    </row>
    <row r="2" spans="1:9" s="66" customFormat="1" ht="15.75" x14ac:dyDescent="0.25">
      <c r="A2" s="64" t="str">
        <f>Titul!A9</f>
        <v>F.2.</v>
      </c>
      <c r="B2" s="65" t="str">
        <f>Titul!B9</f>
        <v>Položkový soupis prací a dodávek</v>
      </c>
    </row>
    <row r="3" spans="1:9" s="66" customFormat="1" ht="17.25" customHeight="1" x14ac:dyDescent="0.25">
      <c r="A3" s="67"/>
      <c r="B3" s="60"/>
    </row>
    <row r="4" spans="1:9" s="66" customFormat="1" ht="16.5" customHeight="1" x14ac:dyDescent="0.25">
      <c r="A4" s="68" t="s">
        <v>21</v>
      </c>
      <c r="B4" s="65" t="str">
        <f>Titul!B5</f>
        <v>VD Seč,  oprava a rekonstrukce sjezdu pro malé plavidlo</v>
      </c>
    </row>
    <row r="5" spans="1:9" s="66" customFormat="1" ht="16.5" customHeight="1" x14ac:dyDescent="0.25">
      <c r="A5" s="69" t="s">
        <v>3</v>
      </c>
      <c r="B5" s="65" t="str">
        <f>Titul!B6</f>
        <v>Seč</v>
      </c>
    </row>
    <row r="6" spans="1:9" s="66" customFormat="1" ht="12" customHeight="1" thickBot="1" x14ac:dyDescent="0.3">
      <c r="A6" s="59"/>
      <c r="B6" s="60"/>
    </row>
    <row r="7" spans="1:9" ht="15.75" thickBot="1" x14ac:dyDescent="0.3">
      <c r="A7" s="70" t="s">
        <v>22</v>
      </c>
      <c r="B7" s="71" t="s">
        <v>23</v>
      </c>
      <c r="C7" s="72" t="s">
        <v>16</v>
      </c>
      <c r="D7" s="73"/>
      <c r="E7" s="73"/>
      <c r="F7" s="74"/>
      <c r="G7" s="75" t="s">
        <v>13</v>
      </c>
      <c r="H7" s="76" t="s">
        <v>24</v>
      </c>
    </row>
    <row r="8" spans="1:9" x14ac:dyDescent="0.25">
      <c r="A8" s="78"/>
      <c r="B8" s="79"/>
      <c r="C8" s="80" t="s">
        <v>25</v>
      </c>
      <c r="D8" s="76" t="s">
        <v>26</v>
      </c>
      <c r="E8" s="76" t="s">
        <v>27</v>
      </c>
      <c r="F8" s="76" t="s">
        <v>15</v>
      </c>
      <c r="G8" s="81"/>
      <c r="H8" s="82"/>
    </row>
    <row r="9" spans="1:9" ht="15.75" thickBot="1" x14ac:dyDescent="0.3">
      <c r="A9" s="84"/>
      <c r="B9" s="85"/>
      <c r="C9" s="86" t="s">
        <v>16</v>
      </c>
      <c r="D9" s="87" t="s">
        <v>16</v>
      </c>
      <c r="E9" s="87" t="s">
        <v>28</v>
      </c>
      <c r="F9" s="87" t="s">
        <v>29</v>
      </c>
      <c r="G9" s="88"/>
      <c r="H9" s="89"/>
    </row>
    <row r="10" spans="1:9" ht="15.75" x14ac:dyDescent="0.25">
      <c r="A10" s="78"/>
      <c r="B10" s="90" t="s">
        <v>16</v>
      </c>
      <c r="C10" s="91"/>
      <c r="D10" s="77"/>
      <c r="E10" s="77"/>
      <c r="F10" s="77"/>
      <c r="G10" s="83"/>
      <c r="H10" s="92"/>
      <c r="I10" s="63" t="s">
        <v>16</v>
      </c>
    </row>
    <row r="11" spans="1:9" x14ac:dyDescent="0.25">
      <c r="A11" s="93" t="s">
        <v>16</v>
      </c>
      <c r="B11" s="94" t="s">
        <v>157</v>
      </c>
      <c r="C11" s="95"/>
      <c r="D11" s="96"/>
      <c r="E11" s="96"/>
      <c r="F11" s="97"/>
      <c r="G11" s="98">
        <f>SUM(G12:G13)</f>
        <v>0</v>
      </c>
      <c r="H11" s="92"/>
    </row>
    <row r="12" spans="1:9" ht="38.25" x14ac:dyDescent="0.25">
      <c r="A12" s="93">
        <v>1</v>
      </c>
      <c r="B12" s="99" t="s">
        <v>160</v>
      </c>
      <c r="C12" s="100">
        <v>12</v>
      </c>
      <c r="D12" s="101" t="s">
        <v>30</v>
      </c>
      <c r="E12" s="101">
        <v>5</v>
      </c>
      <c r="F12" s="102">
        <v>0</v>
      </c>
      <c r="G12" s="103">
        <f>C12*E12*F12</f>
        <v>0</v>
      </c>
      <c r="H12" s="92"/>
    </row>
    <row r="13" spans="1:9" ht="51" x14ac:dyDescent="0.25">
      <c r="A13" s="93">
        <v>2</v>
      </c>
      <c r="B13" s="99" t="s">
        <v>159</v>
      </c>
      <c r="C13" s="100">
        <v>8</v>
      </c>
      <c r="D13" s="101" t="s">
        <v>30</v>
      </c>
      <c r="E13" s="101">
        <v>5</v>
      </c>
      <c r="F13" s="102">
        <v>0</v>
      </c>
      <c r="G13" s="103">
        <f t="shared" ref="G13" si="0">C13*E13*F13</f>
        <v>0</v>
      </c>
      <c r="H13" s="92"/>
    </row>
    <row r="14" spans="1:9" x14ac:dyDescent="0.25">
      <c r="A14" s="93" t="s">
        <v>16</v>
      </c>
      <c r="B14" s="99"/>
      <c r="C14" s="95"/>
      <c r="D14" s="96"/>
      <c r="E14" s="96"/>
      <c r="F14" s="97"/>
      <c r="G14" s="103"/>
      <c r="H14" s="92"/>
    </row>
    <row r="15" spans="1:9" x14ac:dyDescent="0.25">
      <c r="A15" s="93"/>
      <c r="B15" s="104" t="s">
        <v>31</v>
      </c>
      <c r="C15" s="95"/>
      <c r="D15" s="96"/>
      <c r="E15" s="96"/>
      <c r="F15" s="97"/>
      <c r="G15" s="105">
        <f>SUM(G16:G16)</f>
        <v>0</v>
      </c>
      <c r="H15" s="92"/>
    </row>
    <row r="16" spans="1:9" ht="74.25" customHeight="1" x14ac:dyDescent="0.25">
      <c r="A16" s="93">
        <v>3</v>
      </c>
      <c r="B16" s="99" t="s">
        <v>202</v>
      </c>
      <c r="C16" s="100">
        <v>16</v>
      </c>
      <c r="D16" s="101" t="s">
        <v>30</v>
      </c>
      <c r="E16" s="101">
        <v>5</v>
      </c>
      <c r="F16" s="102">
        <v>0</v>
      </c>
      <c r="G16" s="103">
        <f t="shared" ref="G16" si="1">C16*E16*F16</f>
        <v>0</v>
      </c>
      <c r="H16" s="92"/>
    </row>
    <row r="17" spans="1:8" x14ac:dyDescent="0.25">
      <c r="A17" s="93"/>
      <c r="B17" s="99"/>
      <c r="C17" s="95"/>
      <c r="D17" s="96"/>
      <c r="E17" s="96"/>
      <c r="F17" s="97"/>
      <c r="G17" s="103"/>
      <c r="H17" s="92"/>
    </row>
    <row r="18" spans="1:8" x14ac:dyDescent="0.25">
      <c r="A18" s="93"/>
      <c r="B18" s="104" t="s">
        <v>32</v>
      </c>
      <c r="C18" s="95"/>
      <c r="D18" s="96"/>
      <c r="E18" s="96"/>
      <c r="F18" s="97"/>
      <c r="G18" s="106" t="s">
        <v>16</v>
      </c>
      <c r="H18" s="92"/>
    </row>
    <row r="19" spans="1:8" x14ac:dyDescent="0.25">
      <c r="A19" s="93"/>
      <c r="B19" s="99"/>
      <c r="C19" s="95"/>
      <c r="D19" s="96"/>
      <c r="E19" s="96"/>
      <c r="F19" s="97"/>
      <c r="G19" s="103"/>
      <c r="H19" s="92"/>
    </row>
    <row r="20" spans="1:8" x14ac:dyDescent="0.25">
      <c r="A20" s="93"/>
      <c r="B20" s="104" t="s">
        <v>34</v>
      </c>
      <c r="C20" s="95"/>
      <c r="D20" s="96"/>
      <c r="E20" s="96"/>
      <c r="F20" s="97"/>
      <c r="G20" s="105">
        <f>SUM(G21:G25)</f>
        <v>0</v>
      </c>
      <c r="H20" s="92"/>
    </row>
    <row r="21" spans="1:8" ht="57.75" customHeight="1" x14ac:dyDescent="0.25">
      <c r="A21" s="93">
        <v>6</v>
      </c>
      <c r="B21" s="99" t="s">
        <v>158</v>
      </c>
      <c r="C21" s="100">
        <v>32</v>
      </c>
      <c r="D21" s="101" t="s">
        <v>30</v>
      </c>
      <c r="E21" s="101">
        <v>4</v>
      </c>
      <c r="F21" s="102">
        <v>0</v>
      </c>
      <c r="G21" s="103">
        <f>C21*E21*F21</f>
        <v>0</v>
      </c>
      <c r="H21" s="92"/>
    </row>
    <row r="22" spans="1:8" ht="56.25" customHeight="1" x14ac:dyDescent="0.25">
      <c r="A22" s="93">
        <v>7</v>
      </c>
      <c r="B22" s="99" t="s">
        <v>162</v>
      </c>
      <c r="C22" s="100">
        <v>16</v>
      </c>
      <c r="D22" s="101" t="s">
        <v>30</v>
      </c>
      <c r="E22" s="101">
        <v>4</v>
      </c>
      <c r="F22" s="102">
        <v>0</v>
      </c>
      <c r="G22" s="103">
        <f t="shared" ref="G22:G23" si="2">C22*E22*F22</f>
        <v>0</v>
      </c>
      <c r="H22" s="107" t="s">
        <v>16</v>
      </c>
    </row>
    <row r="23" spans="1:8" ht="64.5" customHeight="1" x14ac:dyDescent="0.25">
      <c r="A23" s="93">
        <v>8</v>
      </c>
      <c r="B23" s="99" t="s">
        <v>163</v>
      </c>
      <c r="C23" s="100">
        <v>16</v>
      </c>
      <c r="D23" s="101" t="s">
        <v>30</v>
      </c>
      <c r="E23" s="101">
        <v>1</v>
      </c>
      <c r="F23" s="102">
        <v>0</v>
      </c>
      <c r="G23" s="103">
        <f t="shared" si="2"/>
        <v>0</v>
      </c>
      <c r="H23" s="92"/>
    </row>
    <row r="24" spans="1:8" ht="60" customHeight="1" x14ac:dyDescent="0.25">
      <c r="A24" s="93">
        <v>8</v>
      </c>
      <c r="B24" s="99" t="s">
        <v>198</v>
      </c>
      <c r="C24" s="100">
        <v>16</v>
      </c>
      <c r="D24" s="101" t="s">
        <v>30</v>
      </c>
      <c r="E24" s="101">
        <v>1</v>
      </c>
      <c r="F24" s="102">
        <v>0</v>
      </c>
      <c r="G24" s="103">
        <f t="shared" ref="G24" si="3">C24*E24*F24</f>
        <v>0</v>
      </c>
      <c r="H24" s="92"/>
    </row>
    <row r="25" spans="1:8" ht="68.25" customHeight="1" x14ac:dyDescent="0.25">
      <c r="A25" s="93">
        <v>8</v>
      </c>
      <c r="B25" s="99" t="s">
        <v>164</v>
      </c>
      <c r="C25" s="100">
        <v>24</v>
      </c>
      <c r="D25" s="101" t="s">
        <v>30</v>
      </c>
      <c r="E25" s="101">
        <v>1</v>
      </c>
      <c r="F25" s="102">
        <v>0</v>
      </c>
      <c r="G25" s="103">
        <f t="shared" ref="G25" si="4">C25*E25*F25</f>
        <v>0</v>
      </c>
      <c r="H25" s="92"/>
    </row>
    <row r="26" spans="1:8" x14ac:dyDescent="0.25">
      <c r="A26" s="93"/>
      <c r="B26" s="99"/>
      <c r="C26" s="95"/>
      <c r="D26" s="96"/>
      <c r="E26" s="96"/>
      <c r="F26" s="97"/>
      <c r="G26" s="103"/>
      <c r="H26" s="92"/>
    </row>
    <row r="27" spans="1:8" x14ac:dyDescent="0.25">
      <c r="A27" s="93"/>
      <c r="B27" s="104" t="s">
        <v>35</v>
      </c>
      <c r="C27" s="95"/>
      <c r="D27" s="96"/>
      <c r="E27" s="96"/>
      <c r="F27" s="97"/>
      <c r="G27" s="105">
        <f>SUM(G28:G45)</f>
        <v>0</v>
      </c>
      <c r="H27" s="92"/>
    </row>
    <row r="28" spans="1:8" ht="19.5" customHeight="1" x14ac:dyDescent="0.25">
      <c r="A28" s="93">
        <v>9</v>
      </c>
      <c r="B28" s="108" t="s">
        <v>165</v>
      </c>
      <c r="C28" s="109">
        <f>SUM(C29:C33)</f>
        <v>15.540000000000001</v>
      </c>
      <c r="D28" s="110" t="s">
        <v>36</v>
      </c>
      <c r="E28" s="110">
        <v>4</v>
      </c>
      <c r="F28" s="111">
        <v>0</v>
      </c>
      <c r="G28" s="103">
        <f>C28*E28*F28</f>
        <v>0</v>
      </c>
      <c r="H28" s="92"/>
    </row>
    <row r="29" spans="1:8" ht="15" customHeight="1" x14ac:dyDescent="0.25">
      <c r="A29" s="93" t="s">
        <v>16</v>
      </c>
      <c r="B29" s="112" t="s">
        <v>166</v>
      </c>
      <c r="C29" s="114">
        <v>12</v>
      </c>
      <c r="D29" s="113" t="s">
        <v>37</v>
      </c>
      <c r="E29" s="110"/>
      <c r="F29" s="111"/>
      <c r="G29" s="103"/>
      <c r="H29" s="92"/>
    </row>
    <row r="30" spans="1:8" ht="15" customHeight="1" x14ac:dyDescent="0.25">
      <c r="A30" s="93" t="s">
        <v>16</v>
      </c>
      <c r="B30" s="112" t="s">
        <v>168</v>
      </c>
      <c r="C30" s="114">
        <v>1.4</v>
      </c>
      <c r="D30" s="113" t="s">
        <v>37</v>
      </c>
      <c r="E30" s="110"/>
      <c r="F30" s="111"/>
      <c r="G30" s="103"/>
      <c r="H30" s="92"/>
    </row>
    <row r="31" spans="1:8" ht="15" customHeight="1" x14ac:dyDescent="0.25">
      <c r="A31" s="93"/>
      <c r="B31" s="112" t="s">
        <v>169</v>
      </c>
      <c r="C31" s="109">
        <v>0.15</v>
      </c>
      <c r="D31" s="113" t="s">
        <v>37</v>
      </c>
      <c r="E31" s="110"/>
      <c r="F31" s="111"/>
      <c r="G31" s="103"/>
      <c r="H31" s="92"/>
    </row>
    <row r="32" spans="1:8" ht="15" customHeight="1" x14ac:dyDescent="0.25">
      <c r="A32" s="93"/>
      <c r="B32" s="112" t="s">
        <v>170</v>
      </c>
      <c r="C32" s="109">
        <v>0.23</v>
      </c>
      <c r="D32" s="113" t="s">
        <v>37</v>
      </c>
      <c r="E32" s="110"/>
      <c r="F32" s="111"/>
      <c r="G32" s="103"/>
      <c r="H32" s="92"/>
    </row>
    <row r="33" spans="1:8" ht="15" customHeight="1" x14ac:dyDescent="0.25">
      <c r="A33" s="93"/>
      <c r="B33" s="112" t="s">
        <v>171</v>
      </c>
      <c r="C33" s="109">
        <v>1.76</v>
      </c>
      <c r="D33" s="113" t="s">
        <v>37</v>
      </c>
      <c r="E33" s="110"/>
      <c r="F33" s="111"/>
      <c r="G33" s="103"/>
      <c r="H33" s="92"/>
    </row>
    <row r="34" spans="1:8" ht="15" customHeight="1" x14ac:dyDescent="0.25">
      <c r="A34" s="93"/>
      <c r="B34" s="112" t="s">
        <v>16</v>
      </c>
      <c r="C34" s="109"/>
      <c r="D34" s="113"/>
      <c r="E34" s="110"/>
      <c r="F34" s="111"/>
      <c r="G34" s="103"/>
      <c r="H34" s="92"/>
    </row>
    <row r="35" spans="1:8" x14ac:dyDescent="0.25">
      <c r="A35" s="93"/>
      <c r="B35" s="108"/>
      <c r="C35" s="109"/>
      <c r="D35" s="110"/>
      <c r="E35" s="110"/>
      <c r="F35" s="111"/>
      <c r="G35" s="103"/>
      <c r="H35" s="92"/>
    </row>
    <row r="36" spans="1:8" ht="17.25" customHeight="1" x14ac:dyDescent="0.25">
      <c r="A36" s="93"/>
      <c r="B36" s="108" t="s">
        <v>167</v>
      </c>
      <c r="C36" s="109" t="s">
        <v>16</v>
      </c>
      <c r="D36" s="110" t="s">
        <v>16</v>
      </c>
      <c r="E36" s="110" t="s">
        <v>16</v>
      </c>
      <c r="F36" s="111" t="s">
        <v>16</v>
      </c>
      <c r="G36" s="103" t="s">
        <v>16</v>
      </c>
      <c r="H36" s="92"/>
    </row>
    <row r="37" spans="1:8" ht="17.25" customHeight="1" x14ac:dyDescent="0.25">
      <c r="A37" s="93">
        <v>10</v>
      </c>
      <c r="B37" s="108" t="s">
        <v>176</v>
      </c>
      <c r="C37" s="109">
        <v>260</v>
      </c>
      <c r="D37" s="110" t="s">
        <v>39</v>
      </c>
      <c r="E37" s="110">
        <v>1</v>
      </c>
      <c r="F37" s="111">
        <v>0</v>
      </c>
      <c r="G37" s="103">
        <f t="shared" ref="G37:G45" si="5">C37*E37*F37</f>
        <v>0</v>
      </c>
      <c r="H37" s="92"/>
    </row>
    <row r="38" spans="1:8" ht="17.25" customHeight="1" x14ac:dyDescent="0.25">
      <c r="A38" s="93">
        <v>11</v>
      </c>
      <c r="B38" s="108" t="s">
        <v>177</v>
      </c>
      <c r="C38" s="109">
        <v>254</v>
      </c>
      <c r="D38" s="110" t="s">
        <v>39</v>
      </c>
      <c r="E38" s="110">
        <v>1</v>
      </c>
      <c r="F38" s="111">
        <v>0</v>
      </c>
      <c r="G38" s="103">
        <f t="shared" si="5"/>
        <v>0</v>
      </c>
      <c r="H38" s="92"/>
    </row>
    <row r="39" spans="1:8" ht="17.25" customHeight="1" x14ac:dyDescent="0.25">
      <c r="A39" s="93">
        <v>12</v>
      </c>
      <c r="B39" s="108" t="s">
        <v>173</v>
      </c>
      <c r="C39" s="109">
        <v>302</v>
      </c>
      <c r="D39" s="110" t="s">
        <v>39</v>
      </c>
      <c r="E39" s="110">
        <v>1</v>
      </c>
      <c r="F39" s="111">
        <v>0</v>
      </c>
      <c r="G39" s="103">
        <f t="shared" si="5"/>
        <v>0</v>
      </c>
      <c r="H39" s="92"/>
    </row>
    <row r="40" spans="1:8" ht="17.25" customHeight="1" x14ac:dyDescent="0.25">
      <c r="A40" s="93">
        <v>13</v>
      </c>
      <c r="B40" s="108" t="s">
        <v>174</v>
      </c>
      <c r="C40" s="109">
        <v>304</v>
      </c>
      <c r="D40" s="110" t="s">
        <v>39</v>
      </c>
      <c r="E40" s="110">
        <v>1</v>
      </c>
      <c r="F40" s="111">
        <v>0</v>
      </c>
      <c r="G40" s="103">
        <f t="shared" si="5"/>
        <v>0</v>
      </c>
      <c r="H40" s="92"/>
    </row>
    <row r="41" spans="1:8" ht="17.25" customHeight="1" x14ac:dyDescent="0.25">
      <c r="A41" s="93">
        <v>14</v>
      </c>
      <c r="B41" s="108" t="s">
        <v>175</v>
      </c>
      <c r="C41" s="109">
        <v>36</v>
      </c>
      <c r="D41" s="110" t="s">
        <v>39</v>
      </c>
      <c r="E41" s="110">
        <v>2</v>
      </c>
      <c r="F41" s="111">
        <v>0</v>
      </c>
      <c r="G41" s="103">
        <f t="shared" si="5"/>
        <v>0</v>
      </c>
      <c r="H41" s="92"/>
    </row>
    <row r="42" spans="1:8" ht="17.25" customHeight="1" x14ac:dyDescent="0.25">
      <c r="A42" s="93">
        <v>15</v>
      </c>
      <c r="B42" s="108" t="s">
        <v>219</v>
      </c>
      <c r="C42" s="109">
        <v>24.8</v>
      </c>
      <c r="D42" s="110" t="s">
        <v>39</v>
      </c>
      <c r="E42" s="110">
        <v>1</v>
      </c>
      <c r="F42" s="111">
        <v>0</v>
      </c>
      <c r="G42" s="103">
        <f t="shared" si="5"/>
        <v>0</v>
      </c>
      <c r="H42" s="92"/>
    </row>
    <row r="43" spans="1:8" ht="17.25" customHeight="1" x14ac:dyDescent="0.25">
      <c r="A43" s="93">
        <v>16</v>
      </c>
      <c r="B43" s="108" t="s">
        <v>220</v>
      </c>
      <c r="C43" s="109">
        <v>24.8</v>
      </c>
      <c r="D43" s="110" t="s">
        <v>39</v>
      </c>
      <c r="E43" s="110">
        <v>1</v>
      </c>
      <c r="F43" s="111">
        <v>0</v>
      </c>
      <c r="G43" s="103">
        <f t="shared" si="5"/>
        <v>0</v>
      </c>
      <c r="H43" s="92"/>
    </row>
    <row r="44" spans="1:8" ht="17.25" customHeight="1" x14ac:dyDescent="0.25">
      <c r="A44" s="93">
        <v>17</v>
      </c>
      <c r="B44" s="108" t="s">
        <v>221</v>
      </c>
      <c r="C44" s="109">
        <v>30.1</v>
      </c>
      <c r="D44" s="110" t="s">
        <v>39</v>
      </c>
      <c r="E44" s="110">
        <v>1</v>
      </c>
      <c r="F44" s="111">
        <v>0</v>
      </c>
      <c r="G44" s="103">
        <f t="shared" si="5"/>
        <v>0</v>
      </c>
      <c r="H44" s="92"/>
    </row>
    <row r="45" spans="1:8" ht="17.25" customHeight="1" x14ac:dyDescent="0.25">
      <c r="A45" s="93">
        <v>18</v>
      </c>
      <c r="B45" s="108" t="s">
        <v>222</v>
      </c>
      <c r="C45" s="109">
        <v>23.6</v>
      </c>
      <c r="D45" s="110" t="s">
        <v>39</v>
      </c>
      <c r="E45" s="110">
        <v>1</v>
      </c>
      <c r="F45" s="111">
        <v>0</v>
      </c>
      <c r="G45" s="103">
        <f t="shared" si="5"/>
        <v>0</v>
      </c>
      <c r="H45" s="92"/>
    </row>
    <row r="46" spans="1:8" x14ac:dyDescent="0.25">
      <c r="A46" s="93"/>
      <c r="B46" s="108"/>
      <c r="C46" s="115"/>
      <c r="D46" s="110"/>
      <c r="E46" s="110"/>
      <c r="F46" s="111"/>
      <c r="G46" s="103"/>
      <c r="H46" s="92"/>
    </row>
    <row r="47" spans="1:8" x14ac:dyDescent="0.25">
      <c r="A47" s="93"/>
      <c r="B47" s="116" t="s">
        <v>38</v>
      </c>
      <c r="C47" s="95"/>
      <c r="D47" s="96"/>
      <c r="E47" s="96"/>
      <c r="F47" s="97"/>
      <c r="G47" s="105">
        <f>SUM(G48:G73)</f>
        <v>0</v>
      </c>
      <c r="H47" s="92"/>
    </row>
    <row r="48" spans="1:8" x14ac:dyDescent="0.25">
      <c r="A48" s="93">
        <v>19</v>
      </c>
      <c r="B48" s="99" t="s">
        <v>178</v>
      </c>
      <c r="C48" s="95" t="s">
        <v>16</v>
      </c>
      <c r="D48" s="110" t="s">
        <v>40</v>
      </c>
      <c r="E48" s="110">
        <v>1</v>
      </c>
      <c r="F48" s="111">
        <v>0</v>
      </c>
      <c r="G48" s="103">
        <f>E48*F48</f>
        <v>0</v>
      </c>
      <c r="H48" s="92"/>
    </row>
    <row r="49" spans="1:8" ht="25.5" x14ac:dyDescent="0.25">
      <c r="A49" s="93">
        <v>20</v>
      </c>
      <c r="B49" s="99" t="s">
        <v>179</v>
      </c>
      <c r="C49" s="95">
        <v>15</v>
      </c>
      <c r="D49" s="110" t="s">
        <v>39</v>
      </c>
      <c r="E49" s="110">
        <v>5</v>
      </c>
      <c r="F49" s="111">
        <v>0</v>
      </c>
      <c r="G49" s="103">
        <f>C49*F49*E49</f>
        <v>0</v>
      </c>
      <c r="H49" s="92"/>
    </row>
    <row r="50" spans="1:8" ht="17.25" x14ac:dyDescent="0.25">
      <c r="A50" s="93">
        <v>21</v>
      </c>
      <c r="B50" s="99" t="s">
        <v>180</v>
      </c>
      <c r="C50" s="95">
        <v>0.3</v>
      </c>
      <c r="D50" s="110" t="s">
        <v>0</v>
      </c>
      <c r="E50" s="110">
        <v>5</v>
      </c>
      <c r="F50" s="111">
        <v>0</v>
      </c>
      <c r="G50" s="103">
        <f>C50*F50*E50</f>
        <v>0</v>
      </c>
      <c r="H50" s="92"/>
    </row>
    <row r="51" spans="1:8" x14ac:dyDescent="0.25">
      <c r="A51" s="93">
        <v>22</v>
      </c>
      <c r="B51" s="99" t="s">
        <v>182</v>
      </c>
      <c r="C51" s="95">
        <v>296</v>
      </c>
      <c r="D51" s="110" t="s">
        <v>39</v>
      </c>
      <c r="E51" s="110">
        <v>2</v>
      </c>
      <c r="F51" s="111">
        <v>0</v>
      </c>
      <c r="G51" s="103">
        <f>C51*F51*E51</f>
        <v>0</v>
      </c>
      <c r="H51" s="92"/>
    </row>
    <row r="52" spans="1:8" x14ac:dyDescent="0.25">
      <c r="A52" s="93">
        <v>23</v>
      </c>
      <c r="B52" s="99" t="s">
        <v>181</v>
      </c>
      <c r="C52" s="95">
        <v>302</v>
      </c>
      <c r="D52" s="110" t="s">
        <v>39</v>
      </c>
      <c r="E52" s="110">
        <v>1</v>
      </c>
      <c r="F52" s="111">
        <v>0</v>
      </c>
      <c r="G52" s="103">
        <f>C52*F52*E52</f>
        <v>0</v>
      </c>
      <c r="H52" s="92"/>
    </row>
    <row r="53" spans="1:8" x14ac:dyDescent="0.25">
      <c r="A53" s="93">
        <v>24</v>
      </c>
      <c r="B53" s="99" t="s">
        <v>183</v>
      </c>
      <c r="C53" s="95">
        <v>304</v>
      </c>
      <c r="D53" s="110" t="s">
        <v>39</v>
      </c>
      <c r="E53" s="110">
        <v>1</v>
      </c>
      <c r="F53" s="111">
        <v>0</v>
      </c>
      <c r="G53" s="103">
        <f>C53*F53*E53</f>
        <v>0</v>
      </c>
      <c r="H53" s="92"/>
    </row>
    <row r="54" spans="1:8" x14ac:dyDescent="0.25">
      <c r="A54" s="93">
        <v>25</v>
      </c>
      <c r="B54" s="99" t="s">
        <v>184</v>
      </c>
      <c r="C54" s="95"/>
      <c r="D54" s="110" t="s">
        <v>33</v>
      </c>
      <c r="E54" s="110">
        <v>20</v>
      </c>
      <c r="F54" s="111">
        <v>0</v>
      </c>
      <c r="G54" s="103">
        <f t="shared" ref="G54" si="6">F54*E54</f>
        <v>0</v>
      </c>
      <c r="H54" s="92"/>
    </row>
    <row r="55" spans="1:8" x14ac:dyDescent="0.25">
      <c r="A55" s="93">
        <v>26</v>
      </c>
      <c r="B55" s="99" t="s">
        <v>185</v>
      </c>
      <c r="C55" s="95"/>
      <c r="D55" s="110" t="s">
        <v>33</v>
      </c>
      <c r="E55" s="110">
        <v>10</v>
      </c>
      <c r="F55" s="111">
        <v>0</v>
      </c>
      <c r="G55" s="103">
        <f t="shared" ref="G55:G56" si="7">F55*E55</f>
        <v>0</v>
      </c>
      <c r="H55" s="92"/>
    </row>
    <row r="56" spans="1:8" x14ac:dyDescent="0.25">
      <c r="A56" s="93">
        <v>27</v>
      </c>
      <c r="B56" s="99" t="s">
        <v>186</v>
      </c>
      <c r="C56" s="95"/>
      <c r="D56" s="110" t="s">
        <v>33</v>
      </c>
      <c r="E56" s="110">
        <v>14</v>
      </c>
      <c r="F56" s="111">
        <v>0</v>
      </c>
      <c r="G56" s="103">
        <f t="shared" si="7"/>
        <v>0</v>
      </c>
      <c r="H56" s="92"/>
    </row>
    <row r="57" spans="1:8" x14ac:dyDescent="0.25">
      <c r="A57" s="93">
        <v>28</v>
      </c>
      <c r="B57" s="99" t="s">
        <v>204</v>
      </c>
      <c r="C57" s="95">
        <v>25</v>
      </c>
      <c r="D57" s="110" t="s">
        <v>39</v>
      </c>
      <c r="E57" s="110">
        <v>2</v>
      </c>
      <c r="F57" s="111">
        <v>0</v>
      </c>
      <c r="G57" s="103">
        <f>C57*F57*E57</f>
        <v>0</v>
      </c>
      <c r="H57" s="92"/>
    </row>
    <row r="58" spans="1:8" x14ac:dyDescent="0.25">
      <c r="A58" s="93">
        <v>29</v>
      </c>
      <c r="B58" s="99" t="s">
        <v>205</v>
      </c>
      <c r="C58" s="95">
        <v>30</v>
      </c>
      <c r="D58" s="110" t="s">
        <v>39</v>
      </c>
      <c r="E58" s="110">
        <v>1</v>
      </c>
      <c r="F58" s="111">
        <v>0</v>
      </c>
      <c r="G58" s="103">
        <f>C58*F58*E58</f>
        <v>0</v>
      </c>
      <c r="H58" s="92"/>
    </row>
    <row r="59" spans="1:8" x14ac:dyDescent="0.25">
      <c r="A59" s="93">
        <v>30</v>
      </c>
      <c r="B59" s="99" t="s">
        <v>206</v>
      </c>
      <c r="C59" s="95">
        <v>24</v>
      </c>
      <c r="D59" s="110" t="s">
        <v>39</v>
      </c>
      <c r="E59" s="110">
        <v>1</v>
      </c>
      <c r="F59" s="111">
        <v>0</v>
      </c>
      <c r="G59" s="103">
        <f>C59*F59*E59</f>
        <v>0</v>
      </c>
      <c r="H59" s="92"/>
    </row>
    <row r="60" spans="1:8" x14ac:dyDescent="0.25">
      <c r="A60" s="93">
        <v>31</v>
      </c>
      <c r="B60" s="99" t="s">
        <v>199</v>
      </c>
      <c r="C60" s="95">
        <f>SUM(C61:C66)</f>
        <v>38.26</v>
      </c>
      <c r="D60" s="110" t="s">
        <v>39</v>
      </c>
      <c r="E60" s="110">
        <v>1</v>
      </c>
      <c r="F60" s="111">
        <v>0</v>
      </c>
      <c r="G60" s="103">
        <f>C60*E60*F60</f>
        <v>0</v>
      </c>
      <c r="H60" s="92"/>
    </row>
    <row r="61" spans="1:8" x14ac:dyDescent="0.25">
      <c r="A61" s="93"/>
      <c r="B61" s="235" t="s">
        <v>187</v>
      </c>
      <c r="C61" s="236">
        <v>7.25</v>
      </c>
      <c r="D61" s="113" t="s">
        <v>39</v>
      </c>
      <c r="E61" s="110"/>
      <c r="F61" s="111"/>
      <c r="G61" s="103"/>
      <c r="H61" s="92"/>
    </row>
    <row r="62" spans="1:8" x14ac:dyDescent="0.25">
      <c r="A62" s="93"/>
      <c r="B62" s="235" t="s">
        <v>188</v>
      </c>
      <c r="C62" s="236">
        <v>7.25</v>
      </c>
      <c r="D62" s="113" t="s">
        <v>39</v>
      </c>
      <c r="E62" s="110"/>
      <c r="F62" s="111"/>
      <c r="G62" s="103"/>
      <c r="H62" s="92"/>
    </row>
    <row r="63" spans="1:8" x14ac:dyDescent="0.25">
      <c r="A63" s="93"/>
      <c r="B63" s="235" t="s">
        <v>189</v>
      </c>
      <c r="C63" s="236">
        <v>7</v>
      </c>
      <c r="D63" s="113" t="s">
        <v>39</v>
      </c>
      <c r="E63" s="110"/>
      <c r="F63" s="111"/>
      <c r="G63" s="103"/>
      <c r="H63" s="92"/>
    </row>
    <row r="64" spans="1:8" x14ac:dyDescent="0.25">
      <c r="A64" s="93"/>
      <c r="B64" s="235" t="s">
        <v>190</v>
      </c>
      <c r="C64" s="236">
        <v>7.65</v>
      </c>
      <c r="D64" s="113" t="s">
        <v>39</v>
      </c>
      <c r="E64" s="110"/>
      <c r="F64" s="111"/>
      <c r="G64" s="103"/>
      <c r="H64" s="92"/>
    </row>
    <row r="65" spans="1:8" x14ac:dyDescent="0.25">
      <c r="A65" s="93"/>
      <c r="B65" s="235" t="s">
        <v>191</v>
      </c>
      <c r="C65" s="236">
        <v>8.11</v>
      </c>
      <c r="D65" s="113" t="s">
        <v>39</v>
      </c>
      <c r="E65" s="110"/>
      <c r="F65" s="111"/>
      <c r="G65" s="103"/>
      <c r="H65" s="92"/>
    </row>
    <row r="66" spans="1:8" x14ac:dyDescent="0.25">
      <c r="A66" s="93"/>
      <c r="B66" s="235" t="s">
        <v>200</v>
      </c>
      <c r="C66" s="236">
        <v>1</v>
      </c>
      <c r="D66" s="113" t="s">
        <v>39</v>
      </c>
      <c r="E66" s="110"/>
      <c r="F66" s="111"/>
      <c r="G66" s="103"/>
      <c r="H66" s="92"/>
    </row>
    <row r="67" spans="1:8" x14ac:dyDescent="0.25">
      <c r="A67" s="93">
        <v>32</v>
      </c>
      <c r="B67" s="235" t="s">
        <v>194</v>
      </c>
      <c r="C67" s="236"/>
      <c r="D67" s="110" t="s">
        <v>33</v>
      </c>
      <c r="E67" s="110">
        <v>1</v>
      </c>
      <c r="F67" s="111">
        <v>0</v>
      </c>
      <c r="G67" s="103">
        <f t="shared" ref="G67" si="8">F67*E67</f>
        <v>0</v>
      </c>
      <c r="H67" s="92"/>
    </row>
    <row r="68" spans="1:8" ht="63.75" x14ac:dyDescent="0.25">
      <c r="A68" s="93">
        <v>33</v>
      </c>
      <c r="B68" s="99" t="s">
        <v>192</v>
      </c>
      <c r="C68" s="95"/>
      <c r="D68" s="110" t="s">
        <v>40</v>
      </c>
      <c r="E68" s="110">
        <v>1</v>
      </c>
      <c r="F68" s="111">
        <v>0</v>
      </c>
      <c r="G68" s="103">
        <f t="shared" ref="G68:G69" si="9">F68*E68</f>
        <v>0</v>
      </c>
      <c r="H68" s="92"/>
    </row>
    <row r="69" spans="1:8" ht="51" x14ac:dyDescent="0.25">
      <c r="A69" s="93">
        <v>34</v>
      </c>
      <c r="B69" s="99" t="s">
        <v>193</v>
      </c>
      <c r="C69" s="95"/>
      <c r="D69" s="110" t="s">
        <v>33</v>
      </c>
      <c r="E69" s="110">
        <v>1</v>
      </c>
      <c r="F69" s="111">
        <v>0</v>
      </c>
      <c r="G69" s="103">
        <f t="shared" si="9"/>
        <v>0</v>
      </c>
      <c r="H69" s="92"/>
    </row>
    <row r="70" spans="1:8" x14ac:dyDescent="0.25">
      <c r="A70" s="93">
        <v>35</v>
      </c>
      <c r="B70" s="99" t="s">
        <v>195</v>
      </c>
      <c r="C70" s="95">
        <v>45</v>
      </c>
      <c r="D70" s="110" t="s">
        <v>39</v>
      </c>
      <c r="E70" s="110">
        <v>1</v>
      </c>
      <c r="F70" s="111">
        <v>0</v>
      </c>
      <c r="G70" s="103">
        <f>C70*F70*E70</f>
        <v>0</v>
      </c>
      <c r="H70" s="92"/>
    </row>
    <row r="71" spans="1:8" ht="25.5" x14ac:dyDescent="0.25">
      <c r="A71" s="93">
        <v>36</v>
      </c>
      <c r="B71" s="99" t="s">
        <v>196</v>
      </c>
      <c r="C71" s="95"/>
      <c r="D71" s="110" t="s">
        <v>33</v>
      </c>
      <c r="E71" s="110">
        <v>1</v>
      </c>
      <c r="F71" s="111">
        <v>0</v>
      </c>
      <c r="G71" s="103">
        <f t="shared" ref="G71" si="10">F71*E71</f>
        <v>0</v>
      </c>
      <c r="H71" s="92"/>
    </row>
    <row r="72" spans="1:8" ht="63.75" x14ac:dyDescent="0.25">
      <c r="A72" s="93">
        <v>37</v>
      </c>
      <c r="B72" s="99" t="s">
        <v>197</v>
      </c>
      <c r="C72" s="95"/>
      <c r="D72" s="110" t="s">
        <v>33</v>
      </c>
      <c r="E72" s="110">
        <v>1</v>
      </c>
      <c r="F72" s="111">
        <v>0</v>
      </c>
      <c r="G72" s="103">
        <f t="shared" ref="G72" si="11">F72*E72</f>
        <v>0</v>
      </c>
      <c r="H72" s="92"/>
    </row>
    <row r="73" spans="1:8" x14ac:dyDescent="0.25">
      <c r="A73" s="93"/>
      <c r="B73" s="108"/>
      <c r="C73" s="117"/>
      <c r="D73" s="110"/>
      <c r="E73" s="110"/>
      <c r="F73" s="111"/>
      <c r="G73" s="103"/>
      <c r="H73" s="92"/>
    </row>
    <row r="74" spans="1:8" ht="15.75" thickBot="1" x14ac:dyDescent="0.3">
      <c r="A74" s="118"/>
      <c r="B74" s="108"/>
      <c r="C74" s="95"/>
      <c r="D74" s="96"/>
      <c r="E74" s="96"/>
      <c r="F74" s="97"/>
      <c r="G74" s="119"/>
      <c r="H74" s="92"/>
    </row>
    <row r="75" spans="1:8" ht="15.75" thickBot="1" x14ac:dyDescent="0.3">
      <c r="A75" s="120" t="s">
        <v>16</v>
      </c>
      <c r="B75" s="121" t="s">
        <v>74</v>
      </c>
      <c r="C75" s="122"/>
      <c r="D75" s="123"/>
      <c r="E75" s="123"/>
      <c r="F75" s="124"/>
      <c r="G75" s="125">
        <f>G11+G15+G20+G27+G47</f>
        <v>0</v>
      </c>
      <c r="H75" s="126"/>
    </row>
    <row r="76" spans="1:8" x14ac:dyDescent="0.25">
      <c r="G76" s="63" t="s">
        <v>16</v>
      </c>
    </row>
  </sheetData>
  <pageMargins left="0.70866141732283472" right="0.70866141732283472" top="0.78740157480314965" bottom="0.78740157480314965" header="0.31496062992125984" footer="0.31496062992125984"/>
  <pageSetup paperSize="9" scale="88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workbookViewId="0">
      <selection activeCell="B27" sqref="B27"/>
    </sheetView>
  </sheetViews>
  <sheetFormatPr defaultRowHeight="15" x14ac:dyDescent="0.25"/>
  <cols>
    <col min="1" max="1" width="6.7109375" style="60" customWidth="1"/>
    <col min="2" max="2" width="63.42578125" style="60" customWidth="1"/>
    <col min="3" max="3" width="9.7109375" style="61" customWidth="1"/>
    <col min="4" max="4" width="9.7109375" style="62" customWidth="1"/>
    <col min="5" max="5" width="10.5703125" style="63" customWidth="1"/>
    <col min="6" max="6" width="13.42578125" style="63" customWidth="1"/>
    <col min="7" max="7" width="17" style="63" customWidth="1"/>
    <col min="8" max="252" width="9.140625" style="63"/>
    <col min="253" max="253" width="23.42578125" style="63" customWidth="1"/>
    <col min="254" max="254" width="56.5703125" style="63" customWidth="1"/>
    <col min="255" max="255" width="10" style="63" customWidth="1"/>
    <col min="256" max="256" width="4.42578125" style="63" customWidth="1"/>
    <col min="257" max="257" width="7.42578125" style="63" customWidth="1"/>
    <col min="258" max="258" width="15.7109375" style="63" customWidth="1"/>
    <col min="259" max="259" width="8.42578125" style="63" customWidth="1"/>
    <col min="260" max="260" width="13.7109375" style="63" bestFit="1" customWidth="1"/>
    <col min="261" max="261" width="18.5703125" style="63" bestFit="1" customWidth="1"/>
    <col min="262" max="262" width="10.42578125" style="63" customWidth="1"/>
    <col min="263" max="263" width="17" style="63" customWidth="1"/>
    <col min="264" max="508" width="9.140625" style="63"/>
    <col min="509" max="509" width="23.42578125" style="63" customWidth="1"/>
    <col min="510" max="510" width="56.5703125" style="63" customWidth="1"/>
    <col min="511" max="511" width="10" style="63" customWidth="1"/>
    <col min="512" max="512" width="4.42578125" style="63" customWidth="1"/>
    <col min="513" max="513" width="7.42578125" style="63" customWidth="1"/>
    <col min="514" max="514" width="15.7109375" style="63" customWidth="1"/>
    <col min="515" max="515" width="8.42578125" style="63" customWidth="1"/>
    <col min="516" max="516" width="13.7109375" style="63" bestFit="1" customWidth="1"/>
    <col min="517" max="517" width="18.5703125" style="63" bestFit="1" customWidth="1"/>
    <col min="518" max="518" width="10.42578125" style="63" customWidth="1"/>
    <col min="519" max="519" width="17" style="63" customWidth="1"/>
    <col min="520" max="764" width="9.140625" style="63"/>
    <col min="765" max="765" width="23.42578125" style="63" customWidth="1"/>
    <col min="766" max="766" width="56.5703125" style="63" customWidth="1"/>
    <col min="767" max="767" width="10" style="63" customWidth="1"/>
    <col min="768" max="768" width="4.42578125" style="63" customWidth="1"/>
    <col min="769" max="769" width="7.42578125" style="63" customWidth="1"/>
    <col min="770" max="770" width="15.7109375" style="63" customWidth="1"/>
    <col min="771" max="771" width="8.42578125" style="63" customWidth="1"/>
    <col min="772" max="772" width="13.7109375" style="63" bestFit="1" customWidth="1"/>
    <col min="773" max="773" width="18.5703125" style="63" bestFit="1" customWidth="1"/>
    <col min="774" max="774" width="10.42578125" style="63" customWidth="1"/>
    <col min="775" max="775" width="17" style="63" customWidth="1"/>
    <col min="776" max="1020" width="9.140625" style="63"/>
    <col min="1021" max="1021" width="23.42578125" style="63" customWidth="1"/>
    <col min="1022" max="1022" width="56.5703125" style="63" customWidth="1"/>
    <col min="1023" max="1023" width="10" style="63" customWidth="1"/>
    <col min="1024" max="1024" width="4.42578125" style="63" customWidth="1"/>
    <col min="1025" max="1025" width="7.42578125" style="63" customWidth="1"/>
    <col min="1026" max="1026" width="15.7109375" style="63" customWidth="1"/>
    <col min="1027" max="1027" width="8.42578125" style="63" customWidth="1"/>
    <col min="1028" max="1028" width="13.7109375" style="63" bestFit="1" customWidth="1"/>
    <col min="1029" max="1029" width="18.5703125" style="63" bestFit="1" customWidth="1"/>
    <col min="1030" max="1030" width="10.42578125" style="63" customWidth="1"/>
    <col min="1031" max="1031" width="17" style="63" customWidth="1"/>
    <col min="1032" max="1276" width="9.140625" style="63"/>
    <col min="1277" max="1277" width="23.42578125" style="63" customWidth="1"/>
    <col min="1278" max="1278" width="56.5703125" style="63" customWidth="1"/>
    <col min="1279" max="1279" width="10" style="63" customWidth="1"/>
    <col min="1280" max="1280" width="4.42578125" style="63" customWidth="1"/>
    <col min="1281" max="1281" width="7.42578125" style="63" customWidth="1"/>
    <col min="1282" max="1282" width="15.7109375" style="63" customWidth="1"/>
    <col min="1283" max="1283" width="8.42578125" style="63" customWidth="1"/>
    <col min="1284" max="1284" width="13.7109375" style="63" bestFit="1" customWidth="1"/>
    <col min="1285" max="1285" width="18.5703125" style="63" bestFit="1" customWidth="1"/>
    <col min="1286" max="1286" width="10.42578125" style="63" customWidth="1"/>
    <col min="1287" max="1287" width="17" style="63" customWidth="1"/>
    <col min="1288" max="1532" width="9.140625" style="63"/>
    <col min="1533" max="1533" width="23.42578125" style="63" customWidth="1"/>
    <col min="1534" max="1534" width="56.5703125" style="63" customWidth="1"/>
    <col min="1535" max="1535" width="10" style="63" customWidth="1"/>
    <col min="1536" max="1536" width="4.42578125" style="63" customWidth="1"/>
    <col min="1537" max="1537" width="7.42578125" style="63" customWidth="1"/>
    <col min="1538" max="1538" width="15.7109375" style="63" customWidth="1"/>
    <col min="1539" max="1539" width="8.42578125" style="63" customWidth="1"/>
    <col min="1540" max="1540" width="13.7109375" style="63" bestFit="1" customWidth="1"/>
    <col min="1541" max="1541" width="18.5703125" style="63" bestFit="1" customWidth="1"/>
    <col min="1542" max="1542" width="10.42578125" style="63" customWidth="1"/>
    <col min="1543" max="1543" width="17" style="63" customWidth="1"/>
    <col min="1544" max="1788" width="9.140625" style="63"/>
    <col min="1789" max="1789" width="23.42578125" style="63" customWidth="1"/>
    <col min="1790" max="1790" width="56.5703125" style="63" customWidth="1"/>
    <col min="1791" max="1791" width="10" style="63" customWidth="1"/>
    <col min="1792" max="1792" width="4.42578125" style="63" customWidth="1"/>
    <col min="1793" max="1793" width="7.42578125" style="63" customWidth="1"/>
    <col min="1794" max="1794" width="15.7109375" style="63" customWidth="1"/>
    <col min="1795" max="1795" width="8.42578125" style="63" customWidth="1"/>
    <col min="1796" max="1796" width="13.7109375" style="63" bestFit="1" customWidth="1"/>
    <col min="1797" max="1797" width="18.5703125" style="63" bestFit="1" customWidth="1"/>
    <col min="1798" max="1798" width="10.42578125" style="63" customWidth="1"/>
    <col min="1799" max="1799" width="17" style="63" customWidth="1"/>
    <col min="1800" max="2044" width="9.140625" style="63"/>
    <col min="2045" max="2045" width="23.42578125" style="63" customWidth="1"/>
    <col min="2046" max="2046" width="56.5703125" style="63" customWidth="1"/>
    <col min="2047" max="2047" width="10" style="63" customWidth="1"/>
    <col min="2048" max="2048" width="4.42578125" style="63" customWidth="1"/>
    <col min="2049" max="2049" width="7.42578125" style="63" customWidth="1"/>
    <col min="2050" max="2050" width="15.7109375" style="63" customWidth="1"/>
    <col min="2051" max="2051" width="8.42578125" style="63" customWidth="1"/>
    <col min="2052" max="2052" width="13.7109375" style="63" bestFit="1" customWidth="1"/>
    <col min="2053" max="2053" width="18.5703125" style="63" bestFit="1" customWidth="1"/>
    <col min="2054" max="2054" width="10.42578125" style="63" customWidth="1"/>
    <col min="2055" max="2055" width="17" style="63" customWidth="1"/>
    <col min="2056" max="2300" width="9.140625" style="63"/>
    <col min="2301" max="2301" width="23.42578125" style="63" customWidth="1"/>
    <col min="2302" max="2302" width="56.5703125" style="63" customWidth="1"/>
    <col min="2303" max="2303" width="10" style="63" customWidth="1"/>
    <col min="2304" max="2304" width="4.42578125" style="63" customWidth="1"/>
    <col min="2305" max="2305" width="7.42578125" style="63" customWidth="1"/>
    <col min="2306" max="2306" width="15.7109375" style="63" customWidth="1"/>
    <col min="2307" max="2307" width="8.42578125" style="63" customWidth="1"/>
    <col min="2308" max="2308" width="13.7109375" style="63" bestFit="1" customWidth="1"/>
    <col min="2309" max="2309" width="18.5703125" style="63" bestFit="1" customWidth="1"/>
    <col min="2310" max="2310" width="10.42578125" style="63" customWidth="1"/>
    <col min="2311" max="2311" width="17" style="63" customWidth="1"/>
    <col min="2312" max="2556" width="9.140625" style="63"/>
    <col min="2557" max="2557" width="23.42578125" style="63" customWidth="1"/>
    <col min="2558" max="2558" width="56.5703125" style="63" customWidth="1"/>
    <col min="2559" max="2559" width="10" style="63" customWidth="1"/>
    <col min="2560" max="2560" width="4.42578125" style="63" customWidth="1"/>
    <col min="2561" max="2561" width="7.42578125" style="63" customWidth="1"/>
    <col min="2562" max="2562" width="15.7109375" style="63" customWidth="1"/>
    <col min="2563" max="2563" width="8.42578125" style="63" customWidth="1"/>
    <col min="2564" max="2564" width="13.7109375" style="63" bestFit="1" customWidth="1"/>
    <col min="2565" max="2565" width="18.5703125" style="63" bestFit="1" customWidth="1"/>
    <col min="2566" max="2566" width="10.42578125" style="63" customWidth="1"/>
    <col min="2567" max="2567" width="17" style="63" customWidth="1"/>
    <col min="2568" max="2812" width="9.140625" style="63"/>
    <col min="2813" max="2813" width="23.42578125" style="63" customWidth="1"/>
    <col min="2814" max="2814" width="56.5703125" style="63" customWidth="1"/>
    <col min="2815" max="2815" width="10" style="63" customWidth="1"/>
    <col min="2816" max="2816" width="4.42578125" style="63" customWidth="1"/>
    <col min="2817" max="2817" width="7.42578125" style="63" customWidth="1"/>
    <col min="2818" max="2818" width="15.7109375" style="63" customWidth="1"/>
    <col min="2819" max="2819" width="8.42578125" style="63" customWidth="1"/>
    <col min="2820" max="2820" width="13.7109375" style="63" bestFit="1" customWidth="1"/>
    <col min="2821" max="2821" width="18.5703125" style="63" bestFit="1" customWidth="1"/>
    <col min="2822" max="2822" width="10.42578125" style="63" customWidth="1"/>
    <col min="2823" max="2823" width="17" style="63" customWidth="1"/>
    <col min="2824" max="3068" width="9.140625" style="63"/>
    <col min="3069" max="3069" width="23.42578125" style="63" customWidth="1"/>
    <col min="3070" max="3070" width="56.5703125" style="63" customWidth="1"/>
    <col min="3071" max="3071" width="10" style="63" customWidth="1"/>
    <col min="3072" max="3072" width="4.42578125" style="63" customWidth="1"/>
    <col min="3073" max="3073" width="7.42578125" style="63" customWidth="1"/>
    <col min="3074" max="3074" width="15.7109375" style="63" customWidth="1"/>
    <col min="3075" max="3075" width="8.42578125" style="63" customWidth="1"/>
    <col min="3076" max="3076" width="13.7109375" style="63" bestFit="1" customWidth="1"/>
    <col min="3077" max="3077" width="18.5703125" style="63" bestFit="1" customWidth="1"/>
    <col min="3078" max="3078" width="10.42578125" style="63" customWidth="1"/>
    <col min="3079" max="3079" width="17" style="63" customWidth="1"/>
    <col min="3080" max="3324" width="9.140625" style="63"/>
    <col min="3325" max="3325" width="23.42578125" style="63" customWidth="1"/>
    <col min="3326" max="3326" width="56.5703125" style="63" customWidth="1"/>
    <col min="3327" max="3327" width="10" style="63" customWidth="1"/>
    <col min="3328" max="3328" width="4.42578125" style="63" customWidth="1"/>
    <col min="3329" max="3329" width="7.42578125" style="63" customWidth="1"/>
    <col min="3330" max="3330" width="15.7109375" style="63" customWidth="1"/>
    <col min="3331" max="3331" width="8.42578125" style="63" customWidth="1"/>
    <col min="3332" max="3332" width="13.7109375" style="63" bestFit="1" customWidth="1"/>
    <col min="3333" max="3333" width="18.5703125" style="63" bestFit="1" customWidth="1"/>
    <col min="3334" max="3334" width="10.42578125" style="63" customWidth="1"/>
    <col min="3335" max="3335" width="17" style="63" customWidth="1"/>
    <col min="3336" max="3580" width="9.140625" style="63"/>
    <col min="3581" max="3581" width="23.42578125" style="63" customWidth="1"/>
    <col min="3582" max="3582" width="56.5703125" style="63" customWidth="1"/>
    <col min="3583" max="3583" width="10" style="63" customWidth="1"/>
    <col min="3584" max="3584" width="4.42578125" style="63" customWidth="1"/>
    <col min="3585" max="3585" width="7.42578125" style="63" customWidth="1"/>
    <col min="3586" max="3586" width="15.7109375" style="63" customWidth="1"/>
    <col min="3587" max="3587" width="8.42578125" style="63" customWidth="1"/>
    <col min="3588" max="3588" width="13.7109375" style="63" bestFit="1" customWidth="1"/>
    <col min="3589" max="3589" width="18.5703125" style="63" bestFit="1" customWidth="1"/>
    <col min="3590" max="3590" width="10.42578125" style="63" customWidth="1"/>
    <col min="3591" max="3591" width="17" style="63" customWidth="1"/>
    <col min="3592" max="3836" width="9.140625" style="63"/>
    <col min="3837" max="3837" width="23.42578125" style="63" customWidth="1"/>
    <col min="3838" max="3838" width="56.5703125" style="63" customWidth="1"/>
    <col min="3839" max="3839" width="10" style="63" customWidth="1"/>
    <col min="3840" max="3840" width="4.42578125" style="63" customWidth="1"/>
    <col min="3841" max="3841" width="7.42578125" style="63" customWidth="1"/>
    <col min="3842" max="3842" width="15.7109375" style="63" customWidth="1"/>
    <col min="3843" max="3843" width="8.42578125" style="63" customWidth="1"/>
    <col min="3844" max="3844" width="13.7109375" style="63" bestFit="1" customWidth="1"/>
    <col min="3845" max="3845" width="18.5703125" style="63" bestFit="1" customWidth="1"/>
    <col min="3846" max="3846" width="10.42578125" style="63" customWidth="1"/>
    <col min="3847" max="3847" width="17" style="63" customWidth="1"/>
    <col min="3848" max="4092" width="9.140625" style="63"/>
    <col min="4093" max="4093" width="23.42578125" style="63" customWidth="1"/>
    <col min="4094" max="4094" width="56.5703125" style="63" customWidth="1"/>
    <col min="4095" max="4095" width="10" style="63" customWidth="1"/>
    <col min="4096" max="4096" width="4.42578125" style="63" customWidth="1"/>
    <col min="4097" max="4097" width="7.42578125" style="63" customWidth="1"/>
    <col min="4098" max="4098" width="15.7109375" style="63" customWidth="1"/>
    <col min="4099" max="4099" width="8.42578125" style="63" customWidth="1"/>
    <col min="4100" max="4100" width="13.7109375" style="63" bestFit="1" customWidth="1"/>
    <col min="4101" max="4101" width="18.5703125" style="63" bestFit="1" customWidth="1"/>
    <col min="4102" max="4102" width="10.42578125" style="63" customWidth="1"/>
    <col min="4103" max="4103" width="17" style="63" customWidth="1"/>
    <col min="4104" max="4348" width="9.140625" style="63"/>
    <col min="4349" max="4349" width="23.42578125" style="63" customWidth="1"/>
    <col min="4350" max="4350" width="56.5703125" style="63" customWidth="1"/>
    <col min="4351" max="4351" width="10" style="63" customWidth="1"/>
    <col min="4352" max="4352" width="4.42578125" style="63" customWidth="1"/>
    <col min="4353" max="4353" width="7.42578125" style="63" customWidth="1"/>
    <col min="4354" max="4354" width="15.7109375" style="63" customWidth="1"/>
    <col min="4355" max="4355" width="8.42578125" style="63" customWidth="1"/>
    <col min="4356" max="4356" width="13.7109375" style="63" bestFit="1" customWidth="1"/>
    <col min="4357" max="4357" width="18.5703125" style="63" bestFit="1" customWidth="1"/>
    <col min="4358" max="4358" width="10.42578125" style="63" customWidth="1"/>
    <col min="4359" max="4359" width="17" style="63" customWidth="1"/>
    <col min="4360" max="4604" width="9.140625" style="63"/>
    <col min="4605" max="4605" width="23.42578125" style="63" customWidth="1"/>
    <col min="4606" max="4606" width="56.5703125" style="63" customWidth="1"/>
    <col min="4607" max="4607" width="10" style="63" customWidth="1"/>
    <col min="4608" max="4608" width="4.42578125" style="63" customWidth="1"/>
    <col min="4609" max="4609" width="7.42578125" style="63" customWidth="1"/>
    <col min="4610" max="4610" width="15.7109375" style="63" customWidth="1"/>
    <col min="4611" max="4611" width="8.42578125" style="63" customWidth="1"/>
    <col min="4612" max="4612" width="13.7109375" style="63" bestFit="1" customWidth="1"/>
    <col min="4613" max="4613" width="18.5703125" style="63" bestFit="1" customWidth="1"/>
    <col min="4614" max="4614" width="10.42578125" style="63" customWidth="1"/>
    <col min="4615" max="4615" width="17" style="63" customWidth="1"/>
    <col min="4616" max="4860" width="9.140625" style="63"/>
    <col min="4861" max="4861" width="23.42578125" style="63" customWidth="1"/>
    <col min="4862" max="4862" width="56.5703125" style="63" customWidth="1"/>
    <col min="4863" max="4863" width="10" style="63" customWidth="1"/>
    <col min="4864" max="4864" width="4.42578125" style="63" customWidth="1"/>
    <col min="4865" max="4865" width="7.42578125" style="63" customWidth="1"/>
    <col min="4866" max="4866" width="15.7109375" style="63" customWidth="1"/>
    <col min="4867" max="4867" width="8.42578125" style="63" customWidth="1"/>
    <col min="4868" max="4868" width="13.7109375" style="63" bestFit="1" customWidth="1"/>
    <col min="4869" max="4869" width="18.5703125" style="63" bestFit="1" customWidth="1"/>
    <col min="4870" max="4870" width="10.42578125" style="63" customWidth="1"/>
    <col min="4871" max="4871" width="17" style="63" customWidth="1"/>
    <col min="4872" max="5116" width="9.140625" style="63"/>
    <col min="5117" max="5117" width="23.42578125" style="63" customWidth="1"/>
    <col min="5118" max="5118" width="56.5703125" style="63" customWidth="1"/>
    <col min="5119" max="5119" width="10" style="63" customWidth="1"/>
    <col min="5120" max="5120" width="4.42578125" style="63" customWidth="1"/>
    <col min="5121" max="5121" width="7.42578125" style="63" customWidth="1"/>
    <col min="5122" max="5122" width="15.7109375" style="63" customWidth="1"/>
    <col min="5123" max="5123" width="8.42578125" style="63" customWidth="1"/>
    <col min="5124" max="5124" width="13.7109375" style="63" bestFit="1" customWidth="1"/>
    <col min="5125" max="5125" width="18.5703125" style="63" bestFit="1" customWidth="1"/>
    <col min="5126" max="5126" width="10.42578125" style="63" customWidth="1"/>
    <col min="5127" max="5127" width="17" style="63" customWidth="1"/>
    <col min="5128" max="5372" width="9.140625" style="63"/>
    <col min="5373" max="5373" width="23.42578125" style="63" customWidth="1"/>
    <col min="5374" max="5374" width="56.5703125" style="63" customWidth="1"/>
    <col min="5375" max="5375" width="10" style="63" customWidth="1"/>
    <col min="5376" max="5376" width="4.42578125" style="63" customWidth="1"/>
    <col min="5377" max="5377" width="7.42578125" style="63" customWidth="1"/>
    <col min="5378" max="5378" width="15.7109375" style="63" customWidth="1"/>
    <col min="5379" max="5379" width="8.42578125" style="63" customWidth="1"/>
    <col min="5380" max="5380" width="13.7109375" style="63" bestFit="1" customWidth="1"/>
    <col min="5381" max="5381" width="18.5703125" style="63" bestFit="1" customWidth="1"/>
    <col min="5382" max="5382" width="10.42578125" style="63" customWidth="1"/>
    <col min="5383" max="5383" width="17" style="63" customWidth="1"/>
    <col min="5384" max="5628" width="9.140625" style="63"/>
    <col min="5629" max="5629" width="23.42578125" style="63" customWidth="1"/>
    <col min="5630" max="5630" width="56.5703125" style="63" customWidth="1"/>
    <col min="5631" max="5631" width="10" style="63" customWidth="1"/>
    <col min="5632" max="5632" width="4.42578125" style="63" customWidth="1"/>
    <col min="5633" max="5633" width="7.42578125" style="63" customWidth="1"/>
    <col min="5634" max="5634" width="15.7109375" style="63" customWidth="1"/>
    <col min="5635" max="5635" width="8.42578125" style="63" customWidth="1"/>
    <col min="5636" max="5636" width="13.7109375" style="63" bestFit="1" customWidth="1"/>
    <col min="5637" max="5637" width="18.5703125" style="63" bestFit="1" customWidth="1"/>
    <col min="5638" max="5638" width="10.42578125" style="63" customWidth="1"/>
    <col min="5639" max="5639" width="17" style="63" customWidth="1"/>
    <col min="5640" max="5884" width="9.140625" style="63"/>
    <col min="5885" max="5885" width="23.42578125" style="63" customWidth="1"/>
    <col min="5886" max="5886" width="56.5703125" style="63" customWidth="1"/>
    <col min="5887" max="5887" width="10" style="63" customWidth="1"/>
    <col min="5888" max="5888" width="4.42578125" style="63" customWidth="1"/>
    <col min="5889" max="5889" width="7.42578125" style="63" customWidth="1"/>
    <col min="5890" max="5890" width="15.7109375" style="63" customWidth="1"/>
    <col min="5891" max="5891" width="8.42578125" style="63" customWidth="1"/>
    <col min="5892" max="5892" width="13.7109375" style="63" bestFit="1" customWidth="1"/>
    <col min="5893" max="5893" width="18.5703125" style="63" bestFit="1" customWidth="1"/>
    <col min="5894" max="5894" width="10.42578125" style="63" customWidth="1"/>
    <col min="5895" max="5895" width="17" style="63" customWidth="1"/>
    <col min="5896" max="6140" width="9.140625" style="63"/>
    <col min="6141" max="6141" width="23.42578125" style="63" customWidth="1"/>
    <col min="6142" max="6142" width="56.5703125" style="63" customWidth="1"/>
    <col min="6143" max="6143" width="10" style="63" customWidth="1"/>
    <col min="6144" max="6144" width="4.42578125" style="63" customWidth="1"/>
    <col min="6145" max="6145" width="7.42578125" style="63" customWidth="1"/>
    <col min="6146" max="6146" width="15.7109375" style="63" customWidth="1"/>
    <col min="6147" max="6147" width="8.42578125" style="63" customWidth="1"/>
    <col min="6148" max="6148" width="13.7109375" style="63" bestFit="1" customWidth="1"/>
    <col min="6149" max="6149" width="18.5703125" style="63" bestFit="1" customWidth="1"/>
    <col min="6150" max="6150" width="10.42578125" style="63" customWidth="1"/>
    <col min="6151" max="6151" width="17" style="63" customWidth="1"/>
    <col min="6152" max="6396" width="9.140625" style="63"/>
    <col min="6397" max="6397" width="23.42578125" style="63" customWidth="1"/>
    <col min="6398" max="6398" width="56.5703125" style="63" customWidth="1"/>
    <col min="6399" max="6399" width="10" style="63" customWidth="1"/>
    <col min="6400" max="6400" width="4.42578125" style="63" customWidth="1"/>
    <col min="6401" max="6401" width="7.42578125" style="63" customWidth="1"/>
    <col min="6402" max="6402" width="15.7109375" style="63" customWidth="1"/>
    <col min="6403" max="6403" width="8.42578125" style="63" customWidth="1"/>
    <col min="6404" max="6404" width="13.7109375" style="63" bestFit="1" customWidth="1"/>
    <col min="6405" max="6405" width="18.5703125" style="63" bestFit="1" customWidth="1"/>
    <col min="6406" max="6406" width="10.42578125" style="63" customWidth="1"/>
    <col min="6407" max="6407" width="17" style="63" customWidth="1"/>
    <col min="6408" max="6652" width="9.140625" style="63"/>
    <col min="6653" max="6653" width="23.42578125" style="63" customWidth="1"/>
    <col min="6654" max="6654" width="56.5703125" style="63" customWidth="1"/>
    <col min="6655" max="6655" width="10" style="63" customWidth="1"/>
    <col min="6656" max="6656" width="4.42578125" style="63" customWidth="1"/>
    <col min="6657" max="6657" width="7.42578125" style="63" customWidth="1"/>
    <col min="6658" max="6658" width="15.7109375" style="63" customWidth="1"/>
    <col min="6659" max="6659" width="8.42578125" style="63" customWidth="1"/>
    <col min="6660" max="6660" width="13.7109375" style="63" bestFit="1" customWidth="1"/>
    <col min="6661" max="6661" width="18.5703125" style="63" bestFit="1" customWidth="1"/>
    <col min="6662" max="6662" width="10.42578125" style="63" customWidth="1"/>
    <col min="6663" max="6663" width="17" style="63" customWidth="1"/>
    <col min="6664" max="6908" width="9.140625" style="63"/>
    <col min="6909" max="6909" width="23.42578125" style="63" customWidth="1"/>
    <col min="6910" max="6910" width="56.5703125" style="63" customWidth="1"/>
    <col min="6911" max="6911" width="10" style="63" customWidth="1"/>
    <col min="6912" max="6912" width="4.42578125" style="63" customWidth="1"/>
    <col min="6913" max="6913" width="7.42578125" style="63" customWidth="1"/>
    <col min="6914" max="6914" width="15.7109375" style="63" customWidth="1"/>
    <col min="6915" max="6915" width="8.42578125" style="63" customWidth="1"/>
    <col min="6916" max="6916" width="13.7109375" style="63" bestFit="1" customWidth="1"/>
    <col min="6917" max="6917" width="18.5703125" style="63" bestFit="1" customWidth="1"/>
    <col min="6918" max="6918" width="10.42578125" style="63" customWidth="1"/>
    <col min="6919" max="6919" width="17" style="63" customWidth="1"/>
    <col min="6920" max="7164" width="9.140625" style="63"/>
    <col min="7165" max="7165" width="23.42578125" style="63" customWidth="1"/>
    <col min="7166" max="7166" width="56.5703125" style="63" customWidth="1"/>
    <col min="7167" max="7167" width="10" style="63" customWidth="1"/>
    <col min="7168" max="7168" width="4.42578125" style="63" customWidth="1"/>
    <col min="7169" max="7169" width="7.42578125" style="63" customWidth="1"/>
    <col min="7170" max="7170" width="15.7109375" style="63" customWidth="1"/>
    <col min="7171" max="7171" width="8.42578125" style="63" customWidth="1"/>
    <col min="7172" max="7172" width="13.7109375" style="63" bestFit="1" customWidth="1"/>
    <col min="7173" max="7173" width="18.5703125" style="63" bestFit="1" customWidth="1"/>
    <col min="7174" max="7174" width="10.42578125" style="63" customWidth="1"/>
    <col min="7175" max="7175" width="17" style="63" customWidth="1"/>
    <col min="7176" max="7420" width="9.140625" style="63"/>
    <col min="7421" max="7421" width="23.42578125" style="63" customWidth="1"/>
    <col min="7422" max="7422" width="56.5703125" style="63" customWidth="1"/>
    <col min="7423" max="7423" width="10" style="63" customWidth="1"/>
    <col min="7424" max="7424" width="4.42578125" style="63" customWidth="1"/>
    <col min="7425" max="7425" width="7.42578125" style="63" customWidth="1"/>
    <col min="7426" max="7426" width="15.7109375" style="63" customWidth="1"/>
    <col min="7427" max="7427" width="8.42578125" style="63" customWidth="1"/>
    <col min="7428" max="7428" width="13.7109375" style="63" bestFit="1" customWidth="1"/>
    <col min="7429" max="7429" width="18.5703125" style="63" bestFit="1" customWidth="1"/>
    <col min="7430" max="7430" width="10.42578125" style="63" customWidth="1"/>
    <col min="7431" max="7431" width="17" style="63" customWidth="1"/>
    <col min="7432" max="7676" width="9.140625" style="63"/>
    <col min="7677" max="7677" width="23.42578125" style="63" customWidth="1"/>
    <col min="7678" max="7678" width="56.5703125" style="63" customWidth="1"/>
    <col min="7679" max="7679" width="10" style="63" customWidth="1"/>
    <col min="7680" max="7680" width="4.42578125" style="63" customWidth="1"/>
    <col min="7681" max="7681" width="7.42578125" style="63" customWidth="1"/>
    <col min="7682" max="7682" width="15.7109375" style="63" customWidth="1"/>
    <col min="7683" max="7683" width="8.42578125" style="63" customWidth="1"/>
    <col min="7684" max="7684" width="13.7109375" style="63" bestFit="1" customWidth="1"/>
    <col min="7685" max="7685" width="18.5703125" style="63" bestFit="1" customWidth="1"/>
    <col min="7686" max="7686" width="10.42578125" style="63" customWidth="1"/>
    <col min="7687" max="7687" width="17" style="63" customWidth="1"/>
    <col min="7688" max="7932" width="9.140625" style="63"/>
    <col min="7933" max="7933" width="23.42578125" style="63" customWidth="1"/>
    <col min="7934" max="7934" width="56.5703125" style="63" customWidth="1"/>
    <col min="7935" max="7935" width="10" style="63" customWidth="1"/>
    <col min="7936" max="7936" width="4.42578125" style="63" customWidth="1"/>
    <col min="7937" max="7937" width="7.42578125" style="63" customWidth="1"/>
    <col min="7938" max="7938" width="15.7109375" style="63" customWidth="1"/>
    <col min="7939" max="7939" width="8.42578125" style="63" customWidth="1"/>
    <col min="7940" max="7940" width="13.7109375" style="63" bestFit="1" customWidth="1"/>
    <col min="7941" max="7941" width="18.5703125" style="63" bestFit="1" customWidth="1"/>
    <col min="7942" max="7942" width="10.42578125" style="63" customWidth="1"/>
    <col min="7943" max="7943" width="17" style="63" customWidth="1"/>
    <col min="7944" max="8188" width="9.140625" style="63"/>
    <col min="8189" max="8189" width="23.42578125" style="63" customWidth="1"/>
    <col min="8190" max="8190" width="56.5703125" style="63" customWidth="1"/>
    <col min="8191" max="8191" width="10" style="63" customWidth="1"/>
    <col min="8192" max="8192" width="4.42578125" style="63" customWidth="1"/>
    <col min="8193" max="8193" width="7.42578125" style="63" customWidth="1"/>
    <col min="8194" max="8194" width="15.7109375" style="63" customWidth="1"/>
    <col min="8195" max="8195" width="8.42578125" style="63" customWidth="1"/>
    <col min="8196" max="8196" width="13.7109375" style="63" bestFit="1" customWidth="1"/>
    <col min="8197" max="8197" width="18.5703125" style="63" bestFit="1" customWidth="1"/>
    <col min="8198" max="8198" width="10.42578125" style="63" customWidth="1"/>
    <col min="8199" max="8199" width="17" style="63" customWidth="1"/>
    <col min="8200" max="8444" width="9.140625" style="63"/>
    <col min="8445" max="8445" width="23.42578125" style="63" customWidth="1"/>
    <col min="8446" max="8446" width="56.5703125" style="63" customWidth="1"/>
    <col min="8447" max="8447" width="10" style="63" customWidth="1"/>
    <col min="8448" max="8448" width="4.42578125" style="63" customWidth="1"/>
    <col min="8449" max="8449" width="7.42578125" style="63" customWidth="1"/>
    <col min="8450" max="8450" width="15.7109375" style="63" customWidth="1"/>
    <col min="8451" max="8451" width="8.42578125" style="63" customWidth="1"/>
    <col min="8452" max="8452" width="13.7109375" style="63" bestFit="1" customWidth="1"/>
    <col min="8453" max="8453" width="18.5703125" style="63" bestFit="1" customWidth="1"/>
    <col min="8454" max="8454" width="10.42578125" style="63" customWidth="1"/>
    <col min="8455" max="8455" width="17" style="63" customWidth="1"/>
    <col min="8456" max="8700" width="9.140625" style="63"/>
    <col min="8701" max="8701" width="23.42578125" style="63" customWidth="1"/>
    <col min="8702" max="8702" width="56.5703125" style="63" customWidth="1"/>
    <col min="8703" max="8703" width="10" style="63" customWidth="1"/>
    <col min="8704" max="8704" width="4.42578125" style="63" customWidth="1"/>
    <col min="8705" max="8705" width="7.42578125" style="63" customWidth="1"/>
    <col min="8706" max="8706" width="15.7109375" style="63" customWidth="1"/>
    <col min="8707" max="8707" width="8.42578125" style="63" customWidth="1"/>
    <col min="8708" max="8708" width="13.7109375" style="63" bestFit="1" customWidth="1"/>
    <col min="8709" max="8709" width="18.5703125" style="63" bestFit="1" customWidth="1"/>
    <col min="8710" max="8710" width="10.42578125" style="63" customWidth="1"/>
    <col min="8711" max="8711" width="17" style="63" customWidth="1"/>
    <col min="8712" max="8956" width="9.140625" style="63"/>
    <col min="8957" max="8957" width="23.42578125" style="63" customWidth="1"/>
    <col min="8958" max="8958" width="56.5703125" style="63" customWidth="1"/>
    <col min="8959" max="8959" width="10" style="63" customWidth="1"/>
    <col min="8960" max="8960" width="4.42578125" style="63" customWidth="1"/>
    <col min="8961" max="8961" width="7.42578125" style="63" customWidth="1"/>
    <col min="8962" max="8962" width="15.7109375" style="63" customWidth="1"/>
    <col min="8963" max="8963" width="8.42578125" style="63" customWidth="1"/>
    <col min="8964" max="8964" width="13.7109375" style="63" bestFit="1" customWidth="1"/>
    <col min="8965" max="8965" width="18.5703125" style="63" bestFit="1" customWidth="1"/>
    <col min="8966" max="8966" width="10.42578125" style="63" customWidth="1"/>
    <col min="8967" max="8967" width="17" style="63" customWidth="1"/>
    <col min="8968" max="9212" width="9.140625" style="63"/>
    <col min="9213" max="9213" width="23.42578125" style="63" customWidth="1"/>
    <col min="9214" max="9214" width="56.5703125" style="63" customWidth="1"/>
    <col min="9215" max="9215" width="10" style="63" customWidth="1"/>
    <col min="9216" max="9216" width="4.42578125" style="63" customWidth="1"/>
    <col min="9217" max="9217" width="7.42578125" style="63" customWidth="1"/>
    <col min="9218" max="9218" width="15.7109375" style="63" customWidth="1"/>
    <col min="9219" max="9219" width="8.42578125" style="63" customWidth="1"/>
    <col min="9220" max="9220" width="13.7109375" style="63" bestFit="1" customWidth="1"/>
    <col min="9221" max="9221" width="18.5703125" style="63" bestFit="1" customWidth="1"/>
    <col min="9222" max="9222" width="10.42578125" style="63" customWidth="1"/>
    <col min="9223" max="9223" width="17" style="63" customWidth="1"/>
    <col min="9224" max="9468" width="9.140625" style="63"/>
    <col min="9469" max="9469" width="23.42578125" style="63" customWidth="1"/>
    <col min="9470" max="9470" width="56.5703125" style="63" customWidth="1"/>
    <col min="9471" max="9471" width="10" style="63" customWidth="1"/>
    <col min="9472" max="9472" width="4.42578125" style="63" customWidth="1"/>
    <col min="9473" max="9473" width="7.42578125" style="63" customWidth="1"/>
    <col min="9474" max="9474" width="15.7109375" style="63" customWidth="1"/>
    <col min="9475" max="9475" width="8.42578125" style="63" customWidth="1"/>
    <col min="9476" max="9476" width="13.7109375" style="63" bestFit="1" customWidth="1"/>
    <col min="9477" max="9477" width="18.5703125" style="63" bestFit="1" customWidth="1"/>
    <col min="9478" max="9478" width="10.42578125" style="63" customWidth="1"/>
    <col min="9479" max="9479" width="17" style="63" customWidth="1"/>
    <col min="9480" max="9724" width="9.140625" style="63"/>
    <col min="9725" max="9725" width="23.42578125" style="63" customWidth="1"/>
    <col min="9726" max="9726" width="56.5703125" style="63" customWidth="1"/>
    <col min="9727" max="9727" width="10" style="63" customWidth="1"/>
    <col min="9728" max="9728" width="4.42578125" style="63" customWidth="1"/>
    <col min="9729" max="9729" width="7.42578125" style="63" customWidth="1"/>
    <col min="9730" max="9730" width="15.7109375" style="63" customWidth="1"/>
    <col min="9731" max="9731" width="8.42578125" style="63" customWidth="1"/>
    <col min="9732" max="9732" width="13.7109375" style="63" bestFit="1" customWidth="1"/>
    <col min="9733" max="9733" width="18.5703125" style="63" bestFit="1" customWidth="1"/>
    <col min="9734" max="9734" width="10.42578125" style="63" customWidth="1"/>
    <col min="9735" max="9735" width="17" style="63" customWidth="1"/>
    <col min="9736" max="9980" width="9.140625" style="63"/>
    <col min="9981" max="9981" width="23.42578125" style="63" customWidth="1"/>
    <col min="9982" max="9982" width="56.5703125" style="63" customWidth="1"/>
    <col min="9983" max="9983" width="10" style="63" customWidth="1"/>
    <col min="9984" max="9984" width="4.42578125" style="63" customWidth="1"/>
    <col min="9985" max="9985" width="7.42578125" style="63" customWidth="1"/>
    <col min="9986" max="9986" width="15.7109375" style="63" customWidth="1"/>
    <col min="9987" max="9987" width="8.42578125" style="63" customWidth="1"/>
    <col min="9988" max="9988" width="13.7109375" style="63" bestFit="1" customWidth="1"/>
    <col min="9989" max="9989" width="18.5703125" style="63" bestFit="1" customWidth="1"/>
    <col min="9990" max="9990" width="10.42578125" style="63" customWidth="1"/>
    <col min="9991" max="9991" width="17" style="63" customWidth="1"/>
    <col min="9992" max="10236" width="9.140625" style="63"/>
    <col min="10237" max="10237" width="23.42578125" style="63" customWidth="1"/>
    <col min="10238" max="10238" width="56.5703125" style="63" customWidth="1"/>
    <col min="10239" max="10239" width="10" style="63" customWidth="1"/>
    <col min="10240" max="10240" width="4.42578125" style="63" customWidth="1"/>
    <col min="10241" max="10241" width="7.42578125" style="63" customWidth="1"/>
    <col min="10242" max="10242" width="15.7109375" style="63" customWidth="1"/>
    <col min="10243" max="10243" width="8.42578125" style="63" customWidth="1"/>
    <col min="10244" max="10244" width="13.7109375" style="63" bestFit="1" customWidth="1"/>
    <col min="10245" max="10245" width="18.5703125" style="63" bestFit="1" customWidth="1"/>
    <col min="10246" max="10246" width="10.42578125" style="63" customWidth="1"/>
    <col min="10247" max="10247" width="17" style="63" customWidth="1"/>
    <col min="10248" max="10492" width="9.140625" style="63"/>
    <col min="10493" max="10493" width="23.42578125" style="63" customWidth="1"/>
    <col min="10494" max="10494" width="56.5703125" style="63" customWidth="1"/>
    <col min="10495" max="10495" width="10" style="63" customWidth="1"/>
    <col min="10496" max="10496" width="4.42578125" style="63" customWidth="1"/>
    <col min="10497" max="10497" width="7.42578125" style="63" customWidth="1"/>
    <col min="10498" max="10498" width="15.7109375" style="63" customWidth="1"/>
    <col min="10499" max="10499" width="8.42578125" style="63" customWidth="1"/>
    <col min="10500" max="10500" width="13.7109375" style="63" bestFit="1" customWidth="1"/>
    <col min="10501" max="10501" width="18.5703125" style="63" bestFit="1" customWidth="1"/>
    <col min="10502" max="10502" width="10.42578125" style="63" customWidth="1"/>
    <col min="10503" max="10503" width="17" style="63" customWidth="1"/>
    <col min="10504" max="10748" width="9.140625" style="63"/>
    <col min="10749" max="10749" width="23.42578125" style="63" customWidth="1"/>
    <col min="10750" max="10750" width="56.5703125" style="63" customWidth="1"/>
    <col min="10751" max="10751" width="10" style="63" customWidth="1"/>
    <col min="10752" max="10752" width="4.42578125" style="63" customWidth="1"/>
    <col min="10753" max="10753" width="7.42578125" style="63" customWidth="1"/>
    <col min="10754" max="10754" width="15.7109375" style="63" customWidth="1"/>
    <col min="10755" max="10755" width="8.42578125" style="63" customWidth="1"/>
    <col min="10756" max="10756" width="13.7109375" style="63" bestFit="1" customWidth="1"/>
    <col min="10757" max="10757" width="18.5703125" style="63" bestFit="1" customWidth="1"/>
    <col min="10758" max="10758" width="10.42578125" style="63" customWidth="1"/>
    <col min="10759" max="10759" width="17" style="63" customWidth="1"/>
    <col min="10760" max="11004" width="9.140625" style="63"/>
    <col min="11005" max="11005" width="23.42578125" style="63" customWidth="1"/>
    <col min="11006" max="11006" width="56.5703125" style="63" customWidth="1"/>
    <col min="11007" max="11007" width="10" style="63" customWidth="1"/>
    <col min="11008" max="11008" width="4.42578125" style="63" customWidth="1"/>
    <col min="11009" max="11009" width="7.42578125" style="63" customWidth="1"/>
    <col min="11010" max="11010" width="15.7109375" style="63" customWidth="1"/>
    <col min="11011" max="11011" width="8.42578125" style="63" customWidth="1"/>
    <col min="11012" max="11012" width="13.7109375" style="63" bestFit="1" customWidth="1"/>
    <col min="11013" max="11013" width="18.5703125" style="63" bestFit="1" customWidth="1"/>
    <col min="11014" max="11014" width="10.42578125" style="63" customWidth="1"/>
    <col min="11015" max="11015" width="17" style="63" customWidth="1"/>
    <col min="11016" max="11260" width="9.140625" style="63"/>
    <col min="11261" max="11261" width="23.42578125" style="63" customWidth="1"/>
    <col min="11262" max="11262" width="56.5703125" style="63" customWidth="1"/>
    <col min="11263" max="11263" width="10" style="63" customWidth="1"/>
    <col min="11264" max="11264" width="4.42578125" style="63" customWidth="1"/>
    <col min="11265" max="11265" width="7.42578125" style="63" customWidth="1"/>
    <col min="11266" max="11266" width="15.7109375" style="63" customWidth="1"/>
    <col min="11267" max="11267" width="8.42578125" style="63" customWidth="1"/>
    <col min="11268" max="11268" width="13.7109375" style="63" bestFit="1" customWidth="1"/>
    <col min="11269" max="11269" width="18.5703125" style="63" bestFit="1" customWidth="1"/>
    <col min="11270" max="11270" width="10.42578125" style="63" customWidth="1"/>
    <col min="11271" max="11271" width="17" style="63" customWidth="1"/>
    <col min="11272" max="11516" width="9.140625" style="63"/>
    <col min="11517" max="11517" width="23.42578125" style="63" customWidth="1"/>
    <col min="11518" max="11518" width="56.5703125" style="63" customWidth="1"/>
    <col min="11519" max="11519" width="10" style="63" customWidth="1"/>
    <col min="11520" max="11520" width="4.42578125" style="63" customWidth="1"/>
    <col min="11521" max="11521" width="7.42578125" style="63" customWidth="1"/>
    <col min="11522" max="11522" width="15.7109375" style="63" customWidth="1"/>
    <col min="11523" max="11523" width="8.42578125" style="63" customWidth="1"/>
    <col min="11524" max="11524" width="13.7109375" style="63" bestFit="1" customWidth="1"/>
    <col min="11525" max="11525" width="18.5703125" style="63" bestFit="1" customWidth="1"/>
    <col min="11526" max="11526" width="10.42578125" style="63" customWidth="1"/>
    <col min="11527" max="11527" width="17" style="63" customWidth="1"/>
    <col min="11528" max="11772" width="9.140625" style="63"/>
    <col min="11773" max="11773" width="23.42578125" style="63" customWidth="1"/>
    <col min="11774" max="11774" width="56.5703125" style="63" customWidth="1"/>
    <col min="11775" max="11775" width="10" style="63" customWidth="1"/>
    <col min="11776" max="11776" width="4.42578125" style="63" customWidth="1"/>
    <col min="11777" max="11777" width="7.42578125" style="63" customWidth="1"/>
    <col min="11778" max="11778" width="15.7109375" style="63" customWidth="1"/>
    <col min="11779" max="11779" width="8.42578125" style="63" customWidth="1"/>
    <col min="11780" max="11780" width="13.7109375" style="63" bestFit="1" customWidth="1"/>
    <col min="11781" max="11781" width="18.5703125" style="63" bestFit="1" customWidth="1"/>
    <col min="11782" max="11782" width="10.42578125" style="63" customWidth="1"/>
    <col min="11783" max="11783" width="17" style="63" customWidth="1"/>
    <col min="11784" max="12028" width="9.140625" style="63"/>
    <col min="12029" max="12029" width="23.42578125" style="63" customWidth="1"/>
    <col min="12030" max="12030" width="56.5703125" style="63" customWidth="1"/>
    <col min="12031" max="12031" width="10" style="63" customWidth="1"/>
    <col min="12032" max="12032" width="4.42578125" style="63" customWidth="1"/>
    <col min="12033" max="12033" width="7.42578125" style="63" customWidth="1"/>
    <col min="12034" max="12034" width="15.7109375" style="63" customWidth="1"/>
    <col min="12035" max="12035" width="8.42578125" style="63" customWidth="1"/>
    <col min="12036" max="12036" width="13.7109375" style="63" bestFit="1" customWidth="1"/>
    <col min="12037" max="12037" width="18.5703125" style="63" bestFit="1" customWidth="1"/>
    <col min="12038" max="12038" width="10.42578125" style="63" customWidth="1"/>
    <col min="12039" max="12039" width="17" style="63" customWidth="1"/>
    <col min="12040" max="12284" width="9.140625" style="63"/>
    <col min="12285" max="12285" width="23.42578125" style="63" customWidth="1"/>
    <col min="12286" max="12286" width="56.5703125" style="63" customWidth="1"/>
    <col min="12287" max="12287" width="10" style="63" customWidth="1"/>
    <col min="12288" max="12288" width="4.42578125" style="63" customWidth="1"/>
    <col min="12289" max="12289" width="7.42578125" style="63" customWidth="1"/>
    <col min="12290" max="12290" width="15.7109375" style="63" customWidth="1"/>
    <col min="12291" max="12291" width="8.42578125" style="63" customWidth="1"/>
    <col min="12292" max="12292" width="13.7109375" style="63" bestFit="1" customWidth="1"/>
    <col min="12293" max="12293" width="18.5703125" style="63" bestFit="1" customWidth="1"/>
    <col min="12294" max="12294" width="10.42578125" style="63" customWidth="1"/>
    <col min="12295" max="12295" width="17" style="63" customWidth="1"/>
    <col min="12296" max="12540" width="9.140625" style="63"/>
    <col min="12541" max="12541" width="23.42578125" style="63" customWidth="1"/>
    <col min="12542" max="12542" width="56.5703125" style="63" customWidth="1"/>
    <col min="12543" max="12543" width="10" style="63" customWidth="1"/>
    <col min="12544" max="12544" width="4.42578125" style="63" customWidth="1"/>
    <col min="12545" max="12545" width="7.42578125" style="63" customWidth="1"/>
    <col min="12546" max="12546" width="15.7109375" style="63" customWidth="1"/>
    <col min="12547" max="12547" width="8.42578125" style="63" customWidth="1"/>
    <col min="12548" max="12548" width="13.7109375" style="63" bestFit="1" customWidth="1"/>
    <col min="12549" max="12549" width="18.5703125" style="63" bestFit="1" customWidth="1"/>
    <col min="12550" max="12550" width="10.42578125" style="63" customWidth="1"/>
    <col min="12551" max="12551" width="17" style="63" customWidth="1"/>
    <col min="12552" max="12796" width="9.140625" style="63"/>
    <col min="12797" max="12797" width="23.42578125" style="63" customWidth="1"/>
    <col min="12798" max="12798" width="56.5703125" style="63" customWidth="1"/>
    <col min="12799" max="12799" width="10" style="63" customWidth="1"/>
    <col min="12800" max="12800" width="4.42578125" style="63" customWidth="1"/>
    <col min="12801" max="12801" width="7.42578125" style="63" customWidth="1"/>
    <col min="12802" max="12802" width="15.7109375" style="63" customWidth="1"/>
    <col min="12803" max="12803" width="8.42578125" style="63" customWidth="1"/>
    <col min="12804" max="12804" width="13.7109375" style="63" bestFit="1" customWidth="1"/>
    <col min="12805" max="12805" width="18.5703125" style="63" bestFit="1" customWidth="1"/>
    <col min="12806" max="12806" width="10.42578125" style="63" customWidth="1"/>
    <col min="12807" max="12807" width="17" style="63" customWidth="1"/>
    <col min="12808" max="13052" width="9.140625" style="63"/>
    <col min="13053" max="13053" width="23.42578125" style="63" customWidth="1"/>
    <col min="13054" max="13054" width="56.5703125" style="63" customWidth="1"/>
    <col min="13055" max="13055" width="10" style="63" customWidth="1"/>
    <col min="13056" max="13056" width="4.42578125" style="63" customWidth="1"/>
    <col min="13057" max="13057" width="7.42578125" style="63" customWidth="1"/>
    <col min="13058" max="13058" width="15.7109375" style="63" customWidth="1"/>
    <col min="13059" max="13059" width="8.42578125" style="63" customWidth="1"/>
    <col min="13060" max="13060" width="13.7109375" style="63" bestFit="1" customWidth="1"/>
    <col min="13061" max="13061" width="18.5703125" style="63" bestFit="1" customWidth="1"/>
    <col min="13062" max="13062" width="10.42578125" style="63" customWidth="1"/>
    <col min="13063" max="13063" width="17" style="63" customWidth="1"/>
    <col min="13064" max="13308" width="9.140625" style="63"/>
    <col min="13309" max="13309" width="23.42578125" style="63" customWidth="1"/>
    <col min="13310" max="13310" width="56.5703125" style="63" customWidth="1"/>
    <col min="13311" max="13311" width="10" style="63" customWidth="1"/>
    <col min="13312" max="13312" width="4.42578125" style="63" customWidth="1"/>
    <col min="13313" max="13313" width="7.42578125" style="63" customWidth="1"/>
    <col min="13314" max="13314" width="15.7109375" style="63" customWidth="1"/>
    <col min="13315" max="13315" width="8.42578125" style="63" customWidth="1"/>
    <col min="13316" max="13316" width="13.7109375" style="63" bestFit="1" customWidth="1"/>
    <col min="13317" max="13317" width="18.5703125" style="63" bestFit="1" customWidth="1"/>
    <col min="13318" max="13318" width="10.42578125" style="63" customWidth="1"/>
    <col min="13319" max="13319" width="17" style="63" customWidth="1"/>
    <col min="13320" max="13564" width="9.140625" style="63"/>
    <col min="13565" max="13565" width="23.42578125" style="63" customWidth="1"/>
    <col min="13566" max="13566" width="56.5703125" style="63" customWidth="1"/>
    <col min="13567" max="13567" width="10" style="63" customWidth="1"/>
    <col min="13568" max="13568" width="4.42578125" style="63" customWidth="1"/>
    <col min="13569" max="13569" width="7.42578125" style="63" customWidth="1"/>
    <col min="13570" max="13570" width="15.7109375" style="63" customWidth="1"/>
    <col min="13571" max="13571" width="8.42578125" style="63" customWidth="1"/>
    <col min="13572" max="13572" width="13.7109375" style="63" bestFit="1" customWidth="1"/>
    <col min="13573" max="13573" width="18.5703125" style="63" bestFit="1" customWidth="1"/>
    <col min="13574" max="13574" width="10.42578125" style="63" customWidth="1"/>
    <col min="13575" max="13575" width="17" style="63" customWidth="1"/>
    <col min="13576" max="13820" width="9.140625" style="63"/>
    <col min="13821" max="13821" width="23.42578125" style="63" customWidth="1"/>
    <col min="13822" max="13822" width="56.5703125" style="63" customWidth="1"/>
    <col min="13823" max="13823" width="10" style="63" customWidth="1"/>
    <col min="13824" max="13824" width="4.42578125" style="63" customWidth="1"/>
    <col min="13825" max="13825" width="7.42578125" style="63" customWidth="1"/>
    <col min="13826" max="13826" width="15.7109375" style="63" customWidth="1"/>
    <col min="13827" max="13827" width="8.42578125" style="63" customWidth="1"/>
    <col min="13828" max="13828" width="13.7109375" style="63" bestFit="1" customWidth="1"/>
    <col min="13829" max="13829" width="18.5703125" style="63" bestFit="1" customWidth="1"/>
    <col min="13830" max="13830" width="10.42578125" style="63" customWidth="1"/>
    <col min="13831" max="13831" width="17" style="63" customWidth="1"/>
    <col min="13832" max="14076" width="9.140625" style="63"/>
    <col min="14077" max="14077" width="23.42578125" style="63" customWidth="1"/>
    <col min="14078" max="14078" width="56.5703125" style="63" customWidth="1"/>
    <col min="14079" max="14079" width="10" style="63" customWidth="1"/>
    <col min="14080" max="14080" width="4.42578125" style="63" customWidth="1"/>
    <col min="14081" max="14081" width="7.42578125" style="63" customWidth="1"/>
    <col min="14082" max="14082" width="15.7109375" style="63" customWidth="1"/>
    <col min="14083" max="14083" width="8.42578125" style="63" customWidth="1"/>
    <col min="14084" max="14084" width="13.7109375" style="63" bestFit="1" customWidth="1"/>
    <col min="14085" max="14085" width="18.5703125" style="63" bestFit="1" customWidth="1"/>
    <col min="14086" max="14086" width="10.42578125" style="63" customWidth="1"/>
    <col min="14087" max="14087" width="17" style="63" customWidth="1"/>
    <col min="14088" max="14332" width="9.140625" style="63"/>
    <col min="14333" max="14333" width="23.42578125" style="63" customWidth="1"/>
    <col min="14334" max="14334" width="56.5703125" style="63" customWidth="1"/>
    <col min="14335" max="14335" width="10" style="63" customWidth="1"/>
    <col min="14336" max="14336" width="4.42578125" style="63" customWidth="1"/>
    <col min="14337" max="14337" width="7.42578125" style="63" customWidth="1"/>
    <col min="14338" max="14338" width="15.7109375" style="63" customWidth="1"/>
    <col min="14339" max="14339" width="8.42578125" style="63" customWidth="1"/>
    <col min="14340" max="14340" width="13.7109375" style="63" bestFit="1" customWidth="1"/>
    <col min="14341" max="14341" width="18.5703125" style="63" bestFit="1" customWidth="1"/>
    <col min="14342" max="14342" width="10.42578125" style="63" customWidth="1"/>
    <col min="14343" max="14343" width="17" style="63" customWidth="1"/>
    <col min="14344" max="14588" width="9.140625" style="63"/>
    <col min="14589" max="14589" width="23.42578125" style="63" customWidth="1"/>
    <col min="14590" max="14590" width="56.5703125" style="63" customWidth="1"/>
    <col min="14591" max="14591" width="10" style="63" customWidth="1"/>
    <col min="14592" max="14592" width="4.42578125" style="63" customWidth="1"/>
    <col min="14593" max="14593" width="7.42578125" style="63" customWidth="1"/>
    <col min="14594" max="14594" width="15.7109375" style="63" customWidth="1"/>
    <col min="14595" max="14595" width="8.42578125" style="63" customWidth="1"/>
    <col min="14596" max="14596" width="13.7109375" style="63" bestFit="1" customWidth="1"/>
    <col min="14597" max="14597" width="18.5703125" style="63" bestFit="1" customWidth="1"/>
    <col min="14598" max="14598" width="10.42578125" style="63" customWidth="1"/>
    <col min="14599" max="14599" width="17" style="63" customWidth="1"/>
    <col min="14600" max="14844" width="9.140625" style="63"/>
    <col min="14845" max="14845" width="23.42578125" style="63" customWidth="1"/>
    <col min="14846" max="14846" width="56.5703125" style="63" customWidth="1"/>
    <col min="14847" max="14847" width="10" style="63" customWidth="1"/>
    <col min="14848" max="14848" width="4.42578125" style="63" customWidth="1"/>
    <col min="14849" max="14849" width="7.42578125" style="63" customWidth="1"/>
    <col min="14850" max="14850" width="15.7109375" style="63" customWidth="1"/>
    <col min="14851" max="14851" width="8.42578125" style="63" customWidth="1"/>
    <col min="14852" max="14852" width="13.7109375" style="63" bestFit="1" customWidth="1"/>
    <col min="14853" max="14853" width="18.5703125" style="63" bestFit="1" customWidth="1"/>
    <col min="14854" max="14854" width="10.42578125" style="63" customWidth="1"/>
    <col min="14855" max="14855" width="17" style="63" customWidth="1"/>
    <col min="14856" max="15100" width="9.140625" style="63"/>
    <col min="15101" max="15101" width="23.42578125" style="63" customWidth="1"/>
    <col min="15102" max="15102" width="56.5703125" style="63" customWidth="1"/>
    <col min="15103" max="15103" width="10" style="63" customWidth="1"/>
    <col min="15104" max="15104" width="4.42578125" style="63" customWidth="1"/>
    <col min="15105" max="15105" width="7.42578125" style="63" customWidth="1"/>
    <col min="15106" max="15106" width="15.7109375" style="63" customWidth="1"/>
    <col min="15107" max="15107" width="8.42578125" style="63" customWidth="1"/>
    <col min="15108" max="15108" width="13.7109375" style="63" bestFit="1" customWidth="1"/>
    <col min="15109" max="15109" width="18.5703125" style="63" bestFit="1" customWidth="1"/>
    <col min="15110" max="15110" width="10.42578125" style="63" customWidth="1"/>
    <col min="15111" max="15111" width="17" style="63" customWidth="1"/>
    <col min="15112" max="15356" width="9.140625" style="63"/>
    <col min="15357" max="15357" width="23.42578125" style="63" customWidth="1"/>
    <col min="15358" max="15358" width="56.5703125" style="63" customWidth="1"/>
    <col min="15359" max="15359" width="10" style="63" customWidth="1"/>
    <col min="15360" max="15360" width="4.42578125" style="63" customWidth="1"/>
    <col min="15361" max="15361" width="7.42578125" style="63" customWidth="1"/>
    <col min="15362" max="15362" width="15.7109375" style="63" customWidth="1"/>
    <col min="15363" max="15363" width="8.42578125" style="63" customWidth="1"/>
    <col min="15364" max="15364" width="13.7109375" style="63" bestFit="1" customWidth="1"/>
    <col min="15365" max="15365" width="18.5703125" style="63" bestFit="1" customWidth="1"/>
    <col min="15366" max="15366" width="10.42578125" style="63" customWidth="1"/>
    <col min="15367" max="15367" width="17" style="63" customWidth="1"/>
    <col min="15368" max="15612" width="9.140625" style="63"/>
    <col min="15613" max="15613" width="23.42578125" style="63" customWidth="1"/>
    <col min="15614" max="15614" width="56.5703125" style="63" customWidth="1"/>
    <col min="15615" max="15615" width="10" style="63" customWidth="1"/>
    <col min="15616" max="15616" width="4.42578125" style="63" customWidth="1"/>
    <col min="15617" max="15617" width="7.42578125" style="63" customWidth="1"/>
    <col min="15618" max="15618" width="15.7109375" style="63" customWidth="1"/>
    <col min="15619" max="15619" width="8.42578125" style="63" customWidth="1"/>
    <col min="15620" max="15620" width="13.7109375" style="63" bestFit="1" customWidth="1"/>
    <col min="15621" max="15621" width="18.5703125" style="63" bestFit="1" customWidth="1"/>
    <col min="15622" max="15622" width="10.42578125" style="63" customWidth="1"/>
    <col min="15623" max="15623" width="17" style="63" customWidth="1"/>
    <col min="15624" max="15868" width="9.140625" style="63"/>
    <col min="15869" max="15869" width="23.42578125" style="63" customWidth="1"/>
    <col min="15870" max="15870" width="56.5703125" style="63" customWidth="1"/>
    <col min="15871" max="15871" width="10" style="63" customWidth="1"/>
    <col min="15872" max="15872" width="4.42578125" style="63" customWidth="1"/>
    <col min="15873" max="15873" width="7.42578125" style="63" customWidth="1"/>
    <col min="15874" max="15874" width="15.7109375" style="63" customWidth="1"/>
    <col min="15875" max="15875" width="8.42578125" style="63" customWidth="1"/>
    <col min="15876" max="15876" width="13.7109375" style="63" bestFit="1" customWidth="1"/>
    <col min="15877" max="15877" width="18.5703125" style="63" bestFit="1" customWidth="1"/>
    <col min="15878" max="15878" width="10.42578125" style="63" customWidth="1"/>
    <col min="15879" max="15879" width="17" style="63" customWidth="1"/>
    <col min="15880" max="16124" width="9.140625" style="63"/>
    <col min="16125" max="16125" width="23.42578125" style="63" customWidth="1"/>
    <col min="16126" max="16126" width="56.5703125" style="63" customWidth="1"/>
    <col min="16127" max="16127" width="10" style="63" customWidth="1"/>
    <col min="16128" max="16128" width="4.42578125" style="63" customWidth="1"/>
    <col min="16129" max="16129" width="7.42578125" style="63" customWidth="1"/>
    <col min="16130" max="16130" width="15.7109375" style="63" customWidth="1"/>
    <col min="16131" max="16131" width="8.42578125" style="63" customWidth="1"/>
    <col min="16132" max="16132" width="13.7109375" style="63" bestFit="1" customWidth="1"/>
    <col min="16133" max="16133" width="18.5703125" style="63" bestFit="1" customWidth="1"/>
    <col min="16134" max="16134" width="10.42578125" style="63" customWidth="1"/>
    <col min="16135" max="16135" width="17" style="63" customWidth="1"/>
    <col min="16136" max="16384" width="9.140625" style="63"/>
  </cols>
  <sheetData>
    <row r="1" spans="1:6" ht="15.75" x14ac:dyDescent="0.25">
      <c r="B1" s="65" t="s">
        <v>16</v>
      </c>
    </row>
    <row r="2" spans="1:6" s="66" customFormat="1" ht="15.75" x14ac:dyDescent="0.25">
      <c r="A2" s="65" t="str">
        <f>Titul!A10</f>
        <v>F.3.</v>
      </c>
      <c r="B2" s="65" t="str">
        <f>Titul!B10</f>
        <v>Vedlejší a ostatní náklady (VON)</v>
      </c>
    </row>
    <row r="3" spans="1:6" s="66" customFormat="1" ht="26.25" x14ac:dyDescent="0.25">
      <c r="A3" s="67"/>
      <c r="B3" s="60"/>
    </row>
    <row r="4" spans="1:6" s="66" customFormat="1" ht="15.75" x14ac:dyDescent="0.25">
      <c r="A4" s="68" t="s">
        <v>21</v>
      </c>
      <c r="B4" s="65" t="str">
        <f>Titul!B5</f>
        <v>VD Seč,  oprava a rekonstrukce sjezdu pro malé plavidlo</v>
      </c>
    </row>
    <row r="5" spans="1:6" s="66" customFormat="1" ht="15.75" x14ac:dyDescent="0.25">
      <c r="A5" s="65" t="s">
        <v>201</v>
      </c>
      <c r="B5" s="65" t="str">
        <f>Titul!B6</f>
        <v>Seč</v>
      </c>
    </row>
    <row r="6" spans="1:6" s="66" customFormat="1" ht="21" thickBot="1" x14ac:dyDescent="0.3">
      <c r="A6" s="59"/>
      <c r="B6" s="60"/>
    </row>
    <row r="7" spans="1:6" ht="15.75" thickBot="1" x14ac:dyDescent="0.3">
      <c r="A7" s="70" t="s">
        <v>22</v>
      </c>
      <c r="B7" s="71" t="s">
        <v>23</v>
      </c>
      <c r="C7" s="72" t="s">
        <v>41</v>
      </c>
      <c r="D7" s="73"/>
      <c r="E7" s="74"/>
      <c r="F7" s="76" t="s">
        <v>13</v>
      </c>
    </row>
    <row r="8" spans="1:6" x14ac:dyDescent="0.25">
      <c r="A8" s="78"/>
      <c r="B8" s="79"/>
      <c r="C8" s="80" t="s">
        <v>25</v>
      </c>
      <c r="D8" s="76" t="s">
        <v>26</v>
      </c>
      <c r="E8" s="76" t="s">
        <v>15</v>
      </c>
      <c r="F8" s="127"/>
    </row>
    <row r="9" spans="1:6" ht="15.75" thickBot="1" x14ac:dyDescent="0.3">
      <c r="A9" s="84"/>
      <c r="B9" s="85"/>
      <c r="C9" s="86" t="s">
        <v>16</v>
      </c>
      <c r="D9" s="87" t="s">
        <v>16</v>
      </c>
      <c r="E9" s="87" t="s">
        <v>29</v>
      </c>
      <c r="F9" s="89"/>
    </row>
    <row r="10" spans="1:6" x14ac:dyDescent="0.25">
      <c r="A10" s="93" t="s">
        <v>16</v>
      </c>
      <c r="B10" s="94" t="s">
        <v>42</v>
      </c>
      <c r="C10" s="95"/>
      <c r="D10" s="96"/>
      <c r="E10" s="97"/>
      <c r="F10" s="128"/>
    </row>
    <row r="11" spans="1:6" x14ac:dyDescent="0.25">
      <c r="A11" s="93">
        <v>1</v>
      </c>
      <c r="B11" s="108" t="s">
        <v>224</v>
      </c>
      <c r="C11" s="96">
        <v>1</v>
      </c>
      <c r="D11" s="96" t="s">
        <v>40</v>
      </c>
      <c r="E11" s="129">
        <v>0</v>
      </c>
      <c r="F11" s="130">
        <f>C11*E11</f>
        <v>0</v>
      </c>
    </row>
    <row r="12" spans="1:6" x14ac:dyDescent="0.25">
      <c r="A12" s="93"/>
      <c r="B12" s="108" t="s">
        <v>207</v>
      </c>
      <c r="C12" s="96">
        <v>1</v>
      </c>
      <c r="D12" s="96" t="s">
        <v>40</v>
      </c>
      <c r="E12" s="129">
        <v>0</v>
      </c>
      <c r="F12" s="130">
        <f>C12*E12</f>
        <v>0</v>
      </c>
    </row>
    <row r="13" spans="1:6" x14ac:dyDescent="0.25">
      <c r="A13" s="93">
        <v>2</v>
      </c>
      <c r="B13" s="108" t="s">
        <v>43</v>
      </c>
      <c r="C13" s="96">
        <v>1</v>
      </c>
      <c r="D13" s="96" t="s">
        <v>40</v>
      </c>
      <c r="E13" s="129">
        <v>0</v>
      </c>
      <c r="F13" s="130">
        <f>C13*E13</f>
        <v>0</v>
      </c>
    </row>
    <row r="14" spans="1:6" x14ac:dyDescent="0.25">
      <c r="A14" s="93"/>
      <c r="B14" s="94"/>
      <c r="C14" s="96"/>
      <c r="D14" s="96"/>
      <c r="E14" s="97"/>
      <c r="F14" s="130"/>
    </row>
    <row r="15" spans="1:6" x14ac:dyDescent="0.25">
      <c r="A15" s="93">
        <v>3</v>
      </c>
      <c r="B15" s="94" t="s">
        <v>44</v>
      </c>
      <c r="C15" s="96">
        <v>1</v>
      </c>
      <c r="D15" s="96" t="s">
        <v>40</v>
      </c>
      <c r="E15" s="129">
        <v>0</v>
      </c>
      <c r="F15" s="130">
        <f>C15*E15</f>
        <v>0</v>
      </c>
    </row>
    <row r="16" spans="1:6" ht="51" x14ac:dyDescent="0.25">
      <c r="A16" s="93"/>
      <c r="B16" s="112" t="s">
        <v>161</v>
      </c>
      <c r="C16" s="96"/>
      <c r="D16" s="96"/>
      <c r="E16" s="129"/>
      <c r="F16" s="130"/>
    </row>
    <row r="17" spans="1:6" x14ac:dyDescent="0.25">
      <c r="A17" s="93"/>
      <c r="B17" s="94"/>
      <c r="C17" s="96"/>
      <c r="D17" s="96"/>
      <c r="E17" s="97"/>
      <c r="F17" s="130"/>
    </row>
    <row r="18" spans="1:6" x14ac:dyDescent="0.25">
      <c r="A18" s="93" t="s">
        <v>16</v>
      </c>
      <c r="B18" s="94" t="s">
        <v>45</v>
      </c>
      <c r="C18" s="96"/>
      <c r="D18" s="96"/>
      <c r="E18" s="97"/>
      <c r="F18" s="130"/>
    </row>
    <row r="19" spans="1:6" x14ac:dyDescent="0.25">
      <c r="A19" s="93">
        <v>4</v>
      </c>
      <c r="B19" s="131" t="s">
        <v>223</v>
      </c>
      <c r="C19" s="96">
        <v>1</v>
      </c>
      <c r="D19" s="96" t="s">
        <v>40</v>
      </c>
      <c r="E19" s="129">
        <v>0</v>
      </c>
      <c r="F19" s="130">
        <f>C19*E19</f>
        <v>0</v>
      </c>
    </row>
    <row r="20" spans="1:6" x14ac:dyDescent="0.25">
      <c r="A20" s="93">
        <v>5</v>
      </c>
      <c r="B20" s="131" t="s">
        <v>46</v>
      </c>
      <c r="C20" s="96">
        <v>1</v>
      </c>
      <c r="D20" s="96" t="s">
        <v>40</v>
      </c>
      <c r="E20" s="129">
        <v>0</v>
      </c>
      <c r="F20" s="130">
        <f>C20*E20</f>
        <v>0</v>
      </c>
    </row>
    <row r="21" spans="1:6" ht="15.75" thickBot="1" x14ac:dyDescent="0.3">
      <c r="A21" s="93"/>
      <c r="B21" s="108"/>
      <c r="C21" s="95"/>
      <c r="D21" s="96"/>
      <c r="E21" s="97"/>
      <c r="F21" s="128"/>
    </row>
    <row r="22" spans="1:6" ht="15.75" thickBot="1" x14ac:dyDescent="0.3">
      <c r="A22" s="132"/>
      <c r="B22" s="133" t="s">
        <v>47</v>
      </c>
      <c r="C22" s="122"/>
      <c r="D22" s="123"/>
      <c r="E22" s="124"/>
      <c r="F22" s="134">
        <f>SUM(F10:F20)</f>
        <v>0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1"/>
  <sheetViews>
    <sheetView topLeftCell="A130" workbookViewId="0">
      <selection activeCell="C136" sqref="C136"/>
    </sheetView>
  </sheetViews>
  <sheetFormatPr defaultRowHeight="15" x14ac:dyDescent="0.25"/>
  <cols>
    <col min="1" max="1" width="7.42578125" style="135" customWidth="1"/>
    <col min="2" max="2" width="6.7109375" style="137" customWidth="1"/>
    <col min="3" max="3" width="27.7109375" style="137" customWidth="1"/>
    <col min="4" max="4" width="19" style="137" customWidth="1"/>
    <col min="5" max="5" width="8.42578125" style="137" customWidth="1"/>
    <col min="6" max="6" width="6.85546875" style="138" customWidth="1"/>
    <col min="7" max="7" width="10.28515625" style="139" bestFit="1" customWidth="1"/>
    <col min="8" max="8" width="11.85546875" style="139" customWidth="1"/>
    <col min="9" max="9" width="9.85546875" style="139" customWidth="1"/>
    <col min="10" max="10" width="11.140625" style="140" customWidth="1"/>
    <col min="11" max="11" width="15.140625" style="138" customWidth="1"/>
    <col min="12" max="12" width="11.140625" style="137" bestFit="1" customWidth="1"/>
    <col min="13" max="13" width="6" style="137" bestFit="1" customWidth="1"/>
    <col min="14" max="14" width="9.85546875" style="137" bestFit="1" customWidth="1"/>
    <col min="15" max="15" width="9" style="137" customWidth="1"/>
    <col min="16" max="16" width="10" style="137" bestFit="1" customWidth="1"/>
    <col min="17" max="17" width="11.42578125" style="141" customWidth="1"/>
    <col min="18" max="18" width="12.140625" style="151" customWidth="1"/>
    <col min="19" max="19" width="7.140625" style="135" customWidth="1"/>
    <col min="20" max="20" width="7.7109375" style="135" customWidth="1"/>
    <col min="21" max="21" width="8.140625" style="135" customWidth="1"/>
    <col min="22" max="256" width="9.140625" style="135"/>
    <col min="257" max="257" width="8.140625" style="135" customWidth="1"/>
    <col min="258" max="258" width="36.5703125" style="135" customWidth="1"/>
    <col min="259" max="259" width="10" style="135" customWidth="1"/>
    <col min="260" max="260" width="5.7109375" style="135" bestFit="1" customWidth="1"/>
    <col min="261" max="261" width="10.28515625" style="135" bestFit="1" customWidth="1"/>
    <col min="262" max="262" width="13.28515625" style="135" bestFit="1" customWidth="1"/>
    <col min="263" max="263" width="10.140625" style="135" customWidth="1"/>
    <col min="264" max="264" width="10.7109375" style="135" bestFit="1" customWidth="1"/>
    <col min="265" max="265" width="13.5703125" style="135" customWidth="1"/>
    <col min="266" max="266" width="9.140625" style="135"/>
    <col min="267" max="267" width="6" style="135" bestFit="1" customWidth="1"/>
    <col min="268" max="268" width="9.85546875" style="135" bestFit="1" customWidth="1"/>
    <col min="269" max="269" width="9" style="135" customWidth="1"/>
    <col min="270" max="270" width="10" style="135" bestFit="1" customWidth="1"/>
    <col min="271" max="271" width="9.7109375" style="135" bestFit="1" customWidth="1"/>
    <col min="272" max="272" width="11.42578125" style="135" bestFit="1" customWidth="1"/>
    <col min="273" max="273" width="0.42578125" style="135" customWidth="1"/>
    <col min="274" max="512" width="9.140625" style="135"/>
    <col min="513" max="513" width="8.140625" style="135" customWidth="1"/>
    <col min="514" max="514" width="36.5703125" style="135" customWidth="1"/>
    <col min="515" max="515" width="10" style="135" customWidth="1"/>
    <col min="516" max="516" width="5.7109375" style="135" bestFit="1" customWidth="1"/>
    <col min="517" max="517" width="10.28515625" style="135" bestFit="1" customWidth="1"/>
    <col min="518" max="518" width="13.28515625" style="135" bestFit="1" customWidth="1"/>
    <col min="519" max="519" width="10.140625" style="135" customWidth="1"/>
    <col min="520" max="520" width="10.7109375" style="135" bestFit="1" customWidth="1"/>
    <col min="521" max="521" width="13.5703125" style="135" customWidth="1"/>
    <col min="522" max="522" width="9.140625" style="135"/>
    <col min="523" max="523" width="6" style="135" bestFit="1" customWidth="1"/>
    <col min="524" max="524" width="9.85546875" style="135" bestFit="1" customWidth="1"/>
    <col min="525" max="525" width="9" style="135" customWidth="1"/>
    <col min="526" max="526" width="10" style="135" bestFit="1" customWidth="1"/>
    <col min="527" max="527" width="9.7109375" style="135" bestFit="1" customWidth="1"/>
    <col min="528" max="528" width="11.42578125" style="135" bestFit="1" customWidth="1"/>
    <col min="529" max="529" width="0.42578125" style="135" customWidth="1"/>
    <col min="530" max="768" width="9.140625" style="135"/>
    <col min="769" max="769" width="8.140625" style="135" customWidth="1"/>
    <col min="770" max="770" width="36.5703125" style="135" customWidth="1"/>
    <col min="771" max="771" width="10" style="135" customWidth="1"/>
    <col min="772" max="772" width="5.7109375" style="135" bestFit="1" customWidth="1"/>
    <col min="773" max="773" width="10.28515625" style="135" bestFit="1" customWidth="1"/>
    <col min="774" max="774" width="13.28515625" style="135" bestFit="1" customWidth="1"/>
    <col min="775" max="775" width="10.140625" style="135" customWidth="1"/>
    <col min="776" max="776" width="10.7109375" style="135" bestFit="1" customWidth="1"/>
    <col min="777" max="777" width="13.5703125" style="135" customWidth="1"/>
    <col min="778" max="778" width="9.140625" style="135"/>
    <col min="779" max="779" width="6" style="135" bestFit="1" customWidth="1"/>
    <col min="780" max="780" width="9.85546875" style="135" bestFit="1" customWidth="1"/>
    <col min="781" max="781" width="9" style="135" customWidth="1"/>
    <col min="782" max="782" width="10" style="135" bestFit="1" customWidth="1"/>
    <col min="783" max="783" width="9.7109375" style="135" bestFit="1" customWidth="1"/>
    <col min="784" max="784" width="11.42578125" style="135" bestFit="1" customWidth="1"/>
    <col min="785" max="785" width="0.42578125" style="135" customWidth="1"/>
    <col min="786" max="1024" width="9.140625" style="135"/>
    <col min="1025" max="1025" width="8.140625" style="135" customWidth="1"/>
    <col min="1026" max="1026" width="36.5703125" style="135" customWidth="1"/>
    <col min="1027" max="1027" width="10" style="135" customWidth="1"/>
    <col min="1028" max="1028" width="5.7109375" style="135" bestFit="1" customWidth="1"/>
    <col min="1029" max="1029" width="10.28515625" style="135" bestFit="1" customWidth="1"/>
    <col min="1030" max="1030" width="13.28515625" style="135" bestFit="1" customWidth="1"/>
    <col min="1031" max="1031" width="10.140625" style="135" customWidth="1"/>
    <col min="1032" max="1032" width="10.7109375" style="135" bestFit="1" customWidth="1"/>
    <col min="1033" max="1033" width="13.5703125" style="135" customWidth="1"/>
    <col min="1034" max="1034" width="9.140625" style="135"/>
    <col min="1035" max="1035" width="6" style="135" bestFit="1" customWidth="1"/>
    <col min="1036" max="1036" width="9.85546875" style="135" bestFit="1" customWidth="1"/>
    <col min="1037" max="1037" width="9" style="135" customWidth="1"/>
    <col min="1038" max="1038" width="10" style="135" bestFit="1" customWidth="1"/>
    <col min="1039" max="1039" width="9.7109375" style="135" bestFit="1" customWidth="1"/>
    <col min="1040" max="1040" width="11.42578125" style="135" bestFit="1" customWidth="1"/>
    <col min="1041" max="1041" width="0.42578125" style="135" customWidth="1"/>
    <col min="1042" max="1280" width="9.140625" style="135"/>
    <col min="1281" max="1281" width="8.140625" style="135" customWidth="1"/>
    <col min="1282" max="1282" width="36.5703125" style="135" customWidth="1"/>
    <col min="1283" max="1283" width="10" style="135" customWidth="1"/>
    <col min="1284" max="1284" width="5.7109375" style="135" bestFit="1" customWidth="1"/>
    <col min="1285" max="1285" width="10.28515625" style="135" bestFit="1" customWidth="1"/>
    <col min="1286" max="1286" width="13.28515625" style="135" bestFit="1" customWidth="1"/>
    <col min="1287" max="1287" width="10.140625" style="135" customWidth="1"/>
    <col min="1288" max="1288" width="10.7109375" style="135" bestFit="1" customWidth="1"/>
    <col min="1289" max="1289" width="13.5703125" style="135" customWidth="1"/>
    <col min="1290" max="1290" width="9.140625" style="135"/>
    <col min="1291" max="1291" width="6" style="135" bestFit="1" customWidth="1"/>
    <col min="1292" max="1292" width="9.85546875" style="135" bestFit="1" customWidth="1"/>
    <col min="1293" max="1293" width="9" style="135" customWidth="1"/>
    <col min="1294" max="1294" width="10" style="135" bestFit="1" customWidth="1"/>
    <col min="1295" max="1295" width="9.7109375" style="135" bestFit="1" customWidth="1"/>
    <col min="1296" max="1296" width="11.42578125" style="135" bestFit="1" customWidth="1"/>
    <col min="1297" max="1297" width="0.42578125" style="135" customWidth="1"/>
    <col min="1298" max="1536" width="9.140625" style="135"/>
    <col min="1537" max="1537" width="8.140625" style="135" customWidth="1"/>
    <col min="1538" max="1538" width="36.5703125" style="135" customWidth="1"/>
    <col min="1539" max="1539" width="10" style="135" customWidth="1"/>
    <col min="1540" max="1540" width="5.7109375" style="135" bestFit="1" customWidth="1"/>
    <col min="1541" max="1541" width="10.28515625" style="135" bestFit="1" customWidth="1"/>
    <col min="1542" max="1542" width="13.28515625" style="135" bestFit="1" customWidth="1"/>
    <col min="1543" max="1543" width="10.140625" style="135" customWidth="1"/>
    <col min="1544" max="1544" width="10.7109375" style="135" bestFit="1" customWidth="1"/>
    <col min="1545" max="1545" width="13.5703125" style="135" customWidth="1"/>
    <col min="1546" max="1546" width="9.140625" style="135"/>
    <col min="1547" max="1547" width="6" style="135" bestFit="1" customWidth="1"/>
    <col min="1548" max="1548" width="9.85546875" style="135" bestFit="1" customWidth="1"/>
    <col min="1549" max="1549" width="9" style="135" customWidth="1"/>
    <col min="1550" max="1550" width="10" style="135" bestFit="1" customWidth="1"/>
    <col min="1551" max="1551" width="9.7109375" style="135" bestFit="1" customWidth="1"/>
    <col min="1552" max="1552" width="11.42578125" style="135" bestFit="1" customWidth="1"/>
    <col min="1553" max="1553" width="0.42578125" style="135" customWidth="1"/>
    <col min="1554" max="1792" width="9.140625" style="135"/>
    <col min="1793" max="1793" width="8.140625" style="135" customWidth="1"/>
    <col min="1794" max="1794" width="36.5703125" style="135" customWidth="1"/>
    <col min="1795" max="1795" width="10" style="135" customWidth="1"/>
    <col min="1796" max="1796" width="5.7109375" style="135" bestFit="1" customWidth="1"/>
    <col min="1797" max="1797" width="10.28515625" style="135" bestFit="1" customWidth="1"/>
    <col min="1798" max="1798" width="13.28515625" style="135" bestFit="1" customWidth="1"/>
    <col min="1799" max="1799" width="10.140625" style="135" customWidth="1"/>
    <col min="1800" max="1800" width="10.7109375" style="135" bestFit="1" customWidth="1"/>
    <col min="1801" max="1801" width="13.5703125" style="135" customWidth="1"/>
    <col min="1802" max="1802" width="9.140625" style="135"/>
    <col min="1803" max="1803" width="6" style="135" bestFit="1" customWidth="1"/>
    <col min="1804" max="1804" width="9.85546875" style="135" bestFit="1" customWidth="1"/>
    <col min="1805" max="1805" width="9" style="135" customWidth="1"/>
    <col min="1806" max="1806" width="10" style="135" bestFit="1" customWidth="1"/>
    <col min="1807" max="1807" width="9.7109375" style="135" bestFit="1" customWidth="1"/>
    <col min="1808" max="1808" width="11.42578125" style="135" bestFit="1" customWidth="1"/>
    <col min="1809" max="1809" width="0.42578125" style="135" customWidth="1"/>
    <col min="1810" max="2048" width="9.140625" style="135"/>
    <col min="2049" max="2049" width="8.140625" style="135" customWidth="1"/>
    <col min="2050" max="2050" width="36.5703125" style="135" customWidth="1"/>
    <col min="2051" max="2051" width="10" style="135" customWidth="1"/>
    <col min="2052" max="2052" width="5.7109375" style="135" bestFit="1" customWidth="1"/>
    <col min="2053" max="2053" width="10.28515625" style="135" bestFit="1" customWidth="1"/>
    <col min="2054" max="2054" width="13.28515625" style="135" bestFit="1" customWidth="1"/>
    <col min="2055" max="2055" width="10.140625" style="135" customWidth="1"/>
    <col min="2056" max="2056" width="10.7109375" style="135" bestFit="1" customWidth="1"/>
    <col min="2057" max="2057" width="13.5703125" style="135" customWidth="1"/>
    <col min="2058" max="2058" width="9.140625" style="135"/>
    <col min="2059" max="2059" width="6" style="135" bestFit="1" customWidth="1"/>
    <col min="2060" max="2060" width="9.85546875" style="135" bestFit="1" customWidth="1"/>
    <col min="2061" max="2061" width="9" style="135" customWidth="1"/>
    <col min="2062" max="2062" width="10" style="135" bestFit="1" customWidth="1"/>
    <col min="2063" max="2063" width="9.7109375" style="135" bestFit="1" customWidth="1"/>
    <col min="2064" max="2064" width="11.42578125" style="135" bestFit="1" customWidth="1"/>
    <col min="2065" max="2065" width="0.42578125" style="135" customWidth="1"/>
    <col min="2066" max="2304" width="9.140625" style="135"/>
    <col min="2305" max="2305" width="8.140625" style="135" customWidth="1"/>
    <col min="2306" max="2306" width="36.5703125" style="135" customWidth="1"/>
    <col min="2307" max="2307" width="10" style="135" customWidth="1"/>
    <col min="2308" max="2308" width="5.7109375" style="135" bestFit="1" customWidth="1"/>
    <col min="2309" max="2309" width="10.28515625" style="135" bestFit="1" customWidth="1"/>
    <col min="2310" max="2310" width="13.28515625" style="135" bestFit="1" customWidth="1"/>
    <col min="2311" max="2311" width="10.140625" style="135" customWidth="1"/>
    <col min="2312" max="2312" width="10.7109375" style="135" bestFit="1" customWidth="1"/>
    <col min="2313" max="2313" width="13.5703125" style="135" customWidth="1"/>
    <col min="2314" max="2314" width="9.140625" style="135"/>
    <col min="2315" max="2315" width="6" style="135" bestFit="1" customWidth="1"/>
    <col min="2316" max="2316" width="9.85546875" style="135" bestFit="1" customWidth="1"/>
    <col min="2317" max="2317" width="9" style="135" customWidth="1"/>
    <col min="2318" max="2318" width="10" style="135" bestFit="1" customWidth="1"/>
    <col min="2319" max="2319" width="9.7109375" style="135" bestFit="1" customWidth="1"/>
    <col min="2320" max="2320" width="11.42578125" style="135" bestFit="1" customWidth="1"/>
    <col min="2321" max="2321" width="0.42578125" style="135" customWidth="1"/>
    <col min="2322" max="2560" width="9.140625" style="135"/>
    <col min="2561" max="2561" width="8.140625" style="135" customWidth="1"/>
    <col min="2562" max="2562" width="36.5703125" style="135" customWidth="1"/>
    <col min="2563" max="2563" width="10" style="135" customWidth="1"/>
    <col min="2564" max="2564" width="5.7109375" style="135" bestFit="1" customWidth="1"/>
    <col min="2565" max="2565" width="10.28515625" style="135" bestFit="1" customWidth="1"/>
    <col min="2566" max="2566" width="13.28515625" style="135" bestFit="1" customWidth="1"/>
    <col min="2567" max="2567" width="10.140625" style="135" customWidth="1"/>
    <col min="2568" max="2568" width="10.7109375" style="135" bestFit="1" customWidth="1"/>
    <col min="2569" max="2569" width="13.5703125" style="135" customWidth="1"/>
    <col min="2570" max="2570" width="9.140625" style="135"/>
    <col min="2571" max="2571" width="6" style="135" bestFit="1" customWidth="1"/>
    <col min="2572" max="2572" width="9.85546875" style="135" bestFit="1" customWidth="1"/>
    <col min="2573" max="2573" width="9" style="135" customWidth="1"/>
    <col min="2574" max="2574" width="10" style="135" bestFit="1" customWidth="1"/>
    <col min="2575" max="2575" width="9.7109375" style="135" bestFit="1" customWidth="1"/>
    <col min="2576" max="2576" width="11.42578125" style="135" bestFit="1" customWidth="1"/>
    <col min="2577" max="2577" width="0.42578125" style="135" customWidth="1"/>
    <col min="2578" max="2816" width="9.140625" style="135"/>
    <col min="2817" max="2817" width="8.140625" style="135" customWidth="1"/>
    <col min="2818" max="2818" width="36.5703125" style="135" customWidth="1"/>
    <col min="2819" max="2819" width="10" style="135" customWidth="1"/>
    <col min="2820" max="2820" width="5.7109375" style="135" bestFit="1" customWidth="1"/>
    <col min="2821" max="2821" width="10.28515625" style="135" bestFit="1" customWidth="1"/>
    <col min="2822" max="2822" width="13.28515625" style="135" bestFit="1" customWidth="1"/>
    <col min="2823" max="2823" width="10.140625" style="135" customWidth="1"/>
    <col min="2824" max="2824" width="10.7109375" style="135" bestFit="1" customWidth="1"/>
    <col min="2825" max="2825" width="13.5703125" style="135" customWidth="1"/>
    <col min="2826" max="2826" width="9.140625" style="135"/>
    <col min="2827" max="2827" width="6" style="135" bestFit="1" customWidth="1"/>
    <col min="2828" max="2828" width="9.85546875" style="135" bestFit="1" customWidth="1"/>
    <col min="2829" max="2829" width="9" style="135" customWidth="1"/>
    <col min="2830" max="2830" width="10" style="135" bestFit="1" customWidth="1"/>
    <col min="2831" max="2831" width="9.7109375" style="135" bestFit="1" customWidth="1"/>
    <col min="2832" max="2832" width="11.42578125" style="135" bestFit="1" customWidth="1"/>
    <col min="2833" max="2833" width="0.42578125" style="135" customWidth="1"/>
    <col min="2834" max="3072" width="9.140625" style="135"/>
    <col min="3073" max="3073" width="8.140625" style="135" customWidth="1"/>
    <col min="3074" max="3074" width="36.5703125" style="135" customWidth="1"/>
    <col min="3075" max="3075" width="10" style="135" customWidth="1"/>
    <col min="3076" max="3076" width="5.7109375" style="135" bestFit="1" customWidth="1"/>
    <col min="3077" max="3077" width="10.28515625" style="135" bestFit="1" customWidth="1"/>
    <col min="3078" max="3078" width="13.28515625" style="135" bestFit="1" customWidth="1"/>
    <col min="3079" max="3079" width="10.140625" style="135" customWidth="1"/>
    <col min="3080" max="3080" width="10.7109375" style="135" bestFit="1" customWidth="1"/>
    <col min="3081" max="3081" width="13.5703125" style="135" customWidth="1"/>
    <col min="3082" max="3082" width="9.140625" style="135"/>
    <col min="3083" max="3083" width="6" style="135" bestFit="1" customWidth="1"/>
    <col min="3084" max="3084" width="9.85546875" style="135" bestFit="1" customWidth="1"/>
    <col min="3085" max="3085" width="9" style="135" customWidth="1"/>
    <col min="3086" max="3086" width="10" style="135" bestFit="1" customWidth="1"/>
    <col min="3087" max="3087" width="9.7109375" style="135" bestFit="1" customWidth="1"/>
    <col min="3088" max="3088" width="11.42578125" style="135" bestFit="1" customWidth="1"/>
    <col min="3089" max="3089" width="0.42578125" style="135" customWidth="1"/>
    <col min="3090" max="3328" width="9.140625" style="135"/>
    <col min="3329" max="3329" width="8.140625" style="135" customWidth="1"/>
    <col min="3330" max="3330" width="36.5703125" style="135" customWidth="1"/>
    <col min="3331" max="3331" width="10" style="135" customWidth="1"/>
    <col min="3332" max="3332" width="5.7109375" style="135" bestFit="1" customWidth="1"/>
    <col min="3333" max="3333" width="10.28515625" style="135" bestFit="1" customWidth="1"/>
    <col min="3334" max="3334" width="13.28515625" style="135" bestFit="1" customWidth="1"/>
    <col min="3335" max="3335" width="10.140625" style="135" customWidth="1"/>
    <col min="3336" max="3336" width="10.7109375" style="135" bestFit="1" customWidth="1"/>
    <col min="3337" max="3337" width="13.5703125" style="135" customWidth="1"/>
    <col min="3338" max="3338" width="9.140625" style="135"/>
    <col min="3339" max="3339" width="6" style="135" bestFit="1" customWidth="1"/>
    <col min="3340" max="3340" width="9.85546875" style="135" bestFit="1" customWidth="1"/>
    <col min="3341" max="3341" width="9" style="135" customWidth="1"/>
    <col min="3342" max="3342" width="10" style="135" bestFit="1" customWidth="1"/>
    <col min="3343" max="3343" width="9.7109375" style="135" bestFit="1" customWidth="1"/>
    <col min="3344" max="3344" width="11.42578125" style="135" bestFit="1" customWidth="1"/>
    <col min="3345" max="3345" width="0.42578125" style="135" customWidth="1"/>
    <col min="3346" max="3584" width="9.140625" style="135"/>
    <col min="3585" max="3585" width="8.140625" style="135" customWidth="1"/>
    <col min="3586" max="3586" width="36.5703125" style="135" customWidth="1"/>
    <col min="3587" max="3587" width="10" style="135" customWidth="1"/>
    <col min="3588" max="3588" width="5.7109375" style="135" bestFit="1" customWidth="1"/>
    <col min="3589" max="3589" width="10.28515625" style="135" bestFit="1" customWidth="1"/>
    <col min="3590" max="3590" width="13.28515625" style="135" bestFit="1" customWidth="1"/>
    <col min="3591" max="3591" width="10.140625" style="135" customWidth="1"/>
    <col min="3592" max="3592" width="10.7109375" style="135" bestFit="1" customWidth="1"/>
    <col min="3593" max="3593" width="13.5703125" style="135" customWidth="1"/>
    <col min="3594" max="3594" width="9.140625" style="135"/>
    <col min="3595" max="3595" width="6" style="135" bestFit="1" customWidth="1"/>
    <col min="3596" max="3596" width="9.85546875" style="135" bestFit="1" customWidth="1"/>
    <col min="3597" max="3597" width="9" style="135" customWidth="1"/>
    <col min="3598" max="3598" width="10" style="135" bestFit="1" customWidth="1"/>
    <col min="3599" max="3599" width="9.7109375" style="135" bestFit="1" customWidth="1"/>
    <col min="3600" max="3600" width="11.42578125" style="135" bestFit="1" customWidth="1"/>
    <col min="3601" max="3601" width="0.42578125" style="135" customWidth="1"/>
    <col min="3602" max="3840" width="9.140625" style="135"/>
    <col min="3841" max="3841" width="8.140625" style="135" customWidth="1"/>
    <col min="3842" max="3842" width="36.5703125" style="135" customWidth="1"/>
    <col min="3843" max="3843" width="10" style="135" customWidth="1"/>
    <col min="3844" max="3844" width="5.7109375" style="135" bestFit="1" customWidth="1"/>
    <col min="3845" max="3845" width="10.28515625" style="135" bestFit="1" customWidth="1"/>
    <col min="3846" max="3846" width="13.28515625" style="135" bestFit="1" customWidth="1"/>
    <col min="3847" max="3847" width="10.140625" style="135" customWidth="1"/>
    <col min="3848" max="3848" width="10.7109375" style="135" bestFit="1" customWidth="1"/>
    <col min="3849" max="3849" width="13.5703125" style="135" customWidth="1"/>
    <col min="3850" max="3850" width="9.140625" style="135"/>
    <col min="3851" max="3851" width="6" style="135" bestFit="1" customWidth="1"/>
    <col min="3852" max="3852" width="9.85546875" style="135" bestFit="1" customWidth="1"/>
    <col min="3853" max="3853" width="9" style="135" customWidth="1"/>
    <col min="3854" max="3854" width="10" style="135" bestFit="1" customWidth="1"/>
    <col min="3855" max="3855" width="9.7109375" style="135" bestFit="1" customWidth="1"/>
    <col min="3856" max="3856" width="11.42578125" style="135" bestFit="1" customWidth="1"/>
    <col min="3857" max="3857" width="0.42578125" style="135" customWidth="1"/>
    <col min="3858" max="4096" width="9.140625" style="135"/>
    <col min="4097" max="4097" width="8.140625" style="135" customWidth="1"/>
    <col min="4098" max="4098" width="36.5703125" style="135" customWidth="1"/>
    <col min="4099" max="4099" width="10" style="135" customWidth="1"/>
    <col min="4100" max="4100" width="5.7109375" style="135" bestFit="1" customWidth="1"/>
    <col min="4101" max="4101" width="10.28515625" style="135" bestFit="1" customWidth="1"/>
    <col min="4102" max="4102" width="13.28515625" style="135" bestFit="1" customWidth="1"/>
    <col min="4103" max="4103" width="10.140625" style="135" customWidth="1"/>
    <col min="4104" max="4104" width="10.7109375" style="135" bestFit="1" customWidth="1"/>
    <col min="4105" max="4105" width="13.5703125" style="135" customWidth="1"/>
    <col min="4106" max="4106" width="9.140625" style="135"/>
    <col min="4107" max="4107" width="6" style="135" bestFit="1" customWidth="1"/>
    <col min="4108" max="4108" width="9.85546875" style="135" bestFit="1" customWidth="1"/>
    <col min="4109" max="4109" width="9" style="135" customWidth="1"/>
    <col min="4110" max="4110" width="10" style="135" bestFit="1" customWidth="1"/>
    <col min="4111" max="4111" width="9.7109375" style="135" bestFit="1" customWidth="1"/>
    <col min="4112" max="4112" width="11.42578125" style="135" bestFit="1" customWidth="1"/>
    <col min="4113" max="4113" width="0.42578125" style="135" customWidth="1"/>
    <col min="4114" max="4352" width="9.140625" style="135"/>
    <col min="4353" max="4353" width="8.140625" style="135" customWidth="1"/>
    <col min="4354" max="4354" width="36.5703125" style="135" customWidth="1"/>
    <col min="4355" max="4355" width="10" style="135" customWidth="1"/>
    <col min="4356" max="4356" width="5.7109375" style="135" bestFit="1" customWidth="1"/>
    <col min="4357" max="4357" width="10.28515625" style="135" bestFit="1" customWidth="1"/>
    <col min="4358" max="4358" width="13.28515625" style="135" bestFit="1" customWidth="1"/>
    <col min="4359" max="4359" width="10.140625" style="135" customWidth="1"/>
    <col min="4360" max="4360" width="10.7109375" style="135" bestFit="1" customWidth="1"/>
    <col min="4361" max="4361" width="13.5703125" style="135" customWidth="1"/>
    <col min="4362" max="4362" width="9.140625" style="135"/>
    <col min="4363" max="4363" width="6" style="135" bestFit="1" customWidth="1"/>
    <col min="4364" max="4364" width="9.85546875" style="135" bestFit="1" customWidth="1"/>
    <col min="4365" max="4365" width="9" style="135" customWidth="1"/>
    <col min="4366" max="4366" width="10" style="135" bestFit="1" customWidth="1"/>
    <col min="4367" max="4367" width="9.7109375" style="135" bestFit="1" customWidth="1"/>
    <col min="4368" max="4368" width="11.42578125" style="135" bestFit="1" customWidth="1"/>
    <col min="4369" max="4369" width="0.42578125" style="135" customWidth="1"/>
    <col min="4370" max="4608" width="9.140625" style="135"/>
    <col min="4609" max="4609" width="8.140625" style="135" customWidth="1"/>
    <col min="4610" max="4610" width="36.5703125" style="135" customWidth="1"/>
    <col min="4611" max="4611" width="10" style="135" customWidth="1"/>
    <col min="4612" max="4612" width="5.7109375" style="135" bestFit="1" customWidth="1"/>
    <col min="4613" max="4613" width="10.28515625" style="135" bestFit="1" customWidth="1"/>
    <col min="4614" max="4614" width="13.28515625" style="135" bestFit="1" customWidth="1"/>
    <col min="4615" max="4615" width="10.140625" style="135" customWidth="1"/>
    <col min="4616" max="4616" width="10.7109375" style="135" bestFit="1" customWidth="1"/>
    <col min="4617" max="4617" width="13.5703125" style="135" customWidth="1"/>
    <col min="4618" max="4618" width="9.140625" style="135"/>
    <col min="4619" max="4619" width="6" style="135" bestFit="1" customWidth="1"/>
    <col min="4620" max="4620" width="9.85546875" style="135" bestFit="1" customWidth="1"/>
    <col min="4621" max="4621" width="9" style="135" customWidth="1"/>
    <col min="4622" max="4622" width="10" style="135" bestFit="1" customWidth="1"/>
    <col min="4623" max="4623" width="9.7109375" style="135" bestFit="1" customWidth="1"/>
    <col min="4624" max="4624" width="11.42578125" style="135" bestFit="1" customWidth="1"/>
    <col min="4625" max="4625" width="0.42578125" style="135" customWidth="1"/>
    <col min="4626" max="4864" width="9.140625" style="135"/>
    <col min="4865" max="4865" width="8.140625" style="135" customWidth="1"/>
    <col min="4866" max="4866" width="36.5703125" style="135" customWidth="1"/>
    <col min="4867" max="4867" width="10" style="135" customWidth="1"/>
    <col min="4868" max="4868" width="5.7109375" style="135" bestFit="1" customWidth="1"/>
    <col min="4869" max="4869" width="10.28515625" style="135" bestFit="1" customWidth="1"/>
    <col min="4870" max="4870" width="13.28515625" style="135" bestFit="1" customWidth="1"/>
    <col min="4871" max="4871" width="10.140625" style="135" customWidth="1"/>
    <col min="4872" max="4872" width="10.7109375" style="135" bestFit="1" customWidth="1"/>
    <col min="4873" max="4873" width="13.5703125" style="135" customWidth="1"/>
    <col min="4874" max="4874" width="9.140625" style="135"/>
    <col min="4875" max="4875" width="6" style="135" bestFit="1" customWidth="1"/>
    <col min="4876" max="4876" width="9.85546875" style="135" bestFit="1" customWidth="1"/>
    <col min="4877" max="4877" width="9" style="135" customWidth="1"/>
    <col min="4878" max="4878" width="10" style="135" bestFit="1" customWidth="1"/>
    <col min="4879" max="4879" width="9.7109375" style="135" bestFit="1" customWidth="1"/>
    <col min="4880" max="4880" width="11.42578125" style="135" bestFit="1" customWidth="1"/>
    <col min="4881" max="4881" width="0.42578125" style="135" customWidth="1"/>
    <col min="4882" max="5120" width="9.140625" style="135"/>
    <col min="5121" max="5121" width="8.140625" style="135" customWidth="1"/>
    <col min="5122" max="5122" width="36.5703125" style="135" customWidth="1"/>
    <col min="5123" max="5123" width="10" style="135" customWidth="1"/>
    <col min="5124" max="5124" width="5.7109375" style="135" bestFit="1" customWidth="1"/>
    <col min="5125" max="5125" width="10.28515625" style="135" bestFit="1" customWidth="1"/>
    <col min="5126" max="5126" width="13.28515625" style="135" bestFit="1" customWidth="1"/>
    <col min="5127" max="5127" width="10.140625" style="135" customWidth="1"/>
    <col min="5128" max="5128" width="10.7109375" style="135" bestFit="1" customWidth="1"/>
    <col min="5129" max="5129" width="13.5703125" style="135" customWidth="1"/>
    <col min="5130" max="5130" width="9.140625" style="135"/>
    <col min="5131" max="5131" width="6" style="135" bestFit="1" customWidth="1"/>
    <col min="5132" max="5132" width="9.85546875" style="135" bestFit="1" customWidth="1"/>
    <col min="5133" max="5133" width="9" style="135" customWidth="1"/>
    <col min="5134" max="5134" width="10" style="135" bestFit="1" customWidth="1"/>
    <col min="5135" max="5135" width="9.7109375" style="135" bestFit="1" customWidth="1"/>
    <col min="5136" max="5136" width="11.42578125" style="135" bestFit="1" customWidth="1"/>
    <col min="5137" max="5137" width="0.42578125" style="135" customWidth="1"/>
    <col min="5138" max="5376" width="9.140625" style="135"/>
    <col min="5377" max="5377" width="8.140625" style="135" customWidth="1"/>
    <col min="5378" max="5378" width="36.5703125" style="135" customWidth="1"/>
    <col min="5379" max="5379" width="10" style="135" customWidth="1"/>
    <col min="5380" max="5380" width="5.7109375" style="135" bestFit="1" customWidth="1"/>
    <col min="5381" max="5381" width="10.28515625" style="135" bestFit="1" customWidth="1"/>
    <col min="5382" max="5382" width="13.28515625" style="135" bestFit="1" customWidth="1"/>
    <col min="5383" max="5383" width="10.140625" style="135" customWidth="1"/>
    <col min="5384" max="5384" width="10.7109375" style="135" bestFit="1" customWidth="1"/>
    <col min="5385" max="5385" width="13.5703125" style="135" customWidth="1"/>
    <col min="5386" max="5386" width="9.140625" style="135"/>
    <col min="5387" max="5387" width="6" style="135" bestFit="1" customWidth="1"/>
    <col min="5388" max="5388" width="9.85546875" style="135" bestFit="1" customWidth="1"/>
    <col min="5389" max="5389" width="9" style="135" customWidth="1"/>
    <col min="5390" max="5390" width="10" style="135" bestFit="1" customWidth="1"/>
    <col min="5391" max="5391" width="9.7109375" style="135" bestFit="1" customWidth="1"/>
    <col min="5392" max="5392" width="11.42578125" style="135" bestFit="1" customWidth="1"/>
    <col min="5393" max="5393" width="0.42578125" style="135" customWidth="1"/>
    <col min="5394" max="5632" width="9.140625" style="135"/>
    <col min="5633" max="5633" width="8.140625" style="135" customWidth="1"/>
    <col min="5634" max="5634" width="36.5703125" style="135" customWidth="1"/>
    <col min="5635" max="5635" width="10" style="135" customWidth="1"/>
    <col min="5636" max="5636" width="5.7109375" style="135" bestFit="1" customWidth="1"/>
    <col min="5637" max="5637" width="10.28515625" style="135" bestFit="1" customWidth="1"/>
    <col min="5638" max="5638" width="13.28515625" style="135" bestFit="1" customWidth="1"/>
    <col min="5639" max="5639" width="10.140625" style="135" customWidth="1"/>
    <col min="5640" max="5640" width="10.7109375" style="135" bestFit="1" customWidth="1"/>
    <col min="5641" max="5641" width="13.5703125" style="135" customWidth="1"/>
    <col min="5642" max="5642" width="9.140625" style="135"/>
    <col min="5643" max="5643" width="6" style="135" bestFit="1" customWidth="1"/>
    <col min="5644" max="5644" width="9.85546875" style="135" bestFit="1" customWidth="1"/>
    <col min="5645" max="5645" width="9" style="135" customWidth="1"/>
    <col min="5646" max="5646" width="10" style="135" bestFit="1" customWidth="1"/>
    <col min="5647" max="5647" width="9.7109375" style="135" bestFit="1" customWidth="1"/>
    <col min="5648" max="5648" width="11.42578125" style="135" bestFit="1" customWidth="1"/>
    <col min="5649" max="5649" width="0.42578125" style="135" customWidth="1"/>
    <col min="5650" max="5888" width="9.140625" style="135"/>
    <col min="5889" max="5889" width="8.140625" style="135" customWidth="1"/>
    <col min="5890" max="5890" width="36.5703125" style="135" customWidth="1"/>
    <col min="5891" max="5891" width="10" style="135" customWidth="1"/>
    <col min="5892" max="5892" width="5.7109375" style="135" bestFit="1" customWidth="1"/>
    <col min="5893" max="5893" width="10.28515625" style="135" bestFit="1" customWidth="1"/>
    <col min="5894" max="5894" width="13.28515625" style="135" bestFit="1" customWidth="1"/>
    <col min="5895" max="5895" width="10.140625" style="135" customWidth="1"/>
    <col min="5896" max="5896" width="10.7109375" style="135" bestFit="1" customWidth="1"/>
    <col min="5897" max="5897" width="13.5703125" style="135" customWidth="1"/>
    <col min="5898" max="5898" width="9.140625" style="135"/>
    <col min="5899" max="5899" width="6" style="135" bestFit="1" customWidth="1"/>
    <col min="5900" max="5900" width="9.85546875" style="135" bestFit="1" customWidth="1"/>
    <col min="5901" max="5901" width="9" style="135" customWidth="1"/>
    <col min="5902" max="5902" width="10" style="135" bestFit="1" customWidth="1"/>
    <col min="5903" max="5903" width="9.7109375" style="135" bestFit="1" customWidth="1"/>
    <col min="5904" max="5904" width="11.42578125" style="135" bestFit="1" customWidth="1"/>
    <col min="5905" max="5905" width="0.42578125" style="135" customWidth="1"/>
    <col min="5906" max="6144" width="9.140625" style="135"/>
    <col min="6145" max="6145" width="8.140625" style="135" customWidth="1"/>
    <col min="6146" max="6146" width="36.5703125" style="135" customWidth="1"/>
    <col min="6147" max="6147" width="10" style="135" customWidth="1"/>
    <col min="6148" max="6148" width="5.7109375" style="135" bestFit="1" customWidth="1"/>
    <col min="6149" max="6149" width="10.28515625" style="135" bestFit="1" customWidth="1"/>
    <col min="6150" max="6150" width="13.28515625" style="135" bestFit="1" customWidth="1"/>
    <col min="6151" max="6151" width="10.140625" style="135" customWidth="1"/>
    <col min="6152" max="6152" width="10.7109375" style="135" bestFit="1" customWidth="1"/>
    <col min="6153" max="6153" width="13.5703125" style="135" customWidth="1"/>
    <col min="6154" max="6154" width="9.140625" style="135"/>
    <col min="6155" max="6155" width="6" style="135" bestFit="1" customWidth="1"/>
    <col min="6156" max="6156" width="9.85546875" style="135" bestFit="1" customWidth="1"/>
    <col min="6157" max="6157" width="9" style="135" customWidth="1"/>
    <col min="6158" max="6158" width="10" style="135" bestFit="1" customWidth="1"/>
    <col min="6159" max="6159" width="9.7109375" style="135" bestFit="1" customWidth="1"/>
    <col min="6160" max="6160" width="11.42578125" style="135" bestFit="1" customWidth="1"/>
    <col min="6161" max="6161" width="0.42578125" style="135" customWidth="1"/>
    <col min="6162" max="6400" width="9.140625" style="135"/>
    <col min="6401" max="6401" width="8.140625" style="135" customWidth="1"/>
    <col min="6402" max="6402" width="36.5703125" style="135" customWidth="1"/>
    <col min="6403" max="6403" width="10" style="135" customWidth="1"/>
    <col min="6404" max="6404" width="5.7109375" style="135" bestFit="1" customWidth="1"/>
    <col min="6405" max="6405" width="10.28515625" style="135" bestFit="1" customWidth="1"/>
    <col min="6406" max="6406" width="13.28515625" style="135" bestFit="1" customWidth="1"/>
    <col min="6407" max="6407" width="10.140625" style="135" customWidth="1"/>
    <col min="6408" max="6408" width="10.7109375" style="135" bestFit="1" customWidth="1"/>
    <col min="6409" max="6409" width="13.5703125" style="135" customWidth="1"/>
    <col min="6410" max="6410" width="9.140625" style="135"/>
    <col min="6411" max="6411" width="6" style="135" bestFit="1" customWidth="1"/>
    <col min="6412" max="6412" width="9.85546875" style="135" bestFit="1" customWidth="1"/>
    <col min="6413" max="6413" width="9" style="135" customWidth="1"/>
    <col min="6414" max="6414" width="10" style="135" bestFit="1" customWidth="1"/>
    <col min="6415" max="6415" width="9.7109375" style="135" bestFit="1" customWidth="1"/>
    <col min="6416" max="6416" width="11.42578125" style="135" bestFit="1" customWidth="1"/>
    <col min="6417" max="6417" width="0.42578125" style="135" customWidth="1"/>
    <col min="6418" max="6656" width="9.140625" style="135"/>
    <col min="6657" max="6657" width="8.140625" style="135" customWidth="1"/>
    <col min="6658" max="6658" width="36.5703125" style="135" customWidth="1"/>
    <col min="6659" max="6659" width="10" style="135" customWidth="1"/>
    <col min="6660" max="6660" width="5.7109375" style="135" bestFit="1" customWidth="1"/>
    <col min="6661" max="6661" width="10.28515625" style="135" bestFit="1" customWidth="1"/>
    <col min="6662" max="6662" width="13.28515625" style="135" bestFit="1" customWidth="1"/>
    <col min="6663" max="6663" width="10.140625" style="135" customWidth="1"/>
    <col min="6664" max="6664" width="10.7109375" style="135" bestFit="1" customWidth="1"/>
    <col min="6665" max="6665" width="13.5703125" style="135" customWidth="1"/>
    <col min="6666" max="6666" width="9.140625" style="135"/>
    <col min="6667" max="6667" width="6" style="135" bestFit="1" customWidth="1"/>
    <col min="6668" max="6668" width="9.85546875" style="135" bestFit="1" customWidth="1"/>
    <col min="6669" max="6669" width="9" style="135" customWidth="1"/>
    <col min="6670" max="6670" width="10" style="135" bestFit="1" customWidth="1"/>
    <col min="6671" max="6671" width="9.7109375" style="135" bestFit="1" customWidth="1"/>
    <col min="6672" max="6672" width="11.42578125" style="135" bestFit="1" customWidth="1"/>
    <col min="6673" max="6673" width="0.42578125" style="135" customWidth="1"/>
    <col min="6674" max="6912" width="9.140625" style="135"/>
    <col min="6913" max="6913" width="8.140625" style="135" customWidth="1"/>
    <col min="6914" max="6914" width="36.5703125" style="135" customWidth="1"/>
    <col min="6915" max="6915" width="10" style="135" customWidth="1"/>
    <col min="6916" max="6916" width="5.7109375" style="135" bestFit="1" customWidth="1"/>
    <col min="6917" max="6917" width="10.28515625" style="135" bestFit="1" customWidth="1"/>
    <col min="6918" max="6918" width="13.28515625" style="135" bestFit="1" customWidth="1"/>
    <col min="6919" max="6919" width="10.140625" style="135" customWidth="1"/>
    <col min="6920" max="6920" width="10.7109375" style="135" bestFit="1" customWidth="1"/>
    <col min="6921" max="6921" width="13.5703125" style="135" customWidth="1"/>
    <col min="6922" max="6922" width="9.140625" style="135"/>
    <col min="6923" max="6923" width="6" style="135" bestFit="1" customWidth="1"/>
    <col min="6924" max="6924" width="9.85546875" style="135" bestFit="1" customWidth="1"/>
    <col min="6925" max="6925" width="9" style="135" customWidth="1"/>
    <col min="6926" max="6926" width="10" style="135" bestFit="1" customWidth="1"/>
    <col min="6927" max="6927" width="9.7109375" style="135" bestFit="1" customWidth="1"/>
    <col min="6928" max="6928" width="11.42578125" style="135" bestFit="1" customWidth="1"/>
    <col min="6929" max="6929" width="0.42578125" style="135" customWidth="1"/>
    <col min="6930" max="7168" width="9.140625" style="135"/>
    <col min="7169" max="7169" width="8.140625" style="135" customWidth="1"/>
    <col min="7170" max="7170" width="36.5703125" style="135" customWidth="1"/>
    <col min="7171" max="7171" width="10" style="135" customWidth="1"/>
    <col min="7172" max="7172" width="5.7109375" style="135" bestFit="1" customWidth="1"/>
    <col min="7173" max="7173" width="10.28515625" style="135" bestFit="1" customWidth="1"/>
    <col min="7174" max="7174" width="13.28515625" style="135" bestFit="1" customWidth="1"/>
    <col min="7175" max="7175" width="10.140625" style="135" customWidth="1"/>
    <col min="7176" max="7176" width="10.7109375" style="135" bestFit="1" customWidth="1"/>
    <col min="7177" max="7177" width="13.5703125" style="135" customWidth="1"/>
    <col min="7178" max="7178" width="9.140625" style="135"/>
    <col min="7179" max="7179" width="6" style="135" bestFit="1" customWidth="1"/>
    <col min="7180" max="7180" width="9.85546875" style="135" bestFit="1" customWidth="1"/>
    <col min="7181" max="7181" width="9" style="135" customWidth="1"/>
    <col min="7182" max="7182" width="10" style="135" bestFit="1" customWidth="1"/>
    <col min="7183" max="7183" width="9.7109375" style="135" bestFit="1" customWidth="1"/>
    <col min="7184" max="7184" width="11.42578125" style="135" bestFit="1" customWidth="1"/>
    <col min="7185" max="7185" width="0.42578125" style="135" customWidth="1"/>
    <col min="7186" max="7424" width="9.140625" style="135"/>
    <col min="7425" max="7425" width="8.140625" style="135" customWidth="1"/>
    <col min="7426" max="7426" width="36.5703125" style="135" customWidth="1"/>
    <col min="7427" max="7427" width="10" style="135" customWidth="1"/>
    <col min="7428" max="7428" width="5.7109375" style="135" bestFit="1" customWidth="1"/>
    <col min="7429" max="7429" width="10.28515625" style="135" bestFit="1" customWidth="1"/>
    <col min="7430" max="7430" width="13.28515625" style="135" bestFit="1" customWidth="1"/>
    <col min="7431" max="7431" width="10.140625" style="135" customWidth="1"/>
    <col min="7432" max="7432" width="10.7109375" style="135" bestFit="1" customWidth="1"/>
    <col min="7433" max="7433" width="13.5703125" style="135" customWidth="1"/>
    <col min="7434" max="7434" width="9.140625" style="135"/>
    <col min="7435" max="7435" width="6" style="135" bestFit="1" customWidth="1"/>
    <col min="7436" max="7436" width="9.85546875" style="135" bestFit="1" customWidth="1"/>
    <col min="7437" max="7437" width="9" style="135" customWidth="1"/>
    <col min="7438" max="7438" width="10" style="135" bestFit="1" customWidth="1"/>
    <col min="7439" max="7439" width="9.7109375" style="135" bestFit="1" customWidth="1"/>
    <col min="7440" max="7440" width="11.42578125" style="135" bestFit="1" customWidth="1"/>
    <col min="7441" max="7441" width="0.42578125" style="135" customWidth="1"/>
    <col min="7442" max="7680" width="9.140625" style="135"/>
    <col min="7681" max="7681" width="8.140625" style="135" customWidth="1"/>
    <col min="7682" max="7682" width="36.5703125" style="135" customWidth="1"/>
    <col min="7683" max="7683" width="10" style="135" customWidth="1"/>
    <col min="7684" max="7684" width="5.7109375" style="135" bestFit="1" customWidth="1"/>
    <col min="7685" max="7685" width="10.28515625" style="135" bestFit="1" customWidth="1"/>
    <col min="7686" max="7686" width="13.28515625" style="135" bestFit="1" customWidth="1"/>
    <col min="7687" max="7687" width="10.140625" style="135" customWidth="1"/>
    <col min="7688" max="7688" width="10.7109375" style="135" bestFit="1" customWidth="1"/>
    <col min="7689" max="7689" width="13.5703125" style="135" customWidth="1"/>
    <col min="7690" max="7690" width="9.140625" style="135"/>
    <col min="7691" max="7691" width="6" style="135" bestFit="1" customWidth="1"/>
    <col min="7692" max="7692" width="9.85546875" style="135" bestFit="1" customWidth="1"/>
    <col min="7693" max="7693" width="9" style="135" customWidth="1"/>
    <col min="7694" max="7694" width="10" style="135" bestFit="1" customWidth="1"/>
    <col min="7695" max="7695" width="9.7109375" style="135" bestFit="1" customWidth="1"/>
    <col min="7696" max="7696" width="11.42578125" style="135" bestFit="1" customWidth="1"/>
    <col min="7697" max="7697" width="0.42578125" style="135" customWidth="1"/>
    <col min="7698" max="7936" width="9.140625" style="135"/>
    <col min="7937" max="7937" width="8.140625" style="135" customWidth="1"/>
    <col min="7938" max="7938" width="36.5703125" style="135" customWidth="1"/>
    <col min="7939" max="7939" width="10" style="135" customWidth="1"/>
    <col min="7940" max="7940" width="5.7109375" style="135" bestFit="1" customWidth="1"/>
    <col min="7941" max="7941" width="10.28515625" style="135" bestFit="1" customWidth="1"/>
    <col min="7942" max="7942" width="13.28515625" style="135" bestFit="1" customWidth="1"/>
    <col min="7943" max="7943" width="10.140625" style="135" customWidth="1"/>
    <col min="7944" max="7944" width="10.7109375" style="135" bestFit="1" customWidth="1"/>
    <col min="7945" max="7945" width="13.5703125" style="135" customWidth="1"/>
    <col min="7946" max="7946" width="9.140625" style="135"/>
    <col min="7947" max="7947" width="6" style="135" bestFit="1" customWidth="1"/>
    <col min="7948" max="7948" width="9.85546875" style="135" bestFit="1" customWidth="1"/>
    <col min="7949" max="7949" width="9" style="135" customWidth="1"/>
    <col min="7950" max="7950" width="10" style="135" bestFit="1" customWidth="1"/>
    <col min="7951" max="7951" width="9.7109375" style="135" bestFit="1" customWidth="1"/>
    <col min="7952" max="7952" width="11.42578125" style="135" bestFit="1" customWidth="1"/>
    <col min="7953" max="7953" width="0.42578125" style="135" customWidth="1"/>
    <col min="7954" max="8192" width="9.140625" style="135"/>
    <col min="8193" max="8193" width="8.140625" style="135" customWidth="1"/>
    <col min="8194" max="8194" width="36.5703125" style="135" customWidth="1"/>
    <col min="8195" max="8195" width="10" style="135" customWidth="1"/>
    <col min="8196" max="8196" width="5.7109375" style="135" bestFit="1" customWidth="1"/>
    <col min="8197" max="8197" width="10.28515625" style="135" bestFit="1" customWidth="1"/>
    <col min="8198" max="8198" width="13.28515625" style="135" bestFit="1" customWidth="1"/>
    <col min="8199" max="8199" width="10.140625" style="135" customWidth="1"/>
    <col min="8200" max="8200" width="10.7109375" style="135" bestFit="1" customWidth="1"/>
    <col min="8201" max="8201" width="13.5703125" style="135" customWidth="1"/>
    <col min="8202" max="8202" width="9.140625" style="135"/>
    <col min="8203" max="8203" width="6" style="135" bestFit="1" customWidth="1"/>
    <col min="8204" max="8204" width="9.85546875" style="135" bestFit="1" customWidth="1"/>
    <col min="8205" max="8205" width="9" style="135" customWidth="1"/>
    <col min="8206" max="8206" width="10" style="135" bestFit="1" customWidth="1"/>
    <col min="8207" max="8207" width="9.7109375" style="135" bestFit="1" customWidth="1"/>
    <col min="8208" max="8208" width="11.42578125" style="135" bestFit="1" customWidth="1"/>
    <col min="8209" max="8209" width="0.42578125" style="135" customWidth="1"/>
    <col min="8210" max="8448" width="9.140625" style="135"/>
    <col min="8449" max="8449" width="8.140625" style="135" customWidth="1"/>
    <col min="8450" max="8450" width="36.5703125" style="135" customWidth="1"/>
    <col min="8451" max="8451" width="10" style="135" customWidth="1"/>
    <col min="8452" max="8452" width="5.7109375" style="135" bestFit="1" customWidth="1"/>
    <col min="8453" max="8453" width="10.28515625" style="135" bestFit="1" customWidth="1"/>
    <col min="8454" max="8454" width="13.28515625" style="135" bestFit="1" customWidth="1"/>
    <col min="8455" max="8455" width="10.140625" style="135" customWidth="1"/>
    <col min="8456" max="8456" width="10.7109375" style="135" bestFit="1" customWidth="1"/>
    <col min="8457" max="8457" width="13.5703125" style="135" customWidth="1"/>
    <col min="8458" max="8458" width="9.140625" style="135"/>
    <col min="8459" max="8459" width="6" style="135" bestFit="1" customWidth="1"/>
    <col min="8460" max="8460" width="9.85546875" style="135" bestFit="1" customWidth="1"/>
    <col min="8461" max="8461" width="9" style="135" customWidth="1"/>
    <col min="8462" max="8462" width="10" style="135" bestFit="1" customWidth="1"/>
    <col min="8463" max="8463" width="9.7109375" style="135" bestFit="1" customWidth="1"/>
    <col min="8464" max="8464" width="11.42578125" style="135" bestFit="1" customWidth="1"/>
    <col min="8465" max="8465" width="0.42578125" style="135" customWidth="1"/>
    <col min="8466" max="8704" width="9.140625" style="135"/>
    <col min="8705" max="8705" width="8.140625" style="135" customWidth="1"/>
    <col min="8706" max="8706" width="36.5703125" style="135" customWidth="1"/>
    <col min="8707" max="8707" width="10" style="135" customWidth="1"/>
    <col min="8708" max="8708" width="5.7109375" style="135" bestFit="1" customWidth="1"/>
    <col min="8709" max="8709" width="10.28515625" style="135" bestFit="1" customWidth="1"/>
    <col min="8710" max="8710" width="13.28515625" style="135" bestFit="1" customWidth="1"/>
    <col min="8711" max="8711" width="10.140625" style="135" customWidth="1"/>
    <col min="8712" max="8712" width="10.7109375" style="135" bestFit="1" customWidth="1"/>
    <col min="8713" max="8713" width="13.5703125" style="135" customWidth="1"/>
    <col min="8714" max="8714" width="9.140625" style="135"/>
    <col min="8715" max="8715" width="6" style="135" bestFit="1" customWidth="1"/>
    <col min="8716" max="8716" width="9.85546875" style="135" bestFit="1" customWidth="1"/>
    <col min="8717" max="8717" width="9" style="135" customWidth="1"/>
    <col min="8718" max="8718" width="10" style="135" bestFit="1" customWidth="1"/>
    <col min="8719" max="8719" width="9.7109375" style="135" bestFit="1" customWidth="1"/>
    <col min="8720" max="8720" width="11.42578125" style="135" bestFit="1" customWidth="1"/>
    <col min="8721" max="8721" width="0.42578125" style="135" customWidth="1"/>
    <col min="8722" max="8960" width="9.140625" style="135"/>
    <col min="8961" max="8961" width="8.140625" style="135" customWidth="1"/>
    <col min="8962" max="8962" width="36.5703125" style="135" customWidth="1"/>
    <col min="8963" max="8963" width="10" style="135" customWidth="1"/>
    <col min="8964" max="8964" width="5.7109375" style="135" bestFit="1" customWidth="1"/>
    <col min="8965" max="8965" width="10.28515625" style="135" bestFit="1" customWidth="1"/>
    <col min="8966" max="8966" width="13.28515625" style="135" bestFit="1" customWidth="1"/>
    <col min="8967" max="8967" width="10.140625" style="135" customWidth="1"/>
    <col min="8968" max="8968" width="10.7109375" style="135" bestFit="1" customWidth="1"/>
    <col min="8969" max="8969" width="13.5703125" style="135" customWidth="1"/>
    <col min="8970" max="8970" width="9.140625" style="135"/>
    <col min="8971" max="8971" width="6" style="135" bestFit="1" customWidth="1"/>
    <col min="8972" max="8972" width="9.85546875" style="135" bestFit="1" customWidth="1"/>
    <col min="8973" max="8973" width="9" style="135" customWidth="1"/>
    <col min="8974" max="8974" width="10" style="135" bestFit="1" customWidth="1"/>
    <col min="8975" max="8975" width="9.7109375" style="135" bestFit="1" customWidth="1"/>
    <col min="8976" max="8976" width="11.42578125" style="135" bestFit="1" customWidth="1"/>
    <col min="8977" max="8977" width="0.42578125" style="135" customWidth="1"/>
    <col min="8978" max="9216" width="9.140625" style="135"/>
    <col min="9217" max="9217" width="8.140625" style="135" customWidth="1"/>
    <col min="9218" max="9218" width="36.5703125" style="135" customWidth="1"/>
    <col min="9219" max="9219" width="10" style="135" customWidth="1"/>
    <col min="9220" max="9220" width="5.7109375" style="135" bestFit="1" customWidth="1"/>
    <col min="9221" max="9221" width="10.28515625" style="135" bestFit="1" customWidth="1"/>
    <col min="9222" max="9222" width="13.28515625" style="135" bestFit="1" customWidth="1"/>
    <col min="9223" max="9223" width="10.140625" style="135" customWidth="1"/>
    <col min="9224" max="9224" width="10.7109375" style="135" bestFit="1" customWidth="1"/>
    <col min="9225" max="9225" width="13.5703125" style="135" customWidth="1"/>
    <col min="9226" max="9226" width="9.140625" style="135"/>
    <col min="9227" max="9227" width="6" style="135" bestFit="1" customWidth="1"/>
    <col min="9228" max="9228" width="9.85546875" style="135" bestFit="1" customWidth="1"/>
    <col min="9229" max="9229" width="9" style="135" customWidth="1"/>
    <col min="9230" max="9230" width="10" style="135" bestFit="1" customWidth="1"/>
    <col min="9231" max="9231" width="9.7109375" style="135" bestFit="1" customWidth="1"/>
    <col min="9232" max="9232" width="11.42578125" style="135" bestFit="1" customWidth="1"/>
    <col min="9233" max="9233" width="0.42578125" style="135" customWidth="1"/>
    <col min="9234" max="9472" width="9.140625" style="135"/>
    <col min="9473" max="9473" width="8.140625" style="135" customWidth="1"/>
    <col min="9474" max="9474" width="36.5703125" style="135" customWidth="1"/>
    <col min="9475" max="9475" width="10" style="135" customWidth="1"/>
    <col min="9476" max="9476" width="5.7109375" style="135" bestFit="1" customWidth="1"/>
    <col min="9477" max="9477" width="10.28515625" style="135" bestFit="1" customWidth="1"/>
    <col min="9478" max="9478" width="13.28515625" style="135" bestFit="1" customWidth="1"/>
    <col min="9479" max="9479" width="10.140625" style="135" customWidth="1"/>
    <col min="9480" max="9480" width="10.7109375" style="135" bestFit="1" customWidth="1"/>
    <col min="9481" max="9481" width="13.5703125" style="135" customWidth="1"/>
    <col min="9482" max="9482" width="9.140625" style="135"/>
    <col min="9483" max="9483" width="6" style="135" bestFit="1" customWidth="1"/>
    <col min="9484" max="9484" width="9.85546875" style="135" bestFit="1" customWidth="1"/>
    <col min="9485" max="9485" width="9" style="135" customWidth="1"/>
    <col min="9486" max="9486" width="10" style="135" bestFit="1" customWidth="1"/>
    <col min="9487" max="9487" width="9.7109375" style="135" bestFit="1" customWidth="1"/>
    <col min="9488" max="9488" width="11.42578125" style="135" bestFit="1" customWidth="1"/>
    <col min="9489" max="9489" width="0.42578125" style="135" customWidth="1"/>
    <col min="9490" max="9728" width="9.140625" style="135"/>
    <col min="9729" max="9729" width="8.140625" style="135" customWidth="1"/>
    <col min="9730" max="9730" width="36.5703125" style="135" customWidth="1"/>
    <col min="9731" max="9731" width="10" style="135" customWidth="1"/>
    <col min="9732" max="9732" width="5.7109375" style="135" bestFit="1" customWidth="1"/>
    <col min="9733" max="9733" width="10.28515625" style="135" bestFit="1" customWidth="1"/>
    <col min="9734" max="9734" width="13.28515625" style="135" bestFit="1" customWidth="1"/>
    <col min="9735" max="9735" width="10.140625" style="135" customWidth="1"/>
    <col min="9736" max="9736" width="10.7109375" style="135" bestFit="1" customWidth="1"/>
    <col min="9737" max="9737" width="13.5703125" style="135" customWidth="1"/>
    <col min="9738" max="9738" width="9.140625" style="135"/>
    <col min="9739" max="9739" width="6" style="135" bestFit="1" customWidth="1"/>
    <col min="9740" max="9740" width="9.85546875" style="135" bestFit="1" customWidth="1"/>
    <col min="9741" max="9741" width="9" style="135" customWidth="1"/>
    <col min="9742" max="9742" width="10" style="135" bestFit="1" customWidth="1"/>
    <col min="9743" max="9743" width="9.7109375" style="135" bestFit="1" customWidth="1"/>
    <col min="9744" max="9744" width="11.42578125" style="135" bestFit="1" customWidth="1"/>
    <col min="9745" max="9745" width="0.42578125" style="135" customWidth="1"/>
    <col min="9746" max="9984" width="9.140625" style="135"/>
    <col min="9985" max="9985" width="8.140625" style="135" customWidth="1"/>
    <col min="9986" max="9986" width="36.5703125" style="135" customWidth="1"/>
    <col min="9987" max="9987" width="10" style="135" customWidth="1"/>
    <col min="9988" max="9988" width="5.7109375" style="135" bestFit="1" customWidth="1"/>
    <col min="9989" max="9989" width="10.28515625" style="135" bestFit="1" customWidth="1"/>
    <col min="9990" max="9990" width="13.28515625" style="135" bestFit="1" customWidth="1"/>
    <col min="9991" max="9991" width="10.140625" style="135" customWidth="1"/>
    <col min="9992" max="9992" width="10.7109375" style="135" bestFit="1" customWidth="1"/>
    <col min="9993" max="9993" width="13.5703125" style="135" customWidth="1"/>
    <col min="9994" max="9994" width="9.140625" style="135"/>
    <col min="9995" max="9995" width="6" style="135" bestFit="1" customWidth="1"/>
    <col min="9996" max="9996" width="9.85546875" style="135" bestFit="1" customWidth="1"/>
    <col min="9997" max="9997" width="9" style="135" customWidth="1"/>
    <col min="9998" max="9998" width="10" style="135" bestFit="1" customWidth="1"/>
    <col min="9999" max="9999" width="9.7109375" style="135" bestFit="1" customWidth="1"/>
    <col min="10000" max="10000" width="11.42578125" style="135" bestFit="1" customWidth="1"/>
    <col min="10001" max="10001" width="0.42578125" style="135" customWidth="1"/>
    <col min="10002" max="10240" width="9.140625" style="135"/>
    <col min="10241" max="10241" width="8.140625" style="135" customWidth="1"/>
    <col min="10242" max="10242" width="36.5703125" style="135" customWidth="1"/>
    <col min="10243" max="10243" width="10" style="135" customWidth="1"/>
    <col min="10244" max="10244" width="5.7109375" style="135" bestFit="1" customWidth="1"/>
    <col min="10245" max="10245" width="10.28515625" style="135" bestFit="1" customWidth="1"/>
    <col min="10246" max="10246" width="13.28515625" style="135" bestFit="1" customWidth="1"/>
    <col min="10247" max="10247" width="10.140625" style="135" customWidth="1"/>
    <col min="10248" max="10248" width="10.7109375" style="135" bestFit="1" customWidth="1"/>
    <col min="10249" max="10249" width="13.5703125" style="135" customWidth="1"/>
    <col min="10250" max="10250" width="9.140625" style="135"/>
    <col min="10251" max="10251" width="6" style="135" bestFit="1" customWidth="1"/>
    <col min="10252" max="10252" width="9.85546875" style="135" bestFit="1" customWidth="1"/>
    <col min="10253" max="10253" width="9" style="135" customWidth="1"/>
    <col min="10254" max="10254" width="10" style="135" bestFit="1" customWidth="1"/>
    <col min="10255" max="10255" width="9.7109375" style="135" bestFit="1" customWidth="1"/>
    <col min="10256" max="10256" width="11.42578125" style="135" bestFit="1" customWidth="1"/>
    <col min="10257" max="10257" width="0.42578125" style="135" customWidth="1"/>
    <col min="10258" max="10496" width="9.140625" style="135"/>
    <col min="10497" max="10497" width="8.140625" style="135" customWidth="1"/>
    <col min="10498" max="10498" width="36.5703125" style="135" customWidth="1"/>
    <col min="10499" max="10499" width="10" style="135" customWidth="1"/>
    <col min="10500" max="10500" width="5.7109375" style="135" bestFit="1" customWidth="1"/>
    <col min="10501" max="10501" width="10.28515625" style="135" bestFit="1" customWidth="1"/>
    <col min="10502" max="10502" width="13.28515625" style="135" bestFit="1" customWidth="1"/>
    <col min="10503" max="10503" width="10.140625" style="135" customWidth="1"/>
    <col min="10504" max="10504" width="10.7109375" style="135" bestFit="1" customWidth="1"/>
    <col min="10505" max="10505" width="13.5703125" style="135" customWidth="1"/>
    <col min="10506" max="10506" width="9.140625" style="135"/>
    <col min="10507" max="10507" width="6" style="135" bestFit="1" customWidth="1"/>
    <col min="10508" max="10508" width="9.85546875" style="135" bestFit="1" customWidth="1"/>
    <col min="10509" max="10509" width="9" style="135" customWidth="1"/>
    <col min="10510" max="10510" width="10" style="135" bestFit="1" customWidth="1"/>
    <col min="10511" max="10511" width="9.7109375" style="135" bestFit="1" customWidth="1"/>
    <col min="10512" max="10512" width="11.42578125" style="135" bestFit="1" customWidth="1"/>
    <col min="10513" max="10513" width="0.42578125" style="135" customWidth="1"/>
    <col min="10514" max="10752" width="9.140625" style="135"/>
    <col min="10753" max="10753" width="8.140625" style="135" customWidth="1"/>
    <col min="10754" max="10754" width="36.5703125" style="135" customWidth="1"/>
    <col min="10755" max="10755" width="10" style="135" customWidth="1"/>
    <col min="10756" max="10756" width="5.7109375" style="135" bestFit="1" customWidth="1"/>
    <col min="10757" max="10757" width="10.28515625" style="135" bestFit="1" customWidth="1"/>
    <col min="10758" max="10758" width="13.28515625" style="135" bestFit="1" customWidth="1"/>
    <col min="10759" max="10759" width="10.140625" style="135" customWidth="1"/>
    <col min="10760" max="10760" width="10.7109375" style="135" bestFit="1" customWidth="1"/>
    <col min="10761" max="10761" width="13.5703125" style="135" customWidth="1"/>
    <col min="10762" max="10762" width="9.140625" style="135"/>
    <col min="10763" max="10763" width="6" style="135" bestFit="1" customWidth="1"/>
    <col min="10764" max="10764" width="9.85546875" style="135" bestFit="1" customWidth="1"/>
    <col min="10765" max="10765" width="9" style="135" customWidth="1"/>
    <col min="10766" max="10766" width="10" style="135" bestFit="1" customWidth="1"/>
    <col min="10767" max="10767" width="9.7109375" style="135" bestFit="1" customWidth="1"/>
    <col min="10768" max="10768" width="11.42578125" style="135" bestFit="1" customWidth="1"/>
    <col min="10769" max="10769" width="0.42578125" style="135" customWidth="1"/>
    <col min="10770" max="11008" width="9.140625" style="135"/>
    <col min="11009" max="11009" width="8.140625" style="135" customWidth="1"/>
    <col min="11010" max="11010" width="36.5703125" style="135" customWidth="1"/>
    <col min="11011" max="11011" width="10" style="135" customWidth="1"/>
    <col min="11012" max="11012" width="5.7109375" style="135" bestFit="1" customWidth="1"/>
    <col min="11013" max="11013" width="10.28515625" style="135" bestFit="1" customWidth="1"/>
    <col min="11014" max="11014" width="13.28515625" style="135" bestFit="1" customWidth="1"/>
    <col min="11015" max="11015" width="10.140625" style="135" customWidth="1"/>
    <col min="11016" max="11016" width="10.7109375" style="135" bestFit="1" customWidth="1"/>
    <col min="11017" max="11017" width="13.5703125" style="135" customWidth="1"/>
    <col min="11018" max="11018" width="9.140625" style="135"/>
    <col min="11019" max="11019" width="6" style="135" bestFit="1" customWidth="1"/>
    <col min="11020" max="11020" width="9.85546875" style="135" bestFit="1" customWidth="1"/>
    <col min="11021" max="11021" width="9" style="135" customWidth="1"/>
    <col min="11022" max="11022" width="10" style="135" bestFit="1" customWidth="1"/>
    <col min="11023" max="11023" width="9.7109375" style="135" bestFit="1" customWidth="1"/>
    <col min="11024" max="11024" width="11.42578125" style="135" bestFit="1" customWidth="1"/>
    <col min="11025" max="11025" width="0.42578125" style="135" customWidth="1"/>
    <col min="11026" max="11264" width="9.140625" style="135"/>
    <col min="11265" max="11265" width="8.140625" style="135" customWidth="1"/>
    <col min="11266" max="11266" width="36.5703125" style="135" customWidth="1"/>
    <col min="11267" max="11267" width="10" style="135" customWidth="1"/>
    <col min="11268" max="11268" width="5.7109375" style="135" bestFit="1" customWidth="1"/>
    <col min="11269" max="11269" width="10.28515625" style="135" bestFit="1" customWidth="1"/>
    <col min="11270" max="11270" width="13.28515625" style="135" bestFit="1" customWidth="1"/>
    <col min="11271" max="11271" width="10.140625" style="135" customWidth="1"/>
    <col min="11272" max="11272" width="10.7109375" style="135" bestFit="1" customWidth="1"/>
    <col min="11273" max="11273" width="13.5703125" style="135" customWidth="1"/>
    <col min="11274" max="11274" width="9.140625" style="135"/>
    <col min="11275" max="11275" width="6" style="135" bestFit="1" customWidth="1"/>
    <col min="11276" max="11276" width="9.85546875" style="135" bestFit="1" customWidth="1"/>
    <col min="11277" max="11277" width="9" style="135" customWidth="1"/>
    <col min="11278" max="11278" width="10" style="135" bestFit="1" customWidth="1"/>
    <col min="11279" max="11279" width="9.7109375" style="135" bestFit="1" customWidth="1"/>
    <col min="11280" max="11280" width="11.42578125" style="135" bestFit="1" customWidth="1"/>
    <col min="11281" max="11281" width="0.42578125" style="135" customWidth="1"/>
    <col min="11282" max="11520" width="9.140625" style="135"/>
    <col min="11521" max="11521" width="8.140625" style="135" customWidth="1"/>
    <col min="11522" max="11522" width="36.5703125" style="135" customWidth="1"/>
    <col min="11523" max="11523" width="10" style="135" customWidth="1"/>
    <col min="11524" max="11524" width="5.7109375" style="135" bestFit="1" customWidth="1"/>
    <col min="11525" max="11525" width="10.28515625" style="135" bestFit="1" customWidth="1"/>
    <col min="11526" max="11526" width="13.28515625" style="135" bestFit="1" customWidth="1"/>
    <col min="11527" max="11527" width="10.140625" style="135" customWidth="1"/>
    <col min="11528" max="11528" width="10.7109375" style="135" bestFit="1" customWidth="1"/>
    <col min="11529" max="11529" width="13.5703125" style="135" customWidth="1"/>
    <col min="11530" max="11530" width="9.140625" style="135"/>
    <col min="11531" max="11531" width="6" style="135" bestFit="1" customWidth="1"/>
    <col min="11532" max="11532" width="9.85546875" style="135" bestFit="1" customWidth="1"/>
    <col min="11533" max="11533" width="9" style="135" customWidth="1"/>
    <col min="11534" max="11534" width="10" style="135" bestFit="1" customWidth="1"/>
    <col min="11535" max="11535" width="9.7109375" style="135" bestFit="1" customWidth="1"/>
    <col min="11536" max="11536" width="11.42578125" style="135" bestFit="1" customWidth="1"/>
    <col min="11537" max="11537" width="0.42578125" style="135" customWidth="1"/>
    <col min="11538" max="11776" width="9.140625" style="135"/>
    <col min="11777" max="11777" width="8.140625" style="135" customWidth="1"/>
    <col min="11778" max="11778" width="36.5703125" style="135" customWidth="1"/>
    <col min="11779" max="11779" width="10" style="135" customWidth="1"/>
    <col min="11780" max="11780" width="5.7109375" style="135" bestFit="1" customWidth="1"/>
    <col min="11781" max="11781" width="10.28515625" style="135" bestFit="1" customWidth="1"/>
    <col min="11782" max="11782" width="13.28515625" style="135" bestFit="1" customWidth="1"/>
    <col min="11783" max="11783" width="10.140625" style="135" customWidth="1"/>
    <col min="11784" max="11784" width="10.7109375" style="135" bestFit="1" customWidth="1"/>
    <col min="11785" max="11785" width="13.5703125" style="135" customWidth="1"/>
    <col min="11786" max="11786" width="9.140625" style="135"/>
    <col min="11787" max="11787" width="6" style="135" bestFit="1" customWidth="1"/>
    <col min="11788" max="11788" width="9.85546875" style="135" bestFit="1" customWidth="1"/>
    <col min="11789" max="11789" width="9" style="135" customWidth="1"/>
    <col min="11790" max="11790" width="10" style="135" bestFit="1" customWidth="1"/>
    <col min="11791" max="11791" width="9.7109375" style="135" bestFit="1" customWidth="1"/>
    <col min="11792" max="11792" width="11.42578125" style="135" bestFit="1" customWidth="1"/>
    <col min="11793" max="11793" width="0.42578125" style="135" customWidth="1"/>
    <col min="11794" max="12032" width="9.140625" style="135"/>
    <col min="12033" max="12033" width="8.140625" style="135" customWidth="1"/>
    <col min="12034" max="12034" width="36.5703125" style="135" customWidth="1"/>
    <col min="12035" max="12035" width="10" style="135" customWidth="1"/>
    <col min="12036" max="12036" width="5.7109375" style="135" bestFit="1" customWidth="1"/>
    <col min="12037" max="12037" width="10.28515625" style="135" bestFit="1" customWidth="1"/>
    <col min="12038" max="12038" width="13.28515625" style="135" bestFit="1" customWidth="1"/>
    <col min="12039" max="12039" width="10.140625" style="135" customWidth="1"/>
    <col min="12040" max="12040" width="10.7109375" style="135" bestFit="1" customWidth="1"/>
    <col min="12041" max="12041" width="13.5703125" style="135" customWidth="1"/>
    <col min="12042" max="12042" width="9.140625" style="135"/>
    <col min="12043" max="12043" width="6" style="135" bestFit="1" customWidth="1"/>
    <col min="12044" max="12044" width="9.85546875" style="135" bestFit="1" customWidth="1"/>
    <col min="12045" max="12045" width="9" style="135" customWidth="1"/>
    <col min="12046" max="12046" width="10" style="135" bestFit="1" customWidth="1"/>
    <col min="12047" max="12047" width="9.7109375" style="135" bestFit="1" customWidth="1"/>
    <col min="12048" max="12048" width="11.42578125" style="135" bestFit="1" customWidth="1"/>
    <col min="12049" max="12049" width="0.42578125" style="135" customWidth="1"/>
    <col min="12050" max="12288" width="9.140625" style="135"/>
    <col min="12289" max="12289" width="8.140625" style="135" customWidth="1"/>
    <col min="12290" max="12290" width="36.5703125" style="135" customWidth="1"/>
    <col min="12291" max="12291" width="10" style="135" customWidth="1"/>
    <col min="12292" max="12292" width="5.7109375" style="135" bestFit="1" customWidth="1"/>
    <col min="12293" max="12293" width="10.28515625" style="135" bestFit="1" customWidth="1"/>
    <col min="12294" max="12294" width="13.28515625" style="135" bestFit="1" customWidth="1"/>
    <col min="12295" max="12295" width="10.140625" style="135" customWidth="1"/>
    <col min="12296" max="12296" width="10.7109375" style="135" bestFit="1" customWidth="1"/>
    <col min="12297" max="12297" width="13.5703125" style="135" customWidth="1"/>
    <col min="12298" max="12298" width="9.140625" style="135"/>
    <col min="12299" max="12299" width="6" style="135" bestFit="1" customWidth="1"/>
    <col min="12300" max="12300" width="9.85546875" style="135" bestFit="1" customWidth="1"/>
    <col min="12301" max="12301" width="9" style="135" customWidth="1"/>
    <col min="12302" max="12302" width="10" style="135" bestFit="1" customWidth="1"/>
    <col min="12303" max="12303" width="9.7109375" style="135" bestFit="1" customWidth="1"/>
    <col min="12304" max="12304" width="11.42578125" style="135" bestFit="1" customWidth="1"/>
    <col min="12305" max="12305" width="0.42578125" style="135" customWidth="1"/>
    <col min="12306" max="12544" width="9.140625" style="135"/>
    <col min="12545" max="12545" width="8.140625" style="135" customWidth="1"/>
    <col min="12546" max="12546" width="36.5703125" style="135" customWidth="1"/>
    <col min="12547" max="12547" width="10" style="135" customWidth="1"/>
    <col min="12548" max="12548" width="5.7109375" style="135" bestFit="1" customWidth="1"/>
    <col min="12549" max="12549" width="10.28515625" style="135" bestFit="1" customWidth="1"/>
    <col min="12550" max="12550" width="13.28515625" style="135" bestFit="1" customWidth="1"/>
    <col min="12551" max="12551" width="10.140625" style="135" customWidth="1"/>
    <col min="12552" max="12552" width="10.7109375" style="135" bestFit="1" customWidth="1"/>
    <col min="12553" max="12553" width="13.5703125" style="135" customWidth="1"/>
    <col min="12554" max="12554" width="9.140625" style="135"/>
    <col min="12555" max="12555" width="6" style="135" bestFit="1" customWidth="1"/>
    <col min="12556" max="12556" width="9.85546875" style="135" bestFit="1" customWidth="1"/>
    <col min="12557" max="12557" width="9" style="135" customWidth="1"/>
    <col min="12558" max="12558" width="10" style="135" bestFit="1" customWidth="1"/>
    <col min="12559" max="12559" width="9.7109375" style="135" bestFit="1" customWidth="1"/>
    <col min="12560" max="12560" width="11.42578125" style="135" bestFit="1" customWidth="1"/>
    <col min="12561" max="12561" width="0.42578125" style="135" customWidth="1"/>
    <col min="12562" max="12800" width="9.140625" style="135"/>
    <col min="12801" max="12801" width="8.140625" style="135" customWidth="1"/>
    <col min="12802" max="12802" width="36.5703125" style="135" customWidth="1"/>
    <col min="12803" max="12803" width="10" style="135" customWidth="1"/>
    <col min="12804" max="12804" width="5.7109375" style="135" bestFit="1" customWidth="1"/>
    <col min="12805" max="12805" width="10.28515625" style="135" bestFit="1" customWidth="1"/>
    <col min="12806" max="12806" width="13.28515625" style="135" bestFit="1" customWidth="1"/>
    <col min="12807" max="12807" width="10.140625" style="135" customWidth="1"/>
    <col min="12808" max="12808" width="10.7109375" style="135" bestFit="1" customWidth="1"/>
    <col min="12809" max="12809" width="13.5703125" style="135" customWidth="1"/>
    <col min="12810" max="12810" width="9.140625" style="135"/>
    <col min="12811" max="12811" width="6" style="135" bestFit="1" customWidth="1"/>
    <col min="12812" max="12812" width="9.85546875" style="135" bestFit="1" customWidth="1"/>
    <col min="12813" max="12813" width="9" style="135" customWidth="1"/>
    <col min="12814" max="12814" width="10" style="135" bestFit="1" customWidth="1"/>
    <col min="12815" max="12815" width="9.7109375" style="135" bestFit="1" customWidth="1"/>
    <col min="12816" max="12816" width="11.42578125" style="135" bestFit="1" customWidth="1"/>
    <col min="12817" max="12817" width="0.42578125" style="135" customWidth="1"/>
    <col min="12818" max="13056" width="9.140625" style="135"/>
    <col min="13057" max="13057" width="8.140625" style="135" customWidth="1"/>
    <col min="13058" max="13058" width="36.5703125" style="135" customWidth="1"/>
    <col min="13059" max="13059" width="10" style="135" customWidth="1"/>
    <col min="13060" max="13060" width="5.7109375" style="135" bestFit="1" customWidth="1"/>
    <col min="13061" max="13061" width="10.28515625" style="135" bestFit="1" customWidth="1"/>
    <col min="13062" max="13062" width="13.28515625" style="135" bestFit="1" customWidth="1"/>
    <col min="13063" max="13063" width="10.140625" style="135" customWidth="1"/>
    <col min="13064" max="13064" width="10.7109375" style="135" bestFit="1" customWidth="1"/>
    <col min="13065" max="13065" width="13.5703125" style="135" customWidth="1"/>
    <col min="13066" max="13066" width="9.140625" style="135"/>
    <col min="13067" max="13067" width="6" style="135" bestFit="1" customWidth="1"/>
    <col min="13068" max="13068" width="9.85546875" style="135" bestFit="1" customWidth="1"/>
    <col min="13069" max="13069" width="9" style="135" customWidth="1"/>
    <col min="13070" max="13070" width="10" style="135" bestFit="1" customWidth="1"/>
    <col min="13071" max="13071" width="9.7109375" style="135" bestFit="1" customWidth="1"/>
    <col min="13072" max="13072" width="11.42578125" style="135" bestFit="1" customWidth="1"/>
    <col min="13073" max="13073" width="0.42578125" style="135" customWidth="1"/>
    <col min="13074" max="13312" width="9.140625" style="135"/>
    <col min="13313" max="13313" width="8.140625" style="135" customWidth="1"/>
    <col min="13314" max="13314" width="36.5703125" style="135" customWidth="1"/>
    <col min="13315" max="13315" width="10" style="135" customWidth="1"/>
    <col min="13316" max="13316" width="5.7109375" style="135" bestFit="1" customWidth="1"/>
    <col min="13317" max="13317" width="10.28515625" style="135" bestFit="1" customWidth="1"/>
    <col min="13318" max="13318" width="13.28515625" style="135" bestFit="1" customWidth="1"/>
    <col min="13319" max="13319" width="10.140625" style="135" customWidth="1"/>
    <col min="13320" max="13320" width="10.7109375" style="135" bestFit="1" customWidth="1"/>
    <col min="13321" max="13321" width="13.5703125" style="135" customWidth="1"/>
    <col min="13322" max="13322" width="9.140625" style="135"/>
    <col min="13323" max="13323" width="6" style="135" bestFit="1" customWidth="1"/>
    <col min="13324" max="13324" width="9.85546875" style="135" bestFit="1" customWidth="1"/>
    <col min="13325" max="13325" width="9" style="135" customWidth="1"/>
    <col min="13326" max="13326" width="10" style="135" bestFit="1" customWidth="1"/>
    <col min="13327" max="13327" width="9.7109375" style="135" bestFit="1" customWidth="1"/>
    <col min="13328" max="13328" width="11.42578125" style="135" bestFit="1" customWidth="1"/>
    <col min="13329" max="13329" width="0.42578125" style="135" customWidth="1"/>
    <col min="13330" max="13568" width="9.140625" style="135"/>
    <col min="13569" max="13569" width="8.140625" style="135" customWidth="1"/>
    <col min="13570" max="13570" width="36.5703125" style="135" customWidth="1"/>
    <col min="13571" max="13571" width="10" style="135" customWidth="1"/>
    <col min="13572" max="13572" width="5.7109375" style="135" bestFit="1" customWidth="1"/>
    <col min="13573" max="13573" width="10.28515625" style="135" bestFit="1" customWidth="1"/>
    <col min="13574" max="13574" width="13.28515625" style="135" bestFit="1" customWidth="1"/>
    <col min="13575" max="13575" width="10.140625" style="135" customWidth="1"/>
    <col min="13576" max="13576" width="10.7109375" style="135" bestFit="1" customWidth="1"/>
    <col min="13577" max="13577" width="13.5703125" style="135" customWidth="1"/>
    <col min="13578" max="13578" width="9.140625" style="135"/>
    <col min="13579" max="13579" width="6" style="135" bestFit="1" customWidth="1"/>
    <col min="13580" max="13580" width="9.85546875" style="135" bestFit="1" customWidth="1"/>
    <col min="13581" max="13581" width="9" style="135" customWidth="1"/>
    <col min="13582" max="13582" width="10" style="135" bestFit="1" customWidth="1"/>
    <col min="13583" max="13583" width="9.7109375" style="135" bestFit="1" customWidth="1"/>
    <col min="13584" max="13584" width="11.42578125" style="135" bestFit="1" customWidth="1"/>
    <col min="13585" max="13585" width="0.42578125" style="135" customWidth="1"/>
    <col min="13586" max="13824" width="9.140625" style="135"/>
    <col min="13825" max="13825" width="8.140625" style="135" customWidth="1"/>
    <col min="13826" max="13826" width="36.5703125" style="135" customWidth="1"/>
    <col min="13827" max="13827" width="10" style="135" customWidth="1"/>
    <col min="13828" max="13828" width="5.7109375" style="135" bestFit="1" customWidth="1"/>
    <col min="13829" max="13829" width="10.28515625" style="135" bestFit="1" customWidth="1"/>
    <col min="13830" max="13830" width="13.28515625" style="135" bestFit="1" customWidth="1"/>
    <col min="13831" max="13831" width="10.140625" style="135" customWidth="1"/>
    <col min="13832" max="13832" width="10.7109375" style="135" bestFit="1" customWidth="1"/>
    <col min="13833" max="13833" width="13.5703125" style="135" customWidth="1"/>
    <col min="13834" max="13834" width="9.140625" style="135"/>
    <col min="13835" max="13835" width="6" style="135" bestFit="1" customWidth="1"/>
    <col min="13836" max="13836" width="9.85546875" style="135" bestFit="1" customWidth="1"/>
    <col min="13837" max="13837" width="9" style="135" customWidth="1"/>
    <col min="13838" max="13838" width="10" style="135" bestFit="1" customWidth="1"/>
    <col min="13839" max="13839" width="9.7109375" style="135" bestFit="1" customWidth="1"/>
    <col min="13840" max="13840" width="11.42578125" style="135" bestFit="1" customWidth="1"/>
    <col min="13841" max="13841" width="0.42578125" style="135" customWidth="1"/>
    <col min="13842" max="14080" width="9.140625" style="135"/>
    <col min="14081" max="14081" width="8.140625" style="135" customWidth="1"/>
    <col min="14082" max="14082" width="36.5703125" style="135" customWidth="1"/>
    <col min="14083" max="14083" width="10" style="135" customWidth="1"/>
    <col min="14084" max="14084" width="5.7109375" style="135" bestFit="1" customWidth="1"/>
    <col min="14085" max="14085" width="10.28515625" style="135" bestFit="1" customWidth="1"/>
    <col min="14086" max="14086" width="13.28515625" style="135" bestFit="1" customWidth="1"/>
    <col min="14087" max="14087" width="10.140625" style="135" customWidth="1"/>
    <col min="14088" max="14088" width="10.7109375" style="135" bestFit="1" customWidth="1"/>
    <col min="14089" max="14089" width="13.5703125" style="135" customWidth="1"/>
    <col min="14090" max="14090" width="9.140625" style="135"/>
    <col min="14091" max="14091" width="6" style="135" bestFit="1" customWidth="1"/>
    <col min="14092" max="14092" width="9.85546875" style="135" bestFit="1" customWidth="1"/>
    <col min="14093" max="14093" width="9" style="135" customWidth="1"/>
    <col min="14094" max="14094" width="10" style="135" bestFit="1" customWidth="1"/>
    <col min="14095" max="14095" width="9.7109375" style="135" bestFit="1" customWidth="1"/>
    <col min="14096" max="14096" width="11.42578125" style="135" bestFit="1" customWidth="1"/>
    <col min="14097" max="14097" width="0.42578125" style="135" customWidth="1"/>
    <col min="14098" max="14336" width="9.140625" style="135"/>
    <col min="14337" max="14337" width="8.140625" style="135" customWidth="1"/>
    <col min="14338" max="14338" width="36.5703125" style="135" customWidth="1"/>
    <col min="14339" max="14339" width="10" style="135" customWidth="1"/>
    <col min="14340" max="14340" width="5.7109375" style="135" bestFit="1" customWidth="1"/>
    <col min="14341" max="14341" width="10.28515625" style="135" bestFit="1" customWidth="1"/>
    <col min="14342" max="14342" width="13.28515625" style="135" bestFit="1" customWidth="1"/>
    <col min="14343" max="14343" width="10.140625" style="135" customWidth="1"/>
    <col min="14344" max="14344" width="10.7109375" style="135" bestFit="1" customWidth="1"/>
    <col min="14345" max="14345" width="13.5703125" style="135" customWidth="1"/>
    <col min="14346" max="14346" width="9.140625" style="135"/>
    <col min="14347" max="14347" width="6" style="135" bestFit="1" customWidth="1"/>
    <col min="14348" max="14348" width="9.85546875" style="135" bestFit="1" customWidth="1"/>
    <col min="14349" max="14349" width="9" style="135" customWidth="1"/>
    <col min="14350" max="14350" width="10" style="135" bestFit="1" customWidth="1"/>
    <col min="14351" max="14351" width="9.7109375" style="135" bestFit="1" customWidth="1"/>
    <col min="14352" max="14352" width="11.42578125" style="135" bestFit="1" customWidth="1"/>
    <col min="14353" max="14353" width="0.42578125" style="135" customWidth="1"/>
    <col min="14354" max="14592" width="9.140625" style="135"/>
    <col min="14593" max="14593" width="8.140625" style="135" customWidth="1"/>
    <col min="14594" max="14594" width="36.5703125" style="135" customWidth="1"/>
    <col min="14595" max="14595" width="10" style="135" customWidth="1"/>
    <col min="14596" max="14596" width="5.7109375" style="135" bestFit="1" customWidth="1"/>
    <col min="14597" max="14597" width="10.28515625" style="135" bestFit="1" customWidth="1"/>
    <col min="14598" max="14598" width="13.28515625" style="135" bestFit="1" customWidth="1"/>
    <col min="14599" max="14599" width="10.140625" style="135" customWidth="1"/>
    <col min="14600" max="14600" width="10.7109375" style="135" bestFit="1" customWidth="1"/>
    <col min="14601" max="14601" width="13.5703125" style="135" customWidth="1"/>
    <col min="14602" max="14602" width="9.140625" style="135"/>
    <col min="14603" max="14603" width="6" style="135" bestFit="1" customWidth="1"/>
    <col min="14604" max="14604" width="9.85546875" style="135" bestFit="1" customWidth="1"/>
    <col min="14605" max="14605" width="9" style="135" customWidth="1"/>
    <col min="14606" max="14606" width="10" style="135" bestFit="1" customWidth="1"/>
    <col min="14607" max="14607" width="9.7109375" style="135" bestFit="1" customWidth="1"/>
    <col min="14608" max="14608" width="11.42578125" style="135" bestFit="1" customWidth="1"/>
    <col min="14609" max="14609" width="0.42578125" style="135" customWidth="1"/>
    <col min="14610" max="14848" width="9.140625" style="135"/>
    <col min="14849" max="14849" width="8.140625" style="135" customWidth="1"/>
    <col min="14850" max="14850" width="36.5703125" style="135" customWidth="1"/>
    <col min="14851" max="14851" width="10" style="135" customWidth="1"/>
    <col min="14852" max="14852" width="5.7109375" style="135" bestFit="1" customWidth="1"/>
    <col min="14853" max="14853" width="10.28515625" style="135" bestFit="1" customWidth="1"/>
    <col min="14854" max="14854" width="13.28515625" style="135" bestFit="1" customWidth="1"/>
    <col min="14855" max="14855" width="10.140625" style="135" customWidth="1"/>
    <col min="14856" max="14856" width="10.7109375" style="135" bestFit="1" customWidth="1"/>
    <col min="14857" max="14857" width="13.5703125" style="135" customWidth="1"/>
    <col min="14858" max="14858" width="9.140625" style="135"/>
    <col min="14859" max="14859" width="6" style="135" bestFit="1" customWidth="1"/>
    <col min="14860" max="14860" width="9.85546875" style="135" bestFit="1" customWidth="1"/>
    <col min="14861" max="14861" width="9" style="135" customWidth="1"/>
    <col min="14862" max="14862" width="10" style="135" bestFit="1" customWidth="1"/>
    <col min="14863" max="14863" width="9.7109375" style="135" bestFit="1" customWidth="1"/>
    <col min="14864" max="14864" width="11.42578125" style="135" bestFit="1" customWidth="1"/>
    <col min="14865" max="14865" width="0.42578125" style="135" customWidth="1"/>
    <col min="14866" max="15104" width="9.140625" style="135"/>
    <col min="15105" max="15105" width="8.140625" style="135" customWidth="1"/>
    <col min="15106" max="15106" width="36.5703125" style="135" customWidth="1"/>
    <col min="15107" max="15107" width="10" style="135" customWidth="1"/>
    <col min="15108" max="15108" width="5.7109375" style="135" bestFit="1" customWidth="1"/>
    <col min="15109" max="15109" width="10.28515625" style="135" bestFit="1" customWidth="1"/>
    <col min="15110" max="15110" width="13.28515625" style="135" bestFit="1" customWidth="1"/>
    <col min="15111" max="15111" width="10.140625" style="135" customWidth="1"/>
    <col min="15112" max="15112" width="10.7109375" style="135" bestFit="1" customWidth="1"/>
    <col min="15113" max="15113" width="13.5703125" style="135" customWidth="1"/>
    <col min="15114" max="15114" width="9.140625" style="135"/>
    <col min="15115" max="15115" width="6" style="135" bestFit="1" customWidth="1"/>
    <col min="15116" max="15116" width="9.85546875" style="135" bestFit="1" customWidth="1"/>
    <col min="15117" max="15117" width="9" style="135" customWidth="1"/>
    <col min="15118" max="15118" width="10" style="135" bestFit="1" customWidth="1"/>
    <col min="15119" max="15119" width="9.7109375" style="135" bestFit="1" customWidth="1"/>
    <col min="15120" max="15120" width="11.42578125" style="135" bestFit="1" customWidth="1"/>
    <col min="15121" max="15121" width="0.42578125" style="135" customWidth="1"/>
    <col min="15122" max="15360" width="9.140625" style="135"/>
    <col min="15361" max="15361" width="8.140625" style="135" customWidth="1"/>
    <col min="15362" max="15362" width="36.5703125" style="135" customWidth="1"/>
    <col min="15363" max="15363" width="10" style="135" customWidth="1"/>
    <col min="15364" max="15364" width="5.7109375" style="135" bestFit="1" customWidth="1"/>
    <col min="15365" max="15365" width="10.28515625" style="135" bestFit="1" customWidth="1"/>
    <col min="15366" max="15366" width="13.28515625" style="135" bestFit="1" customWidth="1"/>
    <col min="15367" max="15367" width="10.140625" style="135" customWidth="1"/>
    <col min="15368" max="15368" width="10.7109375" style="135" bestFit="1" customWidth="1"/>
    <col min="15369" max="15369" width="13.5703125" style="135" customWidth="1"/>
    <col min="15370" max="15370" width="9.140625" style="135"/>
    <col min="15371" max="15371" width="6" style="135" bestFit="1" customWidth="1"/>
    <col min="15372" max="15372" width="9.85546875" style="135" bestFit="1" customWidth="1"/>
    <col min="15373" max="15373" width="9" style="135" customWidth="1"/>
    <col min="15374" max="15374" width="10" style="135" bestFit="1" customWidth="1"/>
    <col min="15375" max="15375" width="9.7109375" style="135" bestFit="1" customWidth="1"/>
    <col min="15376" max="15376" width="11.42578125" style="135" bestFit="1" customWidth="1"/>
    <col min="15377" max="15377" width="0.42578125" style="135" customWidth="1"/>
    <col min="15378" max="15616" width="9.140625" style="135"/>
    <col min="15617" max="15617" width="8.140625" style="135" customWidth="1"/>
    <col min="15618" max="15618" width="36.5703125" style="135" customWidth="1"/>
    <col min="15619" max="15619" width="10" style="135" customWidth="1"/>
    <col min="15620" max="15620" width="5.7109375" style="135" bestFit="1" customWidth="1"/>
    <col min="15621" max="15621" width="10.28515625" style="135" bestFit="1" customWidth="1"/>
    <col min="15622" max="15622" width="13.28515625" style="135" bestFit="1" customWidth="1"/>
    <col min="15623" max="15623" width="10.140625" style="135" customWidth="1"/>
    <col min="15624" max="15624" width="10.7109375" style="135" bestFit="1" customWidth="1"/>
    <col min="15625" max="15625" width="13.5703125" style="135" customWidth="1"/>
    <col min="15626" max="15626" width="9.140625" style="135"/>
    <col min="15627" max="15627" width="6" style="135" bestFit="1" customWidth="1"/>
    <col min="15628" max="15628" width="9.85546875" style="135" bestFit="1" customWidth="1"/>
    <col min="15629" max="15629" width="9" style="135" customWidth="1"/>
    <col min="15630" max="15630" width="10" style="135" bestFit="1" customWidth="1"/>
    <col min="15631" max="15631" width="9.7109375" style="135" bestFit="1" customWidth="1"/>
    <col min="15632" max="15632" width="11.42578125" style="135" bestFit="1" customWidth="1"/>
    <col min="15633" max="15633" width="0.42578125" style="135" customWidth="1"/>
    <col min="15634" max="15872" width="9.140625" style="135"/>
    <col min="15873" max="15873" width="8.140625" style="135" customWidth="1"/>
    <col min="15874" max="15874" width="36.5703125" style="135" customWidth="1"/>
    <col min="15875" max="15875" width="10" style="135" customWidth="1"/>
    <col min="15876" max="15876" width="5.7109375" style="135" bestFit="1" customWidth="1"/>
    <col min="15877" max="15877" width="10.28515625" style="135" bestFit="1" customWidth="1"/>
    <col min="15878" max="15878" width="13.28515625" style="135" bestFit="1" customWidth="1"/>
    <col min="15879" max="15879" width="10.140625" style="135" customWidth="1"/>
    <col min="15880" max="15880" width="10.7109375" style="135" bestFit="1" customWidth="1"/>
    <col min="15881" max="15881" width="13.5703125" style="135" customWidth="1"/>
    <col min="15882" max="15882" width="9.140625" style="135"/>
    <col min="15883" max="15883" width="6" style="135" bestFit="1" customWidth="1"/>
    <col min="15884" max="15884" width="9.85546875" style="135" bestFit="1" customWidth="1"/>
    <col min="15885" max="15885" width="9" style="135" customWidth="1"/>
    <col min="15886" max="15886" width="10" style="135" bestFit="1" customWidth="1"/>
    <col min="15887" max="15887" width="9.7109375" style="135" bestFit="1" customWidth="1"/>
    <col min="15888" max="15888" width="11.42578125" style="135" bestFit="1" customWidth="1"/>
    <col min="15889" max="15889" width="0.42578125" style="135" customWidth="1"/>
    <col min="15890" max="16128" width="9.140625" style="135"/>
    <col min="16129" max="16129" width="8.140625" style="135" customWidth="1"/>
    <col min="16130" max="16130" width="36.5703125" style="135" customWidth="1"/>
    <col min="16131" max="16131" width="10" style="135" customWidth="1"/>
    <col min="16132" max="16132" width="5.7109375" style="135" bestFit="1" customWidth="1"/>
    <col min="16133" max="16133" width="10.28515625" style="135" bestFit="1" customWidth="1"/>
    <col min="16134" max="16134" width="13.28515625" style="135" bestFit="1" customWidth="1"/>
    <col min="16135" max="16135" width="10.140625" style="135" customWidth="1"/>
    <col min="16136" max="16136" width="10.7109375" style="135" bestFit="1" customWidth="1"/>
    <col min="16137" max="16137" width="13.5703125" style="135" customWidth="1"/>
    <col min="16138" max="16138" width="9.140625" style="135"/>
    <col min="16139" max="16139" width="6" style="135" bestFit="1" customWidth="1"/>
    <col min="16140" max="16140" width="9.85546875" style="135" bestFit="1" customWidth="1"/>
    <col min="16141" max="16141" width="9" style="135" customWidth="1"/>
    <col min="16142" max="16142" width="10" style="135" bestFit="1" customWidth="1"/>
    <col min="16143" max="16143" width="9.7109375" style="135" bestFit="1" customWidth="1"/>
    <col min="16144" max="16144" width="11.42578125" style="135" bestFit="1" customWidth="1"/>
    <col min="16145" max="16145" width="0.42578125" style="135" customWidth="1"/>
    <col min="16146" max="16384" width="9.140625" style="135"/>
  </cols>
  <sheetData>
    <row r="1" spans="1:18" ht="23.25" x14ac:dyDescent="0.25">
      <c r="B1" s="13" t="str">
        <f>Titul!A12</f>
        <v>D.4.</v>
      </c>
      <c r="C1" s="65" t="str">
        <f>Titul!B12</f>
        <v>Specifikace materiálu</v>
      </c>
      <c r="D1" s="136" t="s">
        <v>16</v>
      </c>
      <c r="E1" s="136" t="s">
        <v>16</v>
      </c>
      <c r="F1" s="137"/>
      <c r="G1" s="137"/>
      <c r="H1" s="138"/>
      <c r="J1" s="139"/>
      <c r="K1" s="139"/>
      <c r="L1" s="140"/>
      <c r="M1" s="138"/>
      <c r="Q1" s="137"/>
      <c r="R1" s="137"/>
    </row>
    <row r="2" spans="1:18" s="142" customFormat="1" ht="15.75" x14ac:dyDescent="0.25">
      <c r="B2" s="143" t="s">
        <v>21</v>
      </c>
      <c r="C2" s="144" t="str">
        <f>Titul!B5</f>
        <v>VD Seč,  oprava a rekonstrukce sjezdu pro malé plavidlo</v>
      </c>
      <c r="D2" s="144"/>
      <c r="E2" s="145"/>
      <c r="F2" s="143"/>
      <c r="G2" s="146"/>
      <c r="H2" s="146"/>
      <c r="I2" s="146"/>
      <c r="J2" s="147"/>
      <c r="K2" s="143"/>
      <c r="L2" s="145"/>
      <c r="M2" s="145"/>
      <c r="N2" s="145"/>
      <c r="O2" s="145"/>
      <c r="P2" s="145"/>
      <c r="Q2" s="148"/>
      <c r="R2" s="149" t="s">
        <v>16</v>
      </c>
    </row>
    <row r="3" spans="1:18" ht="18.75" x14ac:dyDescent="0.25">
      <c r="B3" s="152" t="s">
        <v>16</v>
      </c>
      <c r="C3" s="153" t="s">
        <v>16</v>
      </c>
      <c r="D3" s="150"/>
    </row>
    <row r="4" spans="1:18" ht="15.75" thickBot="1" x14ac:dyDescent="0.3">
      <c r="B4" s="154" t="s">
        <v>16</v>
      </c>
      <c r="C4" s="154" t="str">
        <f>Titul!B13</f>
        <v>Rameno schodiště 1</v>
      </c>
      <c r="D4" s="154" t="s">
        <v>135</v>
      </c>
      <c r="E4" s="155" t="s">
        <v>16</v>
      </c>
      <c r="F4" s="156"/>
      <c r="G4" s="157"/>
      <c r="H4" s="157"/>
      <c r="I4" s="158"/>
      <c r="J4" s="159"/>
      <c r="K4" s="156"/>
      <c r="L4" s="155"/>
      <c r="M4" s="155"/>
      <c r="N4" s="155"/>
      <c r="O4" s="155"/>
      <c r="P4" s="155"/>
      <c r="Q4" s="160"/>
      <c r="R4" s="161"/>
    </row>
    <row r="5" spans="1:18" x14ac:dyDescent="0.25">
      <c r="A5" s="137"/>
      <c r="B5" s="237" t="s">
        <v>49</v>
      </c>
      <c r="C5" s="162" t="s">
        <v>50</v>
      </c>
      <c r="D5" s="162" t="s">
        <v>51</v>
      </c>
      <c r="E5" s="162" t="s">
        <v>52</v>
      </c>
      <c r="F5" s="163" t="s">
        <v>53</v>
      </c>
      <c r="G5" s="163" t="s">
        <v>54</v>
      </c>
      <c r="H5" s="163" t="s">
        <v>55</v>
      </c>
      <c r="I5" s="163" t="s">
        <v>56</v>
      </c>
      <c r="J5" s="239" t="s">
        <v>57</v>
      </c>
      <c r="K5" s="241" t="s">
        <v>58</v>
      </c>
      <c r="L5" s="162" t="s">
        <v>51</v>
      </c>
      <c r="M5" s="162" t="s">
        <v>59</v>
      </c>
      <c r="N5" s="243" t="s">
        <v>60</v>
      </c>
      <c r="O5" s="244"/>
      <c r="P5" s="245"/>
      <c r="Q5" s="164" t="s">
        <v>61</v>
      </c>
      <c r="R5" s="165" t="s">
        <v>61</v>
      </c>
    </row>
    <row r="6" spans="1:18" ht="15.75" thickBot="1" x14ac:dyDescent="0.3">
      <c r="A6" s="137"/>
      <c r="B6" s="238"/>
      <c r="C6" s="166" t="s">
        <v>62</v>
      </c>
      <c r="D6" s="166" t="s">
        <v>16</v>
      </c>
      <c r="E6" s="166" t="s">
        <v>63</v>
      </c>
      <c r="F6" s="167" t="s">
        <v>63</v>
      </c>
      <c r="G6" s="167" t="s">
        <v>63</v>
      </c>
      <c r="H6" s="167" t="s">
        <v>64</v>
      </c>
      <c r="I6" s="167" t="s">
        <v>48</v>
      </c>
      <c r="J6" s="240"/>
      <c r="K6" s="242"/>
      <c r="L6" s="166" t="s">
        <v>65</v>
      </c>
      <c r="M6" s="166" t="s">
        <v>66</v>
      </c>
      <c r="N6" s="168" t="s">
        <v>67</v>
      </c>
      <c r="O6" s="168" t="s">
        <v>68</v>
      </c>
      <c r="P6" s="168" t="s">
        <v>69</v>
      </c>
      <c r="Q6" s="169" t="s">
        <v>70</v>
      </c>
      <c r="R6" s="170" t="s">
        <v>71</v>
      </c>
    </row>
    <row r="7" spans="1:18" ht="15.75" thickTop="1" x14ac:dyDescent="0.25">
      <c r="A7" s="137"/>
      <c r="B7" s="171" t="s">
        <v>16</v>
      </c>
      <c r="C7" s="172" t="s">
        <v>16</v>
      </c>
      <c r="D7" s="173"/>
      <c r="E7" s="173"/>
      <c r="F7" s="174"/>
      <c r="G7" s="174"/>
      <c r="H7" s="174"/>
      <c r="I7" s="174"/>
      <c r="J7" s="175"/>
      <c r="K7" s="174"/>
      <c r="L7" s="173"/>
      <c r="M7" s="173"/>
      <c r="N7" s="176"/>
      <c r="O7" s="176"/>
      <c r="P7" s="176"/>
      <c r="Q7" s="177"/>
      <c r="R7" s="178"/>
    </row>
    <row r="8" spans="1:18" s="179" customFormat="1" x14ac:dyDescent="0.25">
      <c r="B8" s="180">
        <v>1</v>
      </c>
      <c r="C8" s="181" t="s">
        <v>214</v>
      </c>
      <c r="D8" s="181" t="s">
        <v>96</v>
      </c>
      <c r="E8" s="182">
        <v>4</v>
      </c>
      <c r="F8" s="183">
        <v>80</v>
      </c>
      <c r="G8" s="184">
        <v>6185</v>
      </c>
      <c r="H8" s="185" t="s">
        <v>16</v>
      </c>
      <c r="I8" s="186">
        <f>G8/1000*Q8</f>
        <v>91.043199999999999</v>
      </c>
      <c r="J8" s="187"/>
      <c r="K8" s="188"/>
      <c r="L8" s="189" t="s">
        <v>72</v>
      </c>
      <c r="M8" s="182" t="s">
        <v>33</v>
      </c>
      <c r="N8" s="182">
        <v>1</v>
      </c>
      <c r="O8" s="182">
        <v>2</v>
      </c>
      <c r="P8" s="190">
        <f t="shared" ref="P8:P38" si="0">N8*O8</f>
        <v>2</v>
      </c>
      <c r="Q8" s="191">
        <v>14.72</v>
      </c>
      <c r="R8" s="192">
        <f>I8*P8</f>
        <v>182.0864</v>
      </c>
    </row>
    <row r="9" spans="1:18" s="179" customFormat="1" x14ac:dyDescent="0.25">
      <c r="B9" s="180">
        <v>2</v>
      </c>
      <c r="C9" s="181" t="s">
        <v>215</v>
      </c>
      <c r="D9" s="181" t="s">
        <v>96</v>
      </c>
      <c r="E9" s="182">
        <v>4</v>
      </c>
      <c r="F9" s="183">
        <v>80</v>
      </c>
      <c r="G9" s="184">
        <v>200</v>
      </c>
      <c r="H9" s="185" t="s">
        <v>16</v>
      </c>
      <c r="I9" s="186">
        <f t="shared" ref="I9" si="1">G9/1000*Q9</f>
        <v>2.9440000000000004</v>
      </c>
      <c r="J9" s="187"/>
      <c r="K9" s="188"/>
      <c r="L9" s="189" t="s">
        <v>72</v>
      </c>
      <c r="M9" s="182" t="s">
        <v>33</v>
      </c>
      <c r="N9" s="182">
        <v>1</v>
      </c>
      <c r="O9" s="182">
        <v>2</v>
      </c>
      <c r="P9" s="190">
        <f t="shared" ref="P9:P10" si="2">N9*O9</f>
        <v>2</v>
      </c>
      <c r="Q9" s="191">
        <v>14.72</v>
      </c>
      <c r="R9" s="192">
        <f>I9*P9</f>
        <v>5.8880000000000008</v>
      </c>
    </row>
    <row r="10" spans="1:18" s="179" customFormat="1" x14ac:dyDescent="0.25">
      <c r="B10" s="180">
        <v>3</v>
      </c>
      <c r="C10" s="181" t="s">
        <v>203</v>
      </c>
      <c r="D10" s="181" t="s">
        <v>103</v>
      </c>
      <c r="E10" s="182">
        <v>6</v>
      </c>
      <c r="F10" s="183">
        <v>120</v>
      </c>
      <c r="G10" s="184">
        <v>130</v>
      </c>
      <c r="H10" s="185">
        <f>G10/1000*F10/1000</f>
        <v>1.5600000000000001E-2</v>
      </c>
      <c r="I10" s="186">
        <f>H10*Q10</f>
        <v>0.74880000000000002</v>
      </c>
      <c r="J10" s="187"/>
      <c r="K10" s="188" t="s">
        <v>16</v>
      </c>
      <c r="L10" s="189" t="s">
        <v>72</v>
      </c>
      <c r="M10" s="182" t="s">
        <v>33</v>
      </c>
      <c r="N10" s="182">
        <v>2</v>
      </c>
      <c r="O10" s="182">
        <v>3</v>
      </c>
      <c r="P10" s="190">
        <f t="shared" si="2"/>
        <v>6</v>
      </c>
      <c r="Q10" s="191">
        <v>48</v>
      </c>
      <c r="R10" s="192">
        <f t="shared" ref="R10" si="3">I10*P10</f>
        <v>4.4927999999999999</v>
      </c>
    </row>
    <row r="11" spans="1:18" s="179" customFormat="1" x14ac:dyDescent="0.25">
      <c r="B11" s="180">
        <v>4</v>
      </c>
      <c r="C11" s="181" t="s">
        <v>80</v>
      </c>
      <c r="D11" s="181" t="s">
        <v>97</v>
      </c>
      <c r="E11" s="182">
        <v>3</v>
      </c>
      <c r="F11" s="183">
        <v>60.3</v>
      </c>
      <c r="G11" s="184">
        <v>610</v>
      </c>
      <c r="H11" s="185" t="s">
        <v>73</v>
      </c>
      <c r="I11" s="186">
        <f>G11/1000*Q11</f>
        <v>2.5131999999999999</v>
      </c>
      <c r="J11" s="187"/>
      <c r="K11" s="188"/>
      <c r="L11" s="189" t="s">
        <v>72</v>
      </c>
      <c r="M11" s="182" t="s">
        <v>33</v>
      </c>
      <c r="N11" s="182">
        <v>1</v>
      </c>
      <c r="O11" s="182">
        <v>5</v>
      </c>
      <c r="P11" s="190">
        <f t="shared" si="0"/>
        <v>5</v>
      </c>
      <c r="Q11" s="191">
        <v>4.12</v>
      </c>
      <c r="R11" s="192">
        <f t="shared" ref="R11:R17" si="4">I11*P11</f>
        <v>12.565999999999999</v>
      </c>
    </row>
    <row r="12" spans="1:18" s="179" customFormat="1" x14ac:dyDescent="0.25">
      <c r="B12" s="180">
        <v>5</v>
      </c>
      <c r="C12" s="181" t="s">
        <v>81</v>
      </c>
      <c r="D12" s="181" t="s">
        <v>98</v>
      </c>
      <c r="E12" s="182">
        <v>4</v>
      </c>
      <c r="F12" s="183">
        <v>60</v>
      </c>
      <c r="G12" s="184">
        <v>60</v>
      </c>
      <c r="H12" s="185">
        <f>G12/1000*F12/1000</f>
        <v>3.5999999999999995E-3</v>
      </c>
      <c r="I12" s="186">
        <f>H12*Q12</f>
        <v>0.11519999999999998</v>
      </c>
      <c r="J12" s="187"/>
      <c r="K12" s="188" t="s">
        <v>16</v>
      </c>
      <c r="L12" s="189" t="s">
        <v>72</v>
      </c>
      <c r="M12" s="182" t="s">
        <v>33</v>
      </c>
      <c r="N12" s="182">
        <v>1</v>
      </c>
      <c r="O12" s="182">
        <v>10</v>
      </c>
      <c r="P12" s="190">
        <f t="shared" si="0"/>
        <v>10</v>
      </c>
      <c r="Q12" s="191">
        <v>32</v>
      </c>
      <c r="R12" s="192">
        <f t="shared" si="4"/>
        <v>1.1519999999999999</v>
      </c>
    </row>
    <row r="13" spans="1:18" s="179" customFormat="1" x14ac:dyDescent="0.25">
      <c r="B13" s="180">
        <v>6</v>
      </c>
      <c r="C13" s="181" t="s">
        <v>82</v>
      </c>
      <c r="D13" s="181" t="s">
        <v>99</v>
      </c>
      <c r="E13" s="182">
        <v>4</v>
      </c>
      <c r="F13" s="183">
        <v>80</v>
      </c>
      <c r="G13" s="184">
        <v>80</v>
      </c>
      <c r="H13" s="185">
        <f>G13/1000*F13/1000</f>
        <v>6.4000000000000003E-3</v>
      </c>
      <c r="I13" s="186">
        <f>H13*Q13</f>
        <v>0.20480000000000001</v>
      </c>
      <c r="J13" s="187"/>
      <c r="K13" s="188"/>
      <c r="L13" s="189" t="s">
        <v>72</v>
      </c>
      <c r="M13" s="182" t="s">
        <v>33</v>
      </c>
      <c r="N13" s="182">
        <v>1</v>
      </c>
      <c r="O13" s="182">
        <v>10</v>
      </c>
      <c r="P13" s="190">
        <f t="shared" si="0"/>
        <v>10</v>
      </c>
      <c r="Q13" s="191">
        <v>32</v>
      </c>
      <c r="R13" s="192">
        <f t="shared" si="4"/>
        <v>2.048</v>
      </c>
    </row>
    <row r="14" spans="1:18" s="179" customFormat="1" x14ac:dyDescent="0.25">
      <c r="B14" s="180">
        <v>7</v>
      </c>
      <c r="C14" s="181" t="s">
        <v>105</v>
      </c>
      <c r="D14" s="181" t="s">
        <v>103</v>
      </c>
      <c r="E14" s="182">
        <v>6</v>
      </c>
      <c r="F14" s="183">
        <v>70</v>
      </c>
      <c r="G14" s="184">
        <v>150</v>
      </c>
      <c r="H14" s="185">
        <f>G14/1000*F14/1000</f>
        <v>1.0500000000000001E-2</v>
      </c>
      <c r="I14" s="186">
        <f>H14*Q14</f>
        <v>0.504</v>
      </c>
      <c r="J14" s="187"/>
      <c r="K14" s="188"/>
      <c r="L14" s="189" t="s">
        <v>72</v>
      </c>
      <c r="M14" s="182" t="s">
        <v>33</v>
      </c>
      <c r="N14" s="182">
        <v>1</v>
      </c>
      <c r="O14" s="182">
        <v>4</v>
      </c>
      <c r="P14" s="190">
        <f t="shared" si="0"/>
        <v>4</v>
      </c>
      <c r="Q14" s="191">
        <v>48</v>
      </c>
      <c r="R14" s="192">
        <f t="shared" si="4"/>
        <v>2.016</v>
      </c>
    </row>
    <row r="15" spans="1:18" s="179" customFormat="1" x14ac:dyDescent="0.25">
      <c r="B15" s="180">
        <v>8</v>
      </c>
      <c r="C15" s="181" t="s">
        <v>84</v>
      </c>
      <c r="D15" s="181" t="s">
        <v>100</v>
      </c>
      <c r="E15" s="182" t="s">
        <v>16</v>
      </c>
      <c r="F15" s="183">
        <v>60</v>
      </c>
      <c r="G15" s="184">
        <v>110</v>
      </c>
      <c r="H15" s="185"/>
      <c r="I15" s="186">
        <f t="shared" ref="I15:I18" si="5">G15/1000*Q15</f>
        <v>2.4398</v>
      </c>
      <c r="J15" s="187"/>
      <c r="K15" s="188"/>
      <c r="L15" s="189" t="s">
        <v>72</v>
      </c>
      <c r="M15" s="182" t="s">
        <v>33</v>
      </c>
      <c r="N15" s="182">
        <v>1</v>
      </c>
      <c r="O15" s="182">
        <v>2</v>
      </c>
      <c r="P15" s="190">
        <f t="shared" si="0"/>
        <v>2</v>
      </c>
      <c r="Q15" s="191">
        <v>22.18</v>
      </c>
      <c r="R15" s="192">
        <f t="shared" si="4"/>
        <v>4.8795999999999999</v>
      </c>
    </row>
    <row r="16" spans="1:18" s="179" customFormat="1" x14ac:dyDescent="0.25">
      <c r="B16" s="180">
        <v>9</v>
      </c>
      <c r="C16" s="181" t="s">
        <v>85</v>
      </c>
      <c r="D16" s="181" t="s">
        <v>100</v>
      </c>
      <c r="E16" s="182"/>
      <c r="F16" s="183">
        <v>60</v>
      </c>
      <c r="G16" s="184">
        <v>180</v>
      </c>
      <c r="H16" s="185"/>
      <c r="I16" s="186">
        <f t="shared" si="5"/>
        <v>3.9923999999999999</v>
      </c>
      <c r="J16" s="187"/>
      <c r="K16" s="188"/>
      <c r="L16" s="189" t="s">
        <v>72</v>
      </c>
      <c r="M16" s="182" t="s">
        <v>33</v>
      </c>
      <c r="N16" s="182">
        <v>1</v>
      </c>
      <c r="O16" s="182">
        <v>2</v>
      </c>
      <c r="P16" s="190">
        <f t="shared" si="0"/>
        <v>2</v>
      </c>
      <c r="Q16" s="191">
        <v>22.18</v>
      </c>
      <c r="R16" s="192">
        <f t="shared" si="4"/>
        <v>7.9847999999999999</v>
      </c>
    </row>
    <row r="17" spans="2:18" s="179" customFormat="1" x14ac:dyDescent="0.25">
      <c r="B17" s="180">
        <v>10</v>
      </c>
      <c r="C17" s="181" t="s">
        <v>106</v>
      </c>
      <c r="D17" s="181" t="s">
        <v>103</v>
      </c>
      <c r="E17" s="182">
        <v>6</v>
      </c>
      <c r="F17" s="183">
        <v>150</v>
      </c>
      <c r="G17" s="184">
        <v>150</v>
      </c>
      <c r="H17" s="185">
        <f>G17/1000*F17/1000</f>
        <v>2.2499999999999999E-2</v>
      </c>
      <c r="I17" s="186">
        <f>H17*Q17</f>
        <v>1.08</v>
      </c>
      <c r="J17" s="187"/>
      <c r="K17" s="188"/>
      <c r="L17" s="189" t="s">
        <v>72</v>
      </c>
      <c r="M17" s="182" t="s">
        <v>33</v>
      </c>
      <c r="N17" s="182">
        <v>1</v>
      </c>
      <c r="O17" s="182">
        <v>4</v>
      </c>
      <c r="P17" s="190">
        <f t="shared" si="0"/>
        <v>4</v>
      </c>
      <c r="Q17" s="191">
        <v>48</v>
      </c>
      <c r="R17" s="192">
        <f t="shared" si="4"/>
        <v>4.32</v>
      </c>
    </row>
    <row r="18" spans="2:18" s="179" customFormat="1" x14ac:dyDescent="0.25">
      <c r="B18" s="180">
        <v>11</v>
      </c>
      <c r="C18" s="181" t="s">
        <v>86</v>
      </c>
      <c r="D18" s="181" t="s">
        <v>101</v>
      </c>
      <c r="E18" s="182"/>
      <c r="F18" s="183">
        <v>40</v>
      </c>
      <c r="G18" s="184">
        <v>100</v>
      </c>
      <c r="H18" s="185"/>
      <c r="I18" s="186">
        <f t="shared" si="5"/>
        <v>0.98599999999999999</v>
      </c>
      <c r="J18" s="187"/>
      <c r="K18" s="188"/>
      <c r="L18" s="189" t="s">
        <v>72</v>
      </c>
      <c r="M18" s="182" t="s">
        <v>33</v>
      </c>
      <c r="N18" s="182">
        <v>1</v>
      </c>
      <c r="O18" s="182">
        <v>4</v>
      </c>
      <c r="P18" s="190">
        <f t="shared" si="0"/>
        <v>4</v>
      </c>
      <c r="Q18" s="191">
        <v>9.86</v>
      </c>
      <c r="R18" s="192">
        <f t="shared" ref="R18:R43" si="6">I18*P18</f>
        <v>3.944</v>
      </c>
    </row>
    <row r="19" spans="2:18" s="179" customFormat="1" x14ac:dyDescent="0.25">
      <c r="B19" s="180">
        <v>12</v>
      </c>
      <c r="C19" s="181" t="s">
        <v>87</v>
      </c>
      <c r="D19" s="181" t="s">
        <v>98</v>
      </c>
      <c r="E19" s="182">
        <v>4</v>
      </c>
      <c r="F19" s="183">
        <v>80</v>
      </c>
      <c r="G19" s="184">
        <v>550</v>
      </c>
      <c r="H19" s="185">
        <f>G19/1000*F19/1000</f>
        <v>4.3999999999999997E-2</v>
      </c>
      <c r="I19" s="186">
        <f>H19*Q19</f>
        <v>1.4079999999999999</v>
      </c>
      <c r="J19" s="187"/>
      <c r="K19" s="188"/>
      <c r="L19" s="189" t="s">
        <v>72</v>
      </c>
      <c r="M19" s="182" t="s">
        <v>33</v>
      </c>
      <c r="N19" s="182">
        <v>1</v>
      </c>
      <c r="O19" s="182">
        <v>20</v>
      </c>
      <c r="P19" s="190">
        <f t="shared" si="0"/>
        <v>20</v>
      </c>
      <c r="Q19" s="191">
        <v>32</v>
      </c>
      <c r="R19" s="192">
        <f t="shared" si="6"/>
        <v>28.159999999999997</v>
      </c>
    </row>
    <row r="20" spans="2:18" s="179" customFormat="1" x14ac:dyDescent="0.25">
      <c r="B20" s="180">
        <v>13</v>
      </c>
      <c r="C20" s="181" t="s">
        <v>136</v>
      </c>
      <c r="D20" s="181" t="s">
        <v>104</v>
      </c>
      <c r="E20" s="182">
        <v>30</v>
      </c>
      <c r="F20" s="183">
        <v>600</v>
      </c>
      <c r="G20" s="184">
        <v>700</v>
      </c>
      <c r="H20" s="185">
        <f>G20/1000*F20/1000</f>
        <v>0.42</v>
      </c>
      <c r="I20" s="186">
        <f>H20*Q20</f>
        <v>8.4</v>
      </c>
      <c r="J20" s="187"/>
      <c r="K20" s="188"/>
      <c r="L20" s="189" t="s">
        <v>72</v>
      </c>
      <c r="M20" s="182" t="s">
        <v>33</v>
      </c>
      <c r="N20" s="182">
        <v>1</v>
      </c>
      <c r="O20" s="182">
        <v>10</v>
      </c>
      <c r="P20" s="190">
        <f t="shared" si="0"/>
        <v>10</v>
      </c>
      <c r="Q20" s="191">
        <v>20</v>
      </c>
      <c r="R20" s="192">
        <f t="shared" si="6"/>
        <v>84</v>
      </c>
    </row>
    <row r="21" spans="2:18" s="179" customFormat="1" x14ac:dyDescent="0.25">
      <c r="B21" s="180">
        <v>14</v>
      </c>
      <c r="C21" s="181" t="s">
        <v>83</v>
      </c>
      <c r="D21" s="181" t="s">
        <v>16</v>
      </c>
      <c r="E21" s="182"/>
      <c r="F21" s="183"/>
      <c r="G21" s="184"/>
      <c r="H21" s="185" t="s">
        <v>16</v>
      </c>
      <c r="I21" s="186">
        <f>Q21</f>
        <v>2.8000000000000001E-2</v>
      </c>
      <c r="J21" s="187"/>
      <c r="K21" s="188"/>
      <c r="L21" s="189" t="s">
        <v>123</v>
      </c>
      <c r="M21" s="182" t="s">
        <v>33</v>
      </c>
      <c r="N21" s="182">
        <v>2</v>
      </c>
      <c r="O21" s="182">
        <v>5</v>
      </c>
      <c r="P21" s="190">
        <f>N21*O21</f>
        <v>10</v>
      </c>
      <c r="Q21" s="193">
        <v>2.8000000000000001E-2</v>
      </c>
      <c r="R21" s="192">
        <f>I21*P21</f>
        <v>0.28000000000000003</v>
      </c>
    </row>
    <row r="22" spans="2:18" s="179" customFormat="1" x14ac:dyDescent="0.25">
      <c r="B22" s="180"/>
      <c r="C22" s="181"/>
      <c r="D22" s="181"/>
      <c r="E22" s="182"/>
      <c r="F22" s="183"/>
      <c r="G22" s="184"/>
      <c r="H22" s="185"/>
      <c r="I22" s="186"/>
      <c r="J22" s="187"/>
      <c r="K22" s="188"/>
      <c r="L22" s="189"/>
      <c r="M22" s="182"/>
      <c r="N22" s="182"/>
      <c r="O22" s="182"/>
      <c r="P22" s="190"/>
      <c r="Q22" s="193"/>
      <c r="R22" s="222">
        <f>SUM(R8:R21)</f>
        <v>343.81759999999997</v>
      </c>
    </row>
    <row r="23" spans="2:18" s="179" customFormat="1" x14ac:dyDescent="0.25">
      <c r="B23" s="180">
        <v>15</v>
      </c>
      <c r="C23" s="181" t="s">
        <v>107</v>
      </c>
      <c r="D23" s="181" t="s">
        <v>108</v>
      </c>
      <c r="E23" s="182"/>
      <c r="F23" s="183">
        <v>16</v>
      </c>
      <c r="G23" s="184">
        <v>50</v>
      </c>
      <c r="H23" s="185"/>
      <c r="I23" s="186">
        <f t="shared" ref="I23:I33" si="7">Q23</f>
        <v>0.104</v>
      </c>
      <c r="J23" s="187"/>
      <c r="K23" s="188"/>
      <c r="L23" s="189" t="s">
        <v>75</v>
      </c>
      <c r="M23" s="182" t="s">
        <v>33</v>
      </c>
      <c r="N23" s="182">
        <v>2</v>
      </c>
      <c r="O23" s="182">
        <v>5</v>
      </c>
      <c r="P23" s="190">
        <f t="shared" ref="P23:P33" si="8">N23*O23</f>
        <v>10</v>
      </c>
      <c r="Q23" s="193">
        <v>0.104</v>
      </c>
      <c r="R23" s="192">
        <f t="shared" ref="R23:R33" si="9">I23*P23</f>
        <v>1.04</v>
      </c>
    </row>
    <row r="24" spans="2:18" s="179" customFormat="1" x14ac:dyDescent="0.25">
      <c r="B24" s="180">
        <v>16</v>
      </c>
      <c r="C24" s="181" t="s">
        <v>118</v>
      </c>
      <c r="D24" s="181" t="s">
        <v>119</v>
      </c>
      <c r="E24" s="182"/>
      <c r="F24" s="183"/>
      <c r="G24" s="184"/>
      <c r="H24" s="185"/>
      <c r="I24" s="186">
        <f t="shared" si="7"/>
        <v>0.01</v>
      </c>
      <c r="J24" s="187"/>
      <c r="K24" s="188"/>
      <c r="L24" s="189" t="s">
        <v>75</v>
      </c>
      <c r="M24" s="182" t="s">
        <v>33</v>
      </c>
      <c r="N24" s="182">
        <v>2</v>
      </c>
      <c r="O24" s="182">
        <v>5</v>
      </c>
      <c r="P24" s="190">
        <f t="shared" si="8"/>
        <v>10</v>
      </c>
      <c r="Q24" s="193">
        <v>0.01</v>
      </c>
      <c r="R24" s="192">
        <f t="shared" si="9"/>
        <v>0.1</v>
      </c>
    </row>
    <row r="25" spans="2:18" s="179" customFormat="1" x14ac:dyDescent="0.25">
      <c r="B25" s="180">
        <v>17</v>
      </c>
      <c r="C25" s="181" t="s">
        <v>109</v>
      </c>
      <c r="D25" s="181" t="s">
        <v>121</v>
      </c>
      <c r="E25" s="182"/>
      <c r="F25" s="183">
        <v>12</v>
      </c>
      <c r="G25" s="184">
        <v>40</v>
      </c>
      <c r="H25" s="185"/>
      <c r="I25" s="186">
        <f t="shared" si="7"/>
        <v>4.7E-2</v>
      </c>
      <c r="J25" s="187"/>
      <c r="K25" s="188"/>
      <c r="L25" s="189" t="s">
        <v>75</v>
      </c>
      <c r="M25" s="182" t="s">
        <v>33</v>
      </c>
      <c r="N25" s="182">
        <v>4</v>
      </c>
      <c r="O25" s="182">
        <v>2</v>
      </c>
      <c r="P25" s="190">
        <f t="shared" si="8"/>
        <v>8</v>
      </c>
      <c r="Q25" s="193">
        <v>4.7E-2</v>
      </c>
      <c r="R25" s="192">
        <f t="shared" si="9"/>
        <v>0.376</v>
      </c>
    </row>
    <row r="26" spans="2:18" s="179" customFormat="1" x14ac:dyDescent="0.25">
      <c r="B26" s="180">
        <v>18</v>
      </c>
      <c r="C26" s="181" t="s">
        <v>110</v>
      </c>
      <c r="D26" s="181" t="s">
        <v>112</v>
      </c>
      <c r="E26" s="182"/>
      <c r="F26" s="183"/>
      <c r="G26" s="184"/>
      <c r="H26" s="185"/>
      <c r="I26" s="186">
        <f t="shared" si="7"/>
        <v>1.4999999999999999E-2</v>
      </c>
      <c r="J26" s="187"/>
      <c r="K26" s="188"/>
      <c r="L26" s="189" t="s">
        <v>75</v>
      </c>
      <c r="M26" s="182" t="s">
        <v>33</v>
      </c>
      <c r="N26" s="182">
        <v>4</v>
      </c>
      <c r="O26" s="182">
        <v>2</v>
      </c>
      <c r="P26" s="190">
        <f t="shared" si="8"/>
        <v>8</v>
      </c>
      <c r="Q26" s="193">
        <v>1.4999999999999999E-2</v>
      </c>
      <c r="R26" s="192">
        <f t="shared" si="9"/>
        <v>0.12</v>
      </c>
    </row>
    <row r="27" spans="2:18" s="179" customFormat="1" x14ac:dyDescent="0.25">
      <c r="B27" s="180">
        <v>19</v>
      </c>
      <c r="C27" s="181" t="s">
        <v>111</v>
      </c>
      <c r="D27" s="181" t="s">
        <v>113</v>
      </c>
      <c r="E27" s="182"/>
      <c r="F27" s="183"/>
      <c r="G27" s="184"/>
      <c r="H27" s="185"/>
      <c r="I27" s="186">
        <f t="shared" si="7"/>
        <v>6.0000000000000001E-3</v>
      </c>
      <c r="J27" s="187"/>
      <c r="K27" s="188"/>
      <c r="L27" s="189" t="s">
        <v>75</v>
      </c>
      <c r="M27" s="182" t="s">
        <v>33</v>
      </c>
      <c r="N27" s="182">
        <v>4</v>
      </c>
      <c r="O27" s="182">
        <v>8</v>
      </c>
      <c r="P27" s="190">
        <f t="shared" si="8"/>
        <v>32</v>
      </c>
      <c r="Q27" s="193">
        <v>6.0000000000000001E-3</v>
      </c>
      <c r="R27" s="192">
        <f t="shared" si="9"/>
        <v>0.192</v>
      </c>
    </row>
    <row r="28" spans="2:18" s="179" customFormat="1" x14ac:dyDescent="0.25">
      <c r="B28" s="180">
        <v>20</v>
      </c>
      <c r="C28" s="181" t="s">
        <v>114</v>
      </c>
      <c r="D28" s="181" t="s">
        <v>120</v>
      </c>
      <c r="E28" s="182"/>
      <c r="F28" s="183">
        <v>8</v>
      </c>
      <c r="G28" s="184">
        <v>25</v>
      </c>
      <c r="H28" s="185"/>
      <c r="I28" s="186">
        <f t="shared" si="7"/>
        <v>1.4E-2</v>
      </c>
      <c r="J28" s="187"/>
      <c r="K28" s="188"/>
      <c r="L28" s="189" t="s">
        <v>75</v>
      </c>
      <c r="M28" s="182" t="s">
        <v>33</v>
      </c>
      <c r="N28" s="182">
        <v>10</v>
      </c>
      <c r="O28" s="182">
        <v>8</v>
      </c>
      <c r="P28" s="190">
        <f t="shared" si="8"/>
        <v>80</v>
      </c>
      <c r="Q28" s="193">
        <v>1.4E-2</v>
      </c>
      <c r="R28" s="192">
        <f t="shared" si="9"/>
        <v>1.1200000000000001</v>
      </c>
    </row>
    <row r="29" spans="2:18" s="179" customFormat="1" x14ac:dyDescent="0.25">
      <c r="B29" s="180">
        <v>21</v>
      </c>
      <c r="C29" s="181" t="s">
        <v>115</v>
      </c>
      <c r="D29" s="181" t="s">
        <v>117</v>
      </c>
      <c r="E29" s="182"/>
      <c r="F29" s="183"/>
      <c r="G29" s="184"/>
      <c r="H29" s="185"/>
      <c r="I29" s="186">
        <f t="shared" si="7"/>
        <v>5.0000000000000001E-3</v>
      </c>
      <c r="J29" s="187"/>
      <c r="K29" s="188"/>
      <c r="L29" s="189" t="s">
        <v>75</v>
      </c>
      <c r="M29" s="182" t="s">
        <v>33</v>
      </c>
      <c r="N29" s="182">
        <v>10</v>
      </c>
      <c r="O29" s="182">
        <v>8</v>
      </c>
      <c r="P29" s="190">
        <f t="shared" si="8"/>
        <v>80</v>
      </c>
      <c r="Q29" s="193">
        <v>5.0000000000000001E-3</v>
      </c>
      <c r="R29" s="192">
        <f t="shared" si="9"/>
        <v>0.4</v>
      </c>
    </row>
    <row r="30" spans="2:18" s="179" customFormat="1" x14ac:dyDescent="0.25">
      <c r="B30" s="180">
        <v>22</v>
      </c>
      <c r="C30" s="181" t="s">
        <v>116</v>
      </c>
      <c r="D30" s="181" t="s">
        <v>122</v>
      </c>
      <c r="E30" s="182"/>
      <c r="F30" s="183"/>
      <c r="G30" s="184"/>
      <c r="H30" s="185"/>
      <c r="I30" s="186">
        <f t="shared" si="7"/>
        <v>2E-3</v>
      </c>
      <c r="J30" s="187"/>
      <c r="K30" s="188"/>
      <c r="L30" s="189" t="s">
        <v>75</v>
      </c>
      <c r="M30" s="182" t="s">
        <v>33</v>
      </c>
      <c r="N30" s="182">
        <v>10</v>
      </c>
      <c r="O30" s="182">
        <v>16</v>
      </c>
      <c r="P30" s="190">
        <f t="shared" si="8"/>
        <v>160</v>
      </c>
      <c r="Q30" s="193">
        <v>2E-3</v>
      </c>
      <c r="R30" s="192">
        <f t="shared" si="9"/>
        <v>0.32</v>
      </c>
    </row>
    <row r="31" spans="2:18" s="179" customFormat="1" x14ac:dyDescent="0.25">
      <c r="B31" s="180">
        <v>23</v>
      </c>
      <c r="C31" s="181" t="s">
        <v>109</v>
      </c>
      <c r="D31" s="181" t="s">
        <v>127</v>
      </c>
      <c r="E31" s="182"/>
      <c r="F31" s="183"/>
      <c r="G31" s="184"/>
      <c r="H31" s="185"/>
      <c r="I31" s="186">
        <f t="shared" si="7"/>
        <v>2.5000000000000001E-2</v>
      </c>
      <c r="J31" s="187"/>
      <c r="K31" s="188"/>
      <c r="L31" s="189" t="s">
        <v>75</v>
      </c>
      <c r="M31" s="182" t="s">
        <v>33</v>
      </c>
      <c r="N31" s="182">
        <v>4</v>
      </c>
      <c r="O31" s="182">
        <v>4</v>
      </c>
      <c r="P31" s="190">
        <f t="shared" ref="P31:P32" si="10">N31*O31</f>
        <v>16</v>
      </c>
      <c r="Q31" s="193">
        <v>2.5000000000000001E-2</v>
      </c>
      <c r="R31" s="192">
        <f t="shared" ref="R31:R32" si="11">I31*P31</f>
        <v>0.4</v>
      </c>
    </row>
    <row r="32" spans="2:18" s="179" customFormat="1" x14ac:dyDescent="0.25">
      <c r="B32" s="180">
        <v>24</v>
      </c>
      <c r="C32" s="181" t="s">
        <v>128</v>
      </c>
      <c r="D32" s="181" t="s">
        <v>129</v>
      </c>
      <c r="E32" s="182"/>
      <c r="F32" s="183"/>
      <c r="G32" s="184"/>
      <c r="H32" s="185"/>
      <c r="I32" s="186">
        <f t="shared" si="7"/>
        <v>3.0000000000000001E-3</v>
      </c>
      <c r="J32" s="187"/>
      <c r="K32" s="188"/>
      <c r="L32" s="189" t="s">
        <v>75</v>
      </c>
      <c r="M32" s="182" t="s">
        <v>33</v>
      </c>
      <c r="N32" s="182">
        <v>4</v>
      </c>
      <c r="O32" s="182">
        <v>4</v>
      </c>
      <c r="P32" s="190">
        <f t="shared" si="10"/>
        <v>16</v>
      </c>
      <c r="Q32" s="193">
        <v>3.0000000000000001E-3</v>
      </c>
      <c r="R32" s="192">
        <f t="shared" si="11"/>
        <v>4.8000000000000001E-2</v>
      </c>
    </row>
    <row r="33" spans="1:18" s="179" customFormat="1" x14ac:dyDescent="0.25">
      <c r="B33" s="180">
        <v>25</v>
      </c>
      <c r="C33" s="181" t="s">
        <v>124</v>
      </c>
      <c r="D33" s="181" t="s">
        <v>125</v>
      </c>
      <c r="E33" s="182"/>
      <c r="F33" s="183"/>
      <c r="G33" s="184"/>
      <c r="H33" s="185"/>
      <c r="I33" s="186">
        <f t="shared" si="7"/>
        <v>0.16</v>
      </c>
      <c r="J33" s="187"/>
      <c r="K33" s="188"/>
      <c r="L33" s="189" t="s">
        <v>126</v>
      </c>
      <c r="M33" s="182" t="s">
        <v>33</v>
      </c>
      <c r="N33" s="182">
        <v>4</v>
      </c>
      <c r="O33" s="182">
        <v>4</v>
      </c>
      <c r="P33" s="190">
        <f t="shared" si="8"/>
        <v>16</v>
      </c>
      <c r="Q33" s="193">
        <v>0.16</v>
      </c>
      <c r="R33" s="192">
        <f t="shared" si="9"/>
        <v>2.56</v>
      </c>
    </row>
    <row r="34" spans="1:18" s="179" customFormat="1" x14ac:dyDescent="0.25">
      <c r="B34" s="180"/>
      <c r="C34" s="181"/>
      <c r="D34" s="181"/>
      <c r="E34" s="182"/>
      <c r="F34" s="183"/>
      <c r="G34" s="184"/>
      <c r="H34" s="185"/>
      <c r="I34" s="186"/>
      <c r="J34" s="187"/>
      <c r="K34" s="188"/>
      <c r="L34" s="189"/>
      <c r="M34" s="182"/>
      <c r="N34" s="182"/>
      <c r="O34" s="182"/>
      <c r="P34" s="190"/>
      <c r="Q34" s="193"/>
      <c r="R34" s="222" t="s">
        <v>16</v>
      </c>
    </row>
    <row r="35" spans="1:18" s="179" customFormat="1" x14ac:dyDescent="0.25">
      <c r="B35" s="180"/>
      <c r="C35" s="181"/>
      <c r="D35" s="181"/>
      <c r="E35" s="182"/>
      <c r="F35" s="183"/>
      <c r="G35" s="184"/>
      <c r="H35" s="185"/>
      <c r="I35" s="186"/>
      <c r="J35" s="187"/>
      <c r="K35" s="188"/>
      <c r="L35" s="189"/>
      <c r="M35" s="182"/>
      <c r="N35" s="182"/>
      <c r="O35" s="182"/>
      <c r="P35" s="190"/>
      <c r="Q35" s="191"/>
      <c r="R35" s="192"/>
    </row>
    <row r="36" spans="1:18" s="179" customFormat="1" x14ac:dyDescent="0.25">
      <c r="B36" s="180">
        <v>26</v>
      </c>
      <c r="C36" s="181" t="s">
        <v>88</v>
      </c>
      <c r="D36" s="181" t="s">
        <v>98</v>
      </c>
      <c r="E36" s="182">
        <v>4</v>
      </c>
      <c r="F36" s="183">
        <v>70</v>
      </c>
      <c r="G36" s="184">
        <v>230</v>
      </c>
      <c r="H36" s="185">
        <f>G36/1000*F36/1000</f>
        <v>1.61E-2</v>
      </c>
      <c r="I36" s="186">
        <f>H36*Q36</f>
        <v>0.51519999999999999</v>
      </c>
      <c r="J36" s="187"/>
      <c r="K36" s="188"/>
      <c r="L36" s="189"/>
      <c r="M36" s="182" t="s">
        <v>33</v>
      </c>
      <c r="N36" s="182">
        <v>3</v>
      </c>
      <c r="O36" s="182">
        <v>1</v>
      </c>
      <c r="P36" s="190">
        <f t="shared" si="0"/>
        <v>3</v>
      </c>
      <c r="Q36" s="191">
        <v>32</v>
      </c>
      <c r="R36" s="192">
        <f t="shared" si="6"/>
        <v>1.5455999999999999</v>
      </c>
    </row>
    <row r="37" spans="1:18" s="179" customFormat="1" x14ac:dyDescent="0.25">
      <c r="B37" s="180">
        <v>27</v>
      </c>
      <c r="C37" s="181" t="s">
        <v>89</v>
      </c>
      <c r="D37" s="181" t="s">
        <v>98</v>
      </c>
      <c r="E37" s="182">
        <v>4</v>
      </c>
      <c r="F37" s="183">
        <v>70</v>
      </c>
      <c r="G37" s="184">
        <v>230</v>
      </c>
      <c r="H37" s="185">
        <f>G37/1000*F37/1000</f>
        <v>1.61E-2</v>
      </c>
      <c r="I37" s="186">
        <f>H37*Q37</f>
        <v>0.51519999999999999</v>
      </c>
      <c r="J37" s="187"/>
      <c r="K37" s="188"/>
      <c r="L37" s="189"/>
      <c r="M37" s="182" t="s">
        <v>33</v>
      </c>
      <c r="N37" s="182">
        <v>3</v>
      </c>
      <c r="O37" s="182">
        <v>1</v>
      </c>
      <c r="P37" s="190">
        <f t="shared" si="0"/>
        <v>3</v>
      </c>
      <c r="Q37" s="191">
        <v>32</v>
      </c>
      <c r="R37" s="192">
        <f t="shared" si="6"/>
        <v>1.5455999999999999</v>
      </c>
    </row>
    <row r="38" spans="1:18" s="179" customFormat="1" x14ac:dyDescent="0.25">
      <c r="B38" s="180">
        <v>28</v>
      </c>
      <c r="C38" s="181" t="s">
        <v>90</v>
      </c>
      <c r="D38" s="181" t="s">
        <v>102</v>
      </c>
      <c r="E38" s="182">
        <v>2</v>
      </c>
      <c r="F38" s="183">
        <v>38</v>
      </c>
      <c r="G38" s="184">
        <v>1220</v>
      </c>
      <c r="H38" s="185"/>
      <c r="I38" s="186">
        <f t="shared" ref="I38:I43" si="12">G38/1000*Q38</f>
        <v>2.0983999999999998</v>
      </c>
      <c r="J38" s="187"/>
      <c r="K38" s="188"/>
      <c r="L38" s="189"/>
      <c r="M38" s="182" t="s">
        <v>33</v>
      </c>
      <c r="N38" s="182">
        <v>3</v>
      </c>
      <c r="O38" s="182">
        <v>1</v>
      </c>
      <c r="P38" s="190">
        <f t="shared" si="0"/>
        <v>3</v>
      </c>
      <c r="Q38" s="191">
        <v>1.72</v>
      </c>
      <c r="R38" s="192">
        <f t="shared" si="6"/>
        <v>6.2951999999999995</v>
      </c>
    </row>
    <row r="39" spans="1:18" s="179" customFormat="1" x14ac:dyDescent="0.25">
      <c r="B39" s="180">
        <v>29</v>
      </c>
      <c r="C39" s="181" t="s">
        <v>91</v>
      </c>
      <c r="D39" s="181" t="s">
        <v>102</v>
      </c>
      <c r="E39" s="182">
        <v>2</v>
      </c>
      <c r="F39" s="183">
        <v>38</v>
      </c>
      <c r="G39" s="184">
        <v>1245</v>
      </c>
      <c r="H39" s="185"/>
      <c r="I39" s="186">
        <f t="shared" si="12"/>
        <v>2.1414</v>
      </c>
      <c r="J39" s="187"/>
      <c r="K39" s="188"/>
      <c r="L39" s="189"/>
      <c r="M39" s="182" t="s">
        <v>33</v>
      </c>
      <c r="N39" s="182">
        <v>3</v>
      </c>
      <c r="O39" s="182">
        <v>1</v>
      </c>
      <c r="P39" s="190">
        <f t="shared" ref="P39" si="13">N39*O39</f>
        <v>3</v>
      </c>
      <c r="Q39" s="191">
        <v>1.72</v>
      </c>
      <c r="R39" s="192">
        <f t="shared" ref="R39" si="14">I39*P39</f>
        <v>6.4241999999999999</v>
      </c>
    </row>
    <row r="40" spans="1:18" s="179" customFormat="1" x14ac:dyDescent="0.25">
      <c r="B40" s="180">
        <v>30</v>
      </c>
      <c r="C40" s="181" t="s">
        <v>92</v>
      </c>
      <c r="D40" s="181" t="s">
        <v>102</v>
      </c>
      <c r="E40" s="182">
        <v>2</v>
      </c>
      <c r="F40" s="183">
        <v>38</v>
      </c>
      <c r="G40" s="184">
        <v>1830</v>
      </c>
      <c r="H40" s="185" t="s">
        <v>16</v>
      </c>
      <c r="I40" s="186">
        <f t="shared" si="12"/>
        <v>3.1476000000000002</v>
      </c>
      <c r="J40" s="187"/>
      <c r="K40" s="188"/>
      <c r="L40" s="189"/>
      <c r="M40" s="182" t="s">
        <v>33</v>
      </c>
      <c r="N40" s="182">
        <v>3</v>
      </c>
      <c r="O40" s="182">
        <v>1</v>
      </c>
      <c r="P40" s="190">
        <f t="shared" ref="P40:P43" si="15">N40*O40</f>
        <v>3</v>
      </c>
      <c r="Q40" s="191">
        <v>1.72</v>
      </c>
      <c r="R40" s="192">
        <f t="shared" si="6"/>
        <v>9.4428000000000001</v>
      </c>
    </row>
    <row r="41" spans="1:18" s="179" customFormat="1" x14ac:dyDescent="0.25">
      <c r="B41" s="180">
        <v>31</v>
      </c>
      <c r="C41" s="181" t="s">
        <v>93</v>
      </c>
      <c r="D41" s="181" t="s">
        <v>102</v>
      </c>
      <c r="E41" s="182">
        <v>2</v>
      </c>
      <c r="F41" s="183">
        <v>38</v>
      </c>
      <c r="G41" s="184">
        <v>1920</v>
      </c>
      <c r="H41" s="185"/>
      <c r="I41" s="186">
        <f t="shared" si="12"/>
        <v>3.3024</v>
      </c>
      <c r="J41" s="187"/>
      <c r="K41" s="188"/>
      <c r="L41" s="189"/>
      <c r="M41" s="182" t="s">
        <v>33</v>
      </c>
      <c r="N41" s="182">
        <v>3</v>
      </c>
      <c r="O41" s="182">
        <v>1</v>
      </c>
      <c r="P41" s="190">
        <f t="shared" si="15"/>
        <v>3</v>
      </c>
      <c r="Q41" s="191">
        <v>1.72</v>
      </c>
      <c r="R41" s="192">
        <f t="shared" si="6"/>
        <v>9.9071999999999996</v>
      </c>
    </row>
    <row r="42" spans="1:18" s="179" customFormat="1" x14ac:dyDescent="0.25">
      <c r="B42" s="180">
        <v>32</v>
      </c>
      <c r="C42" s="181" t="s">
        <v>94</v>
      </c>
      <c r="D42" s="181" t="s">
        <v>102</v>
      </c>
      <c r="E42" s="182">
        <v>2</v>
      </c>
      <c r="F42" s="183">
        <v>38</v>
      </c>
      <c r="G42" s="184">
        <v>100</v>
      </c>
      <c r="H42" s="185" t="s">
        <v>16</v>
      </c>
      <c r="I42" s="186">
        <f t="shared" si="12"/>
        <v>0.17200000000000001</v>
      </c>
      <c r="J42" s="187"/>
      <c r="K42" s="188"/>
      <c r="L42" s="189"/>
      <c r="M42" s="182" t="s">
        <v>33</v>
      </c>
      <c r="N42" s="182">
        <v>3</v>
      </c>
      <c r="O42" s="182">
        <v>1</v>
      </c>
      <c r="P42" s="190">
        <f t="shared" si="15"/>
        <v>3</v>
      </c>
      <c r="Q42" s="191">
        <v>1.72</v>
      </c>
      <c r="R42" s="192">
        <f t="shared" si="6"/>
        <v>0.51600000000000001</v>
      </c>
    </row>
    <row r="43" spans="1:18" s="179" customFormat="1" x14ac:dyDescent="0.25">
      <c r="B43" s="180">
        <v>33</v>
      </c>
      <c r="C43" s="181" t="s">
        <v>95</v>
      </c>
      <c r="D43" s="181" t="s">
        <v>102</v>
      </c>
      <c r="E43" s="182">
        <v>2</v>
      </c>
      <c r="F43" s="183">
        <v>38</v>
      </c>
      <c r="G43" s="184">
        <v>60</v>
      </c>
      <c r="H43" s="185"/>
      <c r="I43" s="186">
        <f t="shared" si="12"/>
        <v>0.1032</v>
      </c>
      <c r="J43" s="187"/>
      <c r="K43" s="188"/>
      <c r="L43" s="189"/>
      <c r="M43" s="182" t="s">
        <v>33</v>
      </c>
      <c r="N43" s="182">
        <v>3</v>
      </c>
      <c r="O43" s="182">
        <v>1</v>
      </c>
      <c r="P43" s="190">
        <f t="shared" si="15"/>
        <v>3</v>
      </c>
      <c r="Q43" s="191">
        <v>1.72</v>
      </c>
      <c r="R43" s="192">
        <f t="shared" si="6"/>
        <v>0.30959999999999999</v>
      </c>
    </row>
    <row r="44" spans="1:18" s="179" customFormat="1" x14ac:dyDescent="0.25">
      <c r="B44" s="180"/>
      <c r="C44" s="181"/>
      <c r="D44" s="181"/>
      <c r="E44" s="182"/>
      <c r="F44" s="183"/>
      <c r="G44" s="184"/>
      <c r="H44" s="185"/>
      <c r="I44" s="186"/>
      <c r="J44" s="187"/>
      <c r="K44" s="188"/>
      <c r="L44" s="189"/>
      <c r="M44" s="182"/>
      <c r="N44" s="182"/>
      <c r="O44" s="182"/>
      <c r="P44" s="190"/>
      <c r="Q44" s="191"/>
      <c r="R44" s="222">
        <f>SUM(R36:R43)</f>
        <v>35.986200000000004</v>
      </c>
    </row>
    <row r="45" spans="1:18" s="179" customFormat="1" x14ac:dyDescent="0.25">
      <c r="B45" s="180">
        <v>34</v>
      </c>
      <c r="C45" s="181" t="s">
        <v>132</v>
      </c>
      <c r="D45" s="181" t="s">
        <v>120</v>
      </c>
      <c r="E45" s="182"/>
      <c r="F45" s="183">
        <v>8</v>
      </c>
      <c r="G45" s="184">
        <v>25</v>
      </c>
      <c r="H45" s="185"/>
      <c r="I45" s="186">
        <f t="shared" ref="I45:I47" si="16">Q45</f>
        <v>1.4E-2</v>
      </c>
      <c r="J45" s="187"/>
      <c r="K45" s="188"/>
      <c r="L45" s="189" t="s">
        <v>75</v>
      </c>
      <c r="M45" s="182" t="s">
        <v>33</v>
      </c>
      <c r="N45" s="182">
        <v>3</v>
      </c>
      <c r="O45" s="182">
        <v>4</v>
      </c>
      <c r="P45" s="190">
        <f t="shared" ref="P45:P47" si="17">N45*O45</f>
        <v>12</v>
      </c>
      <c r="Q45" s="193">
        <v>1.4E-2</v>
      </c>
      <c r="R45" s="192">
        <f t="shared" ref="R45:R47" si="18">I45*P45</f>
        <v>0.16800000000000001</v>
      </c>
    </row>
    <row r="46" spans="1:18" s="179" customFormat="1" x14ac:dyDescent="0.25">
      <c r="B46" s="180">
        <v>35</v>
      </c>
      <c r="C46" s="181" t="s">
        <v>130</v>
      </c>
      <c r="D46" s="181" t="s">
        <v>117</v>
      </c>
      <c r="E46" s="182"/>
      <c r="F46" s="183"/>
      <c r="G46" s="184"/>
      <c r="H46" s="185"/>
      <c r="I46" s="186">
        <f t="shared" si="16"/>
        <v>5.0000000000000001E-3</v>
      </c>
      <c r="J46" s="187"/>
      <c r="K46" s="188"/>
      <c r="L46" s="189" t="s">
        <v>75</v>
      </c>
      <c r="M46" s="182" t="s">
        <v>33</v>
      </c>
      <c r="N46" s="182">
        <v>3</v>
      </c>
      <c r="O46" s="182">
        <v>4</v>
      </c>
      <c r="P46" s="190">
        <f t="shared" si="17"/>
        <v>12</v>
      </c>
      <c r="Q46" s="193">
        <v>5.0000000000000001E-3</v>
      </c>
      <c r="R46" s="192">
        <f t="shared" si="18"/>
        <v>0.06</v>
      </c>
    </row>
    <row r="47" spans="1:18" s="179" customFormat="1" x14ac:dyDescent="0.25">
      <c r="B47" s="180">
        <v>36</v>
      </c>
      <c r="C47" s="181" t="s">
        <v>131</v>
      </c>
      <c r="D47" s="181" t="s">
        <v>122</v>
      </c>
      <c r="E47" s="182"/>
      <c r="F47" s="183"/>
      <c r="G47" s="184"/>
      <c r="H47" s="185"/>
      <c r="I47" s="186">
        <f t="shared" si="16"/>
        <v>2E-3</v>
      </c>
      <c r="J47" s="187"/>
      <c r="K47" s="188"/>
      <c r="L47" s="189" t="s">
        <v>75</v>
      </c>
      <c r="M47" s="182" t="s">
        <v>33</v>
      </c>
      <c r="N47" s="182">
        <v>3</v>
      </c>
      <c r="O47" s="182">
        <v>8</v>
      </c>
      <c r="P47" s="190">
        <f t="shared" si="17"/>
        <v>24</v>
      </c>
      <c r="Q47" s="193">
        <v>2E-3</v>
      </c>
      <c r="R47" s="192">
        <f t="shared" si="18"/>
        <v>4.8000000000000001E-2</v>
      </c>
    </row>
    <row r="48" spans="1:18" ht="15.75" thickBot="1" x14ac:dyDescent="0.3">
      <c r="A48" s="137"/>
      <c r="B48" s="194" t="s">
        <v>16</v>
      </c>
      <c r="C48" s="195"/>
      <c r="D48" s="195"/>
      <c r="E48" s="196"/>
      <c r="F48" s="197"/>
      <c r="G48" s="198"/>
      <c r="H48" s="199"/>
      <c r="I48" s="200"/>
      <c r="J48" s="201"/>
      <c r="K48" s="202"/>
      <c r="L48" s="203"/>
      <c r="M48" s="196"/>
      <c r="N48" s="196"/>
      <c r="O48" s="196"/>
      <c r="P48" s="176"/>
      <c r="Q48" s="204"/>
      <c r="R48" s="205"/>
    </row>
    <row r="49" spans="1:18" x14ac:dyDescent="0.25">
      <c r="A49" s="137"/>
      <c r="B49" s="206"/>
      <c r="C49" s="207" t="s">
        <v>133</v>
      </c>
      <c r="D49" s="208"/>
      <c r="E49" s="208"/>
      <c r="F49" s="209"/>
      <c r="G49" s="210"/>
      <c r="H49" s="211"/>
      <c r="I49" s="212"/>
      <c r="J49" s="213"/>
      <c r="K49" s="214"/>
      <c r="L49" s="209"/>
      <c r="M49" s="208"/>
      <c r="N49" s="208"/>
      <c r="O49" s="208"/>
      <c r="P49" s="215" t="s">
        <v>16</v>
      </c>
      <c r="Q49" s="216"/>
      <c r="R49" s="223">
        <f>R44+R22</f>
        <v>379.80379999999997</v>
      </c>
    </row>
    <row r="50" spans="1:18" ht="15.75" thickBot="1" x14ac:dyDescent="0.3">
      <c r="A50" s="137"/>
      <c r="B50" s="224"/>
      <c r="C50" s="217" t="s">
        <v>134</v>
      </c>
      <c r="D50" s="225"/>
      <c r="E50" s="225"/>
      <c r="F50" s="226"/>
      <c r="G50" s="227"/>
      <c r="H50" s="228"/>
      <c r="I50" s="218"/>
      <c r="J50" s="219"/>
      <c r="K50" s="229"/>
      <c r="L50" s="226"/>
      <c r="M50" s="225"/>
      <c r="N50" s="225"/>
      <c r="O50" s="225"/>
      <c r="P50" s="230" t="s">
        <v>16</v>
      </c>
      <c r="Q50" s="231"/>
      <c r="R50" s="232">
        <v>7.2320000000000002</v>
      </c>
    </row>
    <row r="51" spans="1:18" x14ac:dyDescent="0.25">
      <c r="B51" s="138"/>
      <c r="C51" s="150"/>
      <c r="D51" s="150"/>
    </row>
    <row r="52" spans="1:18" x14ac:dyDescent="0.25">
      <c r="B52" s="154" t="s">
        <v>16</v>
      </c>
      <c r="C52" s="154" t="s">
        <v>16</v>
      </c>
      <c r="D52" s="154"/>
      <c r="E52" s="155" t="s">
        <v>16</v>
      </c>
      <c r="F52" s="156"/>
      <c r="G52" s="157"/>
      <c r="H52" s="157"/>
      <c r="I52" s="158"/>
      <c r="J52" s="159"/>
      <c r="K52" s="156"/>
      <c r="L52" s="155"/>
      <c r="M52" s="155"/>
      <c r="N52" s="155"/>
      <c r="O52" s="155"/>
      <c r="P52" s="155"/>
      <c r="Q52" s="160"/>
      <c r="R52" s="161"/>
    </row>
    <row r="53" spans="1:18" ht="15.75" thickBot="1" x14ac:dyDescent="0.3">
      <c r="B53" s="154" t="s">
        <v>16</v>
      </c>
      <c r="C53" s="154" t="str">
        <f>Titul!B14</f>
        <v>Rameno schodiště 2</v>
      </c>
      <c r="D53" s="154" t="s">
        <v>135</v>
      </c>
      <c r="E53" s="155" t="s">
        <v>16</v>
      </c>
      <c r="F53" s="156"/>
      <c r="G53" s="157"/>
      <c r="H53" s="157"/>
      <c r="I53" s="158"/>
      <c r="J53" s="159"/>
      <c r="K53" s="156"/>
      <c r="L53" s="155"/>
      <c r="M53" s="155"/>
      <c r="N53" s="155"/>
      <c r="O53" s="155"/>
      <c r="P53" s="155"/>
      <c r="Q53" s="160"/>
      <c r="R53" s="161"/>
    </row>
    <row r="54" spans="1:18" x14ac:dyDescent="0.25">
      <c r="A54" s="137"/>
      <c r="B54" s="237" t="s">
        <v>49</v>
      </c>
      <c r="C54" s="162" t="s">
        <v>50</v>
      </c>
      <c r="D54" s="162" t="s">
        <v>51</v>
      </c>
      <c r="E54" s="162" t="s">
        <v>52</v>
      </c>
      <c r="F54" s="220" t="s">
        <v>53</v>
      </c>
      <c r="G54" s="220" t="s">
        <v>54</v>
      </c>
      <c r="H54" s="220" t="s">
        <v>55</v>
      </c>
      <c r="I54" s="220" t="s">
        <v>56</v>
      </c>
      <c r="J54" s="239" t="s">
        <v>57</v>
      </c>
      <c r="K54" s="241" t="s">
        <v>58</v>
      </c>
      <c r="L54" s="162" t="s">
        <v>51</v>
      </c>
      <c r="M54" s="162" t="s">
        <v>59</v>
      </c>
      <c r="N54" s="243" t="s">
        <v>60</v>
      </c>
      <c r="O54" s="244"/>
      <c r="P54" s="245"/>
      <c r="Q54" s="164" t="s">
        <v>61</v>
      </c>
      <c r="R54" s="165" t="s">
        <v>61</v>
      </c>
    </row>
    <row r="55" spans="1:18" ht="15.75" thickBot="1" x14ac:dyDescent="0.3">
      <c r="A55" s="137"/>
      <c r="B55" s="238"/>
      <c r="C55" s="166" t="s">
        <v>62</v>
      </c>
      <c r="D55" s="166" t="s">
        <v>16</v>
      </c>
      <c r="E55" s="166" t="s">
        <v>63</v>
      </c>
      <c r="F55" s="221" t="s">
        <v>63</v>
      </c>
      <c r="G55" s="221" t="s">
        <v>63</v>
      </c>
      <c r="H55" s="221" t="s">
        <v>64</v>
      </c>
      <c r="I55" s="221" t="s">
        <v>48</v>
      </c>
      <c r="J55" s="240"/>
      <c r="K55" s="242"/>
      <c r="L55" s="166" t="s">
        <v>65</v>
      </c>
      <c r="M55" s="166" t="s">
        <v>66</v>
      </c>
      <c r="N55" s="168" t="s">
        <v>67</v>
      </c>
      <c r="O55" s="168" t="s">
        <v>68</v>
      </c>
      <c r="P55" s="168" t="s">
        <v>69</v>
      </c>
      <c r="Q55" s="169" t="s">
        <v>70</v>
      </c>
      <c r="R55" s="170" t="s">
        <v>71</v>
      </c>
    </row>
    <row r="56" spans="1:18" ht="15.75" thickTop="1" x14ac:dyDescent="0.25">
      <c r="A56" s="137"/>
      <c r="B56" s="171" t="s">
        <v>16</v>
      </c>
      <c r="C56" s="172" t="s">
        <v>16</v>
      </c>
      <c r="D56" s="173"/>
      <c r="E56" s="173"/>
      <c r="F56" s="174"/>
      <c r="G56" s="174"/>
      <c r="H56" s="174"/>
      <c r="I56" s="174"/>
      <c r="J56" s="175"/>
      <c r="K56" s="174"/>
      <c r="L56" s="173"/>
      <c r="M56" s="173"/>
      <c r="N56" s="176"/>
      <c r="O56" s="176"/>
      <c r="P56" s="176"/>
      <c r="Q56" s="177"/>
      <c r="R56" s="178"/>
    </row>
    <row r="57" spans="1:18" s="179" customFormat="1" x14ac:dyDescent="0.25">
      <c r="B57" s="180">
        <v>1</v>
      </c>
      <c r="C57" s="181" t="s">
        <v>216</v>
      </c>
      <c r="D57" s="181" t="s">
        <v>96</v>
      </c>
      <c r="E57" s="182">
        <v>4</v>
      </c>
      <c r="F57" s="183">
        <v>80</v>
      </c>
      <c r="G57" s="184">
        <v>6183</v>
      </c>
      <c r="H57" s="185" t="s">
        <v>16</v>
      </c>
      <c r="I57" s="186">
        <f>G57/1000*Q57</f>
        <v>91.013760000000005</v>
      </c>
      <c r="J57" s="187"/>
      <c r="K57" s="188"/>
      <c r="L57" s="189" t="s">
        <v>72</v>
      </c>
      <c r="M57" s="182" t="s">
        <v>33</v>
      </c>
      <c r="N57" s="182">
        <v>1</v>
      </c>
      <c r="O57" s="182">
        <v>2</v>
      </c>
      <c r="P57" s="190">
        <f t="shared" ref="P57:P68" si="19">N57*O57</f>
        <v>2</v>
      </c>
      <c r="Q57" s="191">
        <v>14.72</v>
      </c>
      <c r="R57" s="192">
        <f>I57*P57</f>
        <v>182.02752000000001</v>
      </c>
    </row>
    <row r="58" spans="1:18" s="179" customFormat="1" x14ac:dyDescent="0.25">
      <c r="B58" s="180">
        <v>2</v>
      </c>
      <c r="C58" s="181" t="s">
        <v>203</v>
      </c>
      <c r="D58" s="181" t="s">
        <v>103</v>
      </c>
      <c r="E58" s="182">
        <v>6</v>
      </c>
      <c r="F58" s="183">
        <v>120</v>
      </c>
      <c r="G58" s="184">
        <v>130</v>
      </c>
      <c r="H58" s="185">
        <f>G58/1000*F58/1000</f>
        <v>1.5600000000000001E-2</v>
      </c>
      <c r="I58" s="186">
        <f>H58*Q58</f>
        <v>0.74880000000000002</v>
      </c>
      <c r="J58" s="187"/>
      <c r="K58" s="188" t="s">
        <v>16</v>
      </c>
      <c r="L58" s="189" t="s">
        <v>72</v>
      </c>
      <c r="M58" s="182" t="s">
        <v>33</v>
      </c>
      <c r="N58" s="182">
        <v>2</v>
      </c>
      <c r="O58" s="182">
        <v>3</v>
      </c>
      <c r="P58" s="190">
        <f t="shared" si="19"/>
        <v>6</v>
      </c>
      <c r="Q58" s="191">
        <v>48</v>
      </c>
      <c r="R58" s="192">
        <f t="shared" ref="R58" si="20">I58*P58</f>
        <v>4.4927999999999999</v>
      </c>
    </row>
    <row r="59" spans="1:18" s="179" customFormat="1" x14ac:dyDescent="0.25">
      <c r="B59" s="180">
        <v>3</v>
      </c>
      <c r="C59" s="181" t="s">
        <v>80</v>
      </c>
      <c r="D59" s="181" t="s">
        <v>97</v>
      </c>
      <c r="E59" s="182">
        <v>3</v>
      </c>
      <c r="F59" s="183">
        <v>60.3</v>
      </c>
      <c r="G59" s="184">
        <v>610</v>
      </c>
      <c r="H59" s="185" t="s">
        <v>73</v>
      </c>
      <c r="I59" s="186">
        <f>G59/1000*Q59</f>
        <v>2.5131999999999999</v>
      </c>
      <c r="J59" s="187"/>
      <c r="K59" s="188"/>
      <c r="L59" s="189" t="s">
        <v>72</v>
      </c>
      <c r="M59" s="182" t="s">
        <v>33</v>
      </c>
      <c r="N59" s="182">
        <v>1</v>
      </c>
      <c r="O59" s="182">
        <v>5</v>
      </c>
      <c r="P59" s="190">
        <f t="shared" si="19"/>
        <v>5</v>
      </c>
      <c r="Q59" s="191">
        <v>4.12</v>
      </c>
      <c r="R59" s="192">
        <f t="shared" ref="R59:R68" si="21">I59*P59</f>
        <v>12.565999999999999</v>
      </c>
    </row>
    <row r="60" spans="1:18" s="179" customFormat="1" x14ac:dyDescent="0.25">
      <c r="B60" s="180">
        <v>4</v>
      </c>
      <c r="C60" s="181" t="s">
        <v>81</v>
      </c>
      <c r="D60" s="181" t="s">
        <v>98</v>
      </c>
      <c r="E60" s="182">
        <v>4</v>
      </c>
      <c r="F60" s="183">
        <v>60</v>
      </c>
      <c r="G60" s="184">
        <v>60</v>
      </c>
      <c r="H60" s="185">
        <f>G60/1000*F60/1000</f>
        <v>3.5999999999999995E-3</v>
      </c>
      <c r="I60" s="186">
        <f>H60*Q60</f>
        <v>0.11519999999999998</v>
      </c>
      <c r="J60" s="187"/>
      <c r="K60" s="188" t="s">
        <v>16</v>
      </c>
      <c r="L60" s="189" t="s">
        <v>72</v>
      </c>
      <c r="M60" s="182" t="s">
        <v>33</v>
      </c>
      <c r="N60" s="182">
        <v>1</v>
      </c>
      <c r="O60" s="182">
        <v>10</v>
      </c>
      <c r="P60" s="190">
        <f t="shared" si="19"/>
        <v>10</v>
      </c>
      <c r="Q60" s="191">
        <v>32</v>
      </c>
      <c r="R60" s="192">
        <f t="shared" si="21"/>
        <v>1.1519999999999999</v>
      </c>
    </row>
    <row r="61" spans="1:18" s="179" customFormat="1" x14ac:dyDescent="0.25">
      <c r="B61" s="180">
        <v>5</v>
      </c>
      <c r="C61" s="181" t="s">
        <v>82</v>
      </c>
      <c r="D61" s="181" t="s">
        <v>99</v>
      </c>
      <c r="E61" s="182">
        <v>4</v>
      </c>
      <c r="F61" s="183">
        <v>80</v>
      </c>
      <c r="G61" s="184">
        <v>80</v>
      </c>
      <c r="H61" s="185">
        <f>G61/1000*F61/1000</f>
        <v>6.4000000000000003E-3</v>
      </c>
      <c r="I61" s="186">
        <f>H61*Q61</f>
        <v>0.20480000000000001</v>
      </c>
      <c r="J61" s="187"/>
      <c r="K61" s="188"/>
      <c r="L61" s="189" t="s">
        <v>72</v>
      </c>
      <c r="M61" s="182" t="s">
        <v>33</v>
      </c>
      <c r="N61" s="182">
        <v>1</v>
      </c>
      <c r="O61" s="182">
        <v>10</v>
      </c>
      <c r="P61" s="190">
        <f t="shared" si="19"/>
        <v>10</v>
      </c>
      <c r="Q61" s="191">
        <v>32</v>
      </c>
      <c r="R61" s="192">
        <f t="shared" si="21"/>
        <v>2.048</v>
      </c>
    </row>
    <row r="62" spans="1:18" s="179" customFormat="1" x14ac:dyDescent="0.25">
      <c r="B62" s="180">
        <v>6</v>
      </c>
      <c r="C62" s="181" t="s">
        <v>105</v>
      </c>
      <c r="D62" s="181" t="s">
        <v>103</v>
      </c>
      <c r="E62" s="182">
        <v>6</v>
      </c>
      <c r="F62" s="183">
        <v>70</v>
      </c>
      <c r="G62" s="184">
        <v>150</v>
      </c>
      <c r="H62" s="185">
        <f>G62/1000*F62/1000</f>
        <v>1.0500000000000001E-2</v>
      </c>
      <c r="I62" s="186">
        <f>H62*Q62</f>
        <v>0.504</v>
      </c>
      <c r="J62" s="187"/>
      <c r="K62" s="188"/>
      <c r="L62" s="189" t="s">
        <v>72</v>
      </c>
      <c r="M62" s="182" t="s">
        <v>33</v>
      </c>
      <c r="N62" s="182">
        <v>1</v>
      </c>
      <c r="O62" s="182">
        <v>4</v>
      </c>
      <c r="P62" s="190">
        <f t="shared" si="19"/>
        <v>4</v>
      </c>
      <c r="Q62" s="191">
        <v>48</v>
      </c>
      <c r="R62" s="192">
        <f t="shared" si="21"/>
        <v>2.016</v>
      </c>
    </row>
    <row r="63" spans="1:18" s="179" customFormat="1" x14ac:dyDescent="0.25">
      <c r="B63" s="180">
        <v>7</v>
      </c>
      <c r="C63" s="181" t="s">
        <v>84</v>
      </c>
      <c r="D63" s="181" t="s">
        <v>100</v>
      </c>
      <c r="E63" s="182" t="s">
        <v>16</v>
      </c>
      <c r="F63" s="183">
        <v>60</v>
      </c>
      <c r="G63" s="184">
        <v>110</v>
      </c>
      <c r="H63" s="185"/>
      <c r="I63" s="186">
        <f t="shared" ref="I63:I64" si="22">G63/1000*Q63</f>
        <v>2.4398</v>
      </c>
      <c r="J63" s="187"/>
      <c r="K63" s="188"/>
      <c r="L63" s="189" t="s">
        <v>72</v>
      </c>
      <c r="M63" s="182" t="s">
        <v>33</v>
      </c>
      <c r="N63" s="182">
        <v>1</v>
      </c>
      <c r="O63" s="182">
        <v>2</v>
      </c>
      <c r="P63" s="190">
        <f t="shared" si="19"/>
        <v>2</v>
      </c>
      <c r="Q63" s="191">
        <v>22.18</v>
      </c>
      <c r="R63" s="192">
        <f t="shared" si="21"/>
        <v>4.8795999999999999</v>
      </c>
    </row>
    <row r="64" spans="1:18" s="179" customFormat="1" x14ac:dyDescent="0.25">
      <c r="B64" s="180">
        <v>8</v>
      </c>
      <c r="C64" s="181" t="s">
        <v>85</v>
      </c>
      <c r="D64" s="181" t="s">
        <v>100</v>
      </c>
      <c r="E64" s="182"/>
      <c r="F64" s="183">
        <v>60</v>
      </c>
      <c r="G64" s="184">
        <v>180</v>
      </c>
      <c r="H64" s="185"/>
      <c r="I64" s="186">
        <f t="shared" si="22"/>
        <v>3.9923999999999999</v>
      </c>
      <c r="J64" s="187"/>
      <c r="K64" s="188"/>
      <c r="L64" s="189" t="s">
        <v>72</v>
      </c>
      <c r="M64" s="182" t="s">
        <v>33</v>
      </c>
      <c r="N64" s="182">
        <v>1</v>
      </c>
      <c r="O64" s="182">
        <v>2</v>
      </c>
      <c r="P64" s="190">
        <f t="shared" si="19"/>
        <v>2</v>
      </c>
      <c r="Q64" s="191">
        <v>22.18</v>
      </c>
      <c r="R64" s="192">
        <f t="shared" si="21"/>
        <v>7.9847999999999999</v>
      </c>
    </row>
    <row r="65" spans="2:18" s="179" customFormat="1" x14ac:dyDescent="0.25">
      <c r="B65" s="180">
        <v>9</v>
      </c>
      <c r="C65" s="181" t="s">
        <v>106</v>
      </c>
      <c r="D65" s="181" t="s">
        <v>103</v>
      </c>
      <c r="E65" s="182">
        <v>6</v>
      </c>
      <c r="F65" s="183">
        <v>150</v>
      </c>
      <c r="G65" s="184">
        <v>150</v>
      </c>
      <c r="H65" s="185">
        <f>G65/1000*F65/1000</f>
        <v>2.2499999999999999E-2</v>
      </c>
      <c r="I65" s="186">
        <f>H65*Q65</f>
        <v>1.08</v>
      </c>
      <c r="J65" s="187"/>
      <c r="K65" s="188"/>
      <c r="L65" s="189" t="s">
        <v>72</v>
      </c>
      <c r="M65" s="182" t="s">
        <v>33</v>
      </c>
      <c r="N65" s="182">
        <v>1</v>
      </c>
      <c r="O65" s="182">
        <v>4</v>
      </c>
      <c r="P65" s="190">
        <f t="shared" si="19"/>
        <v>4</v>
      </c>
      <c r="Q65" s="191">
        <v>48</v>
      </c>
      <c r="R65" s="192">
        <f t="shared" si="21"/>
        <v>4.32</v>
      </c>
    </row>
    <row r="66" spans="2:18" s="179" customFormat="1" x14ac:dyDescent="0.25">
      <c r="B66" s="180">
        <v>10</v>
      </c>
      <c r="C66" s="181" t="s">
        <v>86</v>
      </c>
      <c r="D66" s="181" t="s">
        <v>101</v>
      </c>
      <c r="E66" s="182"/>
      <c r="F66" s="183">
        <v>40</v>
      </c>
      <c r="G66" s="184">
        <v>100</v>
      </c>
      <c r="H66" s="185"/>
      <c r="I66" s="186">
        <f t="shared" ref="I66" si="23">G66/1000*Q66</f>
        <v>0.98599999999999999</v>
      </c>
      <c r="J66" s="187"/>
      <c r="K66" s="188"/>
      <c r="L66" s="189" t="s">
        <v>72</v>
      </c>
      <c r="M66" s="182" t="s">
        <v>33</v>
      </c>
      <c r="N66" s="182">
        <v>1</v>
      </c>
      <c r="O66" s="182">
        <v>4</v>
      </c>
      <c r="P66" s="190">
        <f t="shared" si="19"/>
        <v>4</v>
      </c>
      <c r="Q66" s="191">
        <v>9.86</v>
      </c>
      <c r="R66" s="192">
        <f t="shared" si="21"/>
        <v>3.944</v>
      </c>
    </row>
    <row r="67" spans="2:18" s="179" customFormat="1" x14ac:dyDescent="0.25">
      <c r="B67" s="180">
        <v>11</v>
      </c>
      <c r="C67" s="181" t="s">
        <v>87</v>
      </c>
      <c r="D67" s="181" t="s">
        <v>98</v>
      </c>
      <c r="E67" s="182">
        <v>4</v>
      </c>
      <c r="F67" s="183">
        <v>80</v>
      </c>
      <c r="G67" s="184">
        <v>550</v>
      </c>
      <c r="H67" s="185">
        <f>G67/1000*F67/1000</f>
        <v>4.3999999999999997E-2</v>
      </c>
      <c r="I67" s="186">
        <f>H67*Q67</f>
        <v>1.4079999999999999</v>
      </c>
      <c r="J67" s="187"/>
      <c r="K67" s="188"/>
      <c r="L67" s="189" t="s">
        <v>72</v>
      </c>
      <c r="M67" s="182" t="s">
        <v>33</v>
      </c>
      <c r="N67" s="182">
        <v>1</v>
      </c>
      <c r="O67" s="182">
        <v>20</v>
      </c>
      <c r="P67" s="190">
        <f t="shared" si="19"/>
        <v>20</v>
      </c>
      <c r="Q67" s="191">
        <v>32</v>
      </c>
      <c r="R67" s="192">
        <f t="shared" si="21"/>
        <v>28.159999999999997</v>
      </c>
    </row>
    <row r="68" spans="2:18" s="179" customFormat="1" x14ac:dyDescent="0.25">
      <c r="B68" s="180">
        <v>12</v>
      </c>
      <c r="C68" s="181" t="s">
        <v>136</v>
      </c>
      <c r="D68" s="181" t="s">
        <v>104</v>
      </c>
      <c r="E68" s="182">
        <v>30</v>
      </c>
      <c r="F68" s="183">
        <v>600</v>
      </c>
      <c r="G68" s="184">
        <v>700</v>
      </c>
      <c r="H68" s="185">
        <f>G68/1000*F68/1000</f>
        <v>0.42</v>
      </c>
      <c r="I68" s="186">
        <f>H68*Q68</f>
        <v>8.4</v>
      </c>
      <c r="J68" s="187"/>
      <c r="K68" s="188"/>
      <c r="L68" s="189" t="s">
        <v>72</v>
      </c>
      <c r="M68" s="182" t="s">
        <v>33</v>
      </c>
      <c r="N68" s="182">
        <v>1</v>
      </c>
      <c r="O68" s="182">
        <v>10</v>
      </c>
      <c r="P68" s="190">
        <f t="shared" si="19"/>
        <v>10</v>
      </c>
      <c r="Q68" s="191">
        <v>20</v>
      </c>
      <c r="R68" s="192">
        <f t="shared" si="21"/>
        <v>84</v>
      </c>
    </row>
    <row r="69" spans="2:18" s="179" customFormat="1" x14ac:dyDescent="0.25">
      <c r="B69" s="180">
        <v>13</v>
      </c>
      <c r="C69" s="181" t="s">
        <v>83</v>
      </c>
      <c r="D69" s="181" t="s">
        <v>16</v>
      </c>
      <c r="E69" s="182"/>
      <c r="F69" s="183"/>
      <c r="G69" s="184"/>
      <c r="H69" s="185" t="s">
        <v>16</v>
      </c>
      <c r="I69" s="186">
        <f>Q69</f>
        <v>2.8000000000000001E-2</v>
      </c>
      <c r="J69" s="187"/>
      <c r="K69" s="188"/>
      <c r="L69" s="189" t="s">
        <v>123</v>
      </c>
      <c r="M69" s="182" t="s">
        <v>33</v>
      </c>
      <c r="N69" s="182">
        <v>2</v>
      </c>
      <c r="O69" s="182">
        <v>5</v>
      </c>
      <c r="P69" s="190">
        <f>N69*O69</f>
        <v>10</v>
      </c>
      <c r="Q69" s="193">
        <v>2.8000000000000001E-2</v>
      </c>
      <c r="R69" s="192">
        <f>I69*P69</f>
        <v>0.28000000000000003</v>
      </c>
    </row>
    <row r="70" spans="2:18" s="179" customFormat="1" x14ac:dyDescent="0.25">
      <c r="B70" s="180"/>
      <c r="C70" s="181"/>
      <c r="D70" s="181"/>
      <c r="E70" s="182"/>
      <c r="F70" s="183"/>
      <c r="G70" s="184"/>
      <c r="H70" s="185"/>
      <c r="I70" s="186"/>
      <c r="J70" s="187"/>
      <c r="K70" s="188"/>
      <c r="L70" s="189"/>
      <c r="M70" s="182"/>
      <c r="N70" s="182"/>
      <c r="O70" s="182"/>
      <c r="P70" s="190"/>
      <c r="Q70" s="193"/>
      <c r="R70" s="222">
        <f>SUM(R57:R69)</f>
        <v>337.87071999999995</v>
      </c>
    </row>
    <row r="71" spans="2:18" s="179" customFormat="1" x14ac:dyDescent="0.25">
      <c r="B71" s="180">
        <v>14</v>
      </c>
      <c r="C71" s="181" t="s">
        <v>107</v>
      </c>
      <c r="D71" s="181" t="s">
        <v>108</v>
      </c>
      <c r="E71" s="182"/>
      <c r="F71" s="183">
        <v>16</v>
      </c>
      <c r="G71" s="184">
        <v>50</v>
      </c>
      <c r="H71" s="185"/>
      <c r="I71" s="186">
        <f t="shared" ref="I71:I81" si="24">Q71</f>
        <v>0.104</v>
      </c>
      <c r="J71" s="187"/>
      <c r="K71" s="188"/>
      <c r="L71" s="189" t="s">
        <v>75</v>
      </c>
      <c r="M71" s="182" t="s">
        <v>33</v>
      </c>
      <c r="N71" s="182">
        <v>2</v>
      </c>
      <c r="O71" s="182">
        <v>5</v>
      </c>
      <c r="P71" s="190">
        <f t="shared" ref="P71:P81" si="25">N71*O71</f>
        <v>10</v>
      </c>
      <c r="Q71" s="193">
        <v>0.104</v>
      </c>
      <c r="R71" s="192">
        <f t="shared" ref="R71:R81" si="26">I71*P71</f>
        <v>1.04</v>
      </c>
    </row>
    <row r="72" spans="2:18" s="179" customFormat="1" x14ac:dyDescent="0.25">
      <c r="B72" s="180">
        <v>15</v>
      </c>
      <c r="C72" s="181" t="s">
        <v>118</v>
      </c>
      <c r="D72" s="181" t="s">
        <v>119</v>
      </c>
      <c r="E72" s="182"/>
      <c r="F72" s="183"/>
      <c r="G72" s="184"/>
      <c r="H72" s="185"/>
      <c r="I72" s="186">
        <f t="shared" si="24"/>
        <v>0.01</v>
      </c>
      <c r="J72" s="187"/>
      <c r="K72" s="188"/>
      <c r="L72" s="189" t="s">
        <v>75</v>
      </c>
      <c r="M72" s="182" t="s">
        <v>33</v>
      </c>
      <c r="N72" s="182">
        <v>2</v>
      </c>
      <c r="O72" s="182">
        <v>5</v>
      </c>
      <c r="P72" s="190">
        <f t="shared" si="25"/>
        <v>10</v>
      </c>
      <c r="Q72" s="193">
        <v>0.01</v>
      </c>
      <c r="R72" s="192">
        <f t="shared" si="26"/>
        <v>0.1</v>
      </c>
    </row>
    <row r="73" spans="2:18" s="179" customFormat="1" x14ac:dyDescent="0.25">
      <c r="B73" s="180">
        <v>16</v>
      </c>
      <c r="C73" s="181" t="s">
        <v>109</v>
      </c>
      <c r="D73" s="181" t="s">
        <v>121</v>
      </c>
      <c r="E73" s="182"/>
      <c r="F73" s="183">
        <v>12</v>
      </c>
      <c r="G73" s="184">
        <v>40</v>
      </c>
      <c r="H73" s="185"/>
      <c r="I73" s="186">
        <f t="shared" si="24"/>
        <v>4.7E-2</v>
      </c>
      <c r="J73" s="187"/>
      <c r="K73" s="188"/>
      <c r="L73" s="189" t="s">
        <v>75</v>
      </c>
      <c r="M73" s="182" t="s">
        <v>33</v>
      </c>
      <c r="N73" s="182">
        <v>4</v>
      </c>
      <c r="O73" s="182">
        <v>2</v>
      </c>
      <c r="P73" s="190">
        <f t="shared" si="25"/>
        <v>8</v>
      </c>
      <c r="Q73" s="193">
        <v>4.7E-2</v>
      </c>
      <c r="R73" s="192">
        <f t="shared" si="26"/>
        <v>0.376</v>
      </c>
    </row>
    <row r="74" spans="2:18" s="179" customFormat="1" x14ac:dyDescent="0.25">
      <c r="B74" s="180">
        <v>17</v>
      </c>
      <c r="C74" s="181" t="s">
        <v>110</v>
      </c>
      <c r="D74" s="181" t="s">
        <v>112</v>
      </c>
      <c r="E74" s="182"/>
      <c r="F74" s="183"/>
      <c r="G74" s="184"/>
      <c r="H74" s="185"/>
      <c r="I74" s="186">
        <f t="shared" si="24"/>
        <v>1.4999999999999999E-2</v>
      </c>
      <c r="J74" s="187"/>
      <c r="K74" s="188"/>
      <c r="L74" s="189" t="s">
        <v>75</v>
      </c>
      <c r="M74" s="182" t="s">
        <v>33</v>
      </c>
      <c r="N74" s="182">
        <v>4</v>
      </c>
      <c r="O74" s="182">
        <v>2</v>
      </c>
      <c r="P74" s="190">
        <f t="shared" si="25"/>
        <v>8</v>
      </c>
      <c r="Q74" s="193">
        <v>1.4999999999999999E-2</v>
      </c>
      <c r="R74" s="192">
        <f t="shared" si="26"/>
        <v>0.12</v>
      </c>
    </row>
    <row r="75" spans="2:18" s="179" customFormat="1" x14ac:dyDescent="0.25">
      <c r="B75" s="180">
        <v>18</v>
      </c>
      <c r="C75" s="181" t="s">
        <v>111</v>
      </c>
      <c r="D75" s="181" t="s">
        <v>113</v>
      </c>
      <c r="E75" s="182"/>
      <c r="F75" s="183"/>
      <c r="G75" s="184"/>
      <c r="H75" s="185"/>
      <c r="I75" s="186">
        <f t="shared" si="24"/>
        <v>6.0000000000000001E-3</v>
      </c>
      <c r="J75" s="187"/>
      <c r="K75" s="188"/>
      <c r="L75" s="189" t="s">
        <v>75</v>
      </c>
      <c r="M75" s="182" t="s">
        <v>33</v>
      </c>
      <c r="N75" s="182">
        <v>4</v>
      </c>
      <c r="O75" s="182">
        <v>8</v>
      </c>
      <c r="P75" s="190">
        <f t="shared" si="25"/>
        <v>32</v>
      </c>
      <c r="Q75" s="193">
        <v>6.0000000000000001E-3</v>
      </c>
      <c r="R75" s="192">
        <f t="shared" si="26"/>
        <v>0.192</v>
      </c>
    </row>
    <row r="76" spans="2:18" s="179" customFormat="1" x14ac:dyDescent="0.25">
      <c r="B76" s="180">
        <v>19</v>
      </c>
      <c r="C76" s="181" t="s">
        <v>114</v>
      </c>
      <c r="D76" s="181" t="s">
        <v>120</v>
      </c>
      <c r="E76" s="182"/>
      <c r="F76" s="183">
        <v>8</v>
      </c>
      <c r="G76" s="184">
        <v>25</v>
      </c>
      <c r="H76" s="185"/>
      <c r="I76" s="186">
        <f t="shared" si="24"/>
        <v>1.4E-2</v>
      </c>
      <c r="J76" s="187"/>
      <c r="K76" s="188"/>
      <c r="L76" s="189" t="s">
        <v>75</v>
      </c>
      <c r="M76" s="182" t="s">
        <v>33</v>
      </c>
      <c r="N76" s="182">
        <v>10</v>
      </c>
      <c r="O76" s="182">
        <v>8</v>
      </c>
      <c r="P76" s="190">
        <f t="shared" si="25"/>
        <v>80</v>
      </c>
      <c r="Q76" s="193">
        <v>1.4E-2</v>
      </c>
      <c r="R76" s="192">
        <f t="shared" si="26"/>
        <v>1.1200000000000001</v>
      </c>
    </row>
    <row r="77" spans="2:18" s="179" customFormat="1" x14ac:dyDescent="0.25">
      <c r="B77" s="180">
        <v>20</v>
      </c>
      <c r="C77" s="181" t="s">
        <v>115</v>
      </c>
      <c r="D77" s="181" t="s">
        <v>117</v>
      </c>
      <c r="E77" s="182"/>
      <c r="F77" s="183"/>
      <c r="G77" s="184"/>
      <c r="H77" s="185"/>
      <c r="I77" s="186">
        <f t="shared" si="24"/>
        <v>5.0000000000000001E-3</v>
      </c>
      <c r="J77" s="187"/>
      <c r="K77" s="188"/>
      <c r="L77" s="189" t="s">
        <v>75</v>
      </c>
      <c r="M77" s="182" t="s">
        <v>33</v>
      </c>
      <c r="N77" s="182">
        <v>10</v>
      </c>
      <c r="O77" s="182">
        <v>8</v>
      </c>
      <c r="P77" s="190">
        <f t="shared" si="25"/>
        <v>80</v>
      </c>
      <c r="Q77" s="193">
        <v>5.0000000000000001E-3</v>
      </c>
      <c r="R77" s="192">
        <f t="shared" si="26"/>
        <v>0.4</v>
      </c>
    </row>
    <row r="78" spans="2:18" s="179" customFormat="1" x14ac:dyDescent="0.25">
      <c r="B78" s="180">
        <v>21</v>
      </c>
      <c r="C78" s="181" t="s">
        <v>116</v>
      </c>
      <c r="D78" s="181" t="s">
        <v>122</v>
      </c>
      <c r="E78" s="182"/>
      <c r="F78" s="183"/>
      <c r="G78" s="184"/>
      <c r="H78" s="185"/>
      <c r="I78" s="186">
        <f t="shared" si="24"/>
        <v>2E-3</v>
      </c>
      <c r="J78" s="187"/>
      <c r="K78" s="188"/>
      <c r="L78" s="189" t="s">
        <v>75</v>
      </c>
      <c r="M78" s="182" t="s">
        <v>33</v>
      </c>
      <c r="N78" s="182">
        <v>10</v>
      </c>
      <c r="O78" s="182">
        <v>16</v>
      </c>
      <c r="P78" s="190">
        <f t="shared" si="25"/>
        <v>160</v>
      </c>
      <c r="Q78" s="193">
        <v>2E-3</v>
      </c>
      <c r="R78" s="192">
        <f t="shared" si="26"/>
        <v>0.32</v>
      </c>
    </row>
    <row r="79" spans="2:18" s="179" customFormat="1" x14ac:dyDescent="0.25">
      <c r="B79" s="180">
        <v>22</v>
      </c>
      <c r="C79" s="181" t="s">
        <v>109</v>
      </c>
      <c r="D79" s="181" t="s">
        <v>127</v>
      </c>
      <c r="E79" s="182"/>
      <c r="F79" s="183"/>
      <c r="G79" s="184"/>
      <c r="H79" s="185"/>
      <c r="I79" s="186">
        <f t="shared" si="24"/>
        <v>2.5000000000000001E-2</v>
      </c>
      <c r="J79" s="187"/>
      <c r="K79" s="188"/>
      <c r="L79" s="189" t="s">
        <v>75</v>
      </c>
      <c r="M79" s="182" t="s">
        <v>33</v>
      </c>
      <c r="N79" s="182">
        <v>4</v>
      </c>
      <c r="O79" s="182">
        <v>4</v>
      </c>
      <c r="P79" s="190">
        <f t="shared" si="25"/>
        <v>16</v>
      </c>
      <c r="Q79" s="193">
        <v>2.5000000000000001E-2</v>
      </c>
      <c r="R79" s="192">
        <f t="shared" si="26"/>
        <v>0.4</v>
      </c>
    </row>
    <row r="80" spans="2:18" s="179" customFormat="1" x14ac:dyDescent="0.25">
      <c r="B80" s="180">
        <v>23</v>
      </c>
      <c r="C80" s="181" t="s">
        <v>128</v>
      </c>
      <c r="D80" s="181" t="s">
        <v>129</v>
      </c>
      <c r="E80" s="182"/>
      <c r="F80" s="183"/>
      <c r="G80" s="184"/>
      <c r="H80" s="185"/>
      <c r="I80" s="186">
        <f t="shared" si="24"/>
        <v>3.0000000000000001E-3</v>
      </c>
      <c r="J80" s="187"/>
      <c r="K80" s="188"/>
      <c r="L80" s="189" t="s">
        <v>75</v>
      </c>
      <c r="M80" s="182" t="s">
        <v>33</v>
      </c>
      <c r="N80" s="182">
        <v>4</v>
      </c>
      <c r="O80" s="182">
        <v>4</v>
      </c>
      <c r="P80" s="190">
        <f t="shared" si="25"/>
        <v>16</v>
      </c>
      <c r="Q80" s="193">
        <v>3.0000000000000001E-3</v>
      </c>
      <c r="R80" s="192">
        <f t="shared" si="26"/>
        <v>4.8000000000000001E-2</v>
      </c>
    </row>
    <row r="81" spans="1:18" s="179" customFormat="1" x14ac:dyDescent="0.25">
      <c r="B81" s="180">
        <v>24</v>
      </c>
      <c r="C81" s="181" t="s">
        <v>124</v>
      </c>
      <c r="D81" s="181" t="s">
        <v>125</v>
      </c>
      <c r="E81" s="182"/>
      <c r="F81" s="183"/>
      <c r="G81" s="184"/>
      <c r="H81" s="185"/>
      <c r="I81" s="186">
        <f t="shared" si="24"/>
        <v>0.16</v>
      </c>
      <c r="J81" s="187"/>
      <c r="K81" s="188"/>
      <c r="L81" s="189" t="s">
        <v>126</v>
      </c>
      <c r="M81" s="182" t="s">
        <v>33</v>
      </c>
      <c r="N81" s="182">
        <v>4</v>
      </c>
      <c r="O81" s="182">
        <v>4</v>
      </c>
      <c r="P81" s="190">
        <f t="shared" si="25"/>
        <v>16</v>
      </c>
      <c r="Q81" s="193">
        <v>0.16</v>
      </c>
      <c r="R81" s="192">
        <f t="shared" si="26"/>
        <v>2.56</v>
      </c>
    </row>
    <row r="82" spans="1:18" s="179" customFormat="1" x14ac:dyDescent="0.25">
      <c r="B82" s="180"/>
      <c r="C82" s="181"/>
      <c r="D82" s="181"/>
      <c r="E82" s="182"/>
      <c r="F82" s="183"/>
      <c r="G82" s="184"/>
      <c r="H82" s="185"/>
      <c r="I82" s="186"/>
      <c r="J82" s="187"/>
      <c r="K82" s="188"/>
      <c r="L82" s="189"/>
      <c r="M82" s="182"/>
      <c r="N82" s="182"/>
      <c r="O82" s="182"/>
      <c r="P82" s="190"/>
      <c r="Q82" s="193"/>
      <c r="R82" s="222" t="s">
        <v>16</v>
      </c>
    </row>
    <row r="83" spans="1:18" s="179" customFormat="1" x14ac:dyDescent="0.25">
      <c r="B83" s="180"/>
      <c r="C83" s="181"/>
      <c r="D83" s="181"/>
      <c r="E83" s="182"/>
      <c r="F83" s="183"/>
      <c r="G83" s="184"/>
      <c r="H83" s="185"/>
      <c r="I83" s="186"/>
      <c r="J83" s="187"/>
      <c r="K83" s="188"/>
      <c r="L83" s="189"/>
      <c r="M83" s="182"/>
      <c r="N83" s="182"/>
      <c r="O83" s="182"/>
      <c r="P83" s="190"/>
      <c r="Q83" s="191"/>
      <c r="R83" s="192"/>
    </row>
    <row r="84" spans="1:18" s="179" customFormat="1" x14ac:dyDescent="0.25">
      <c r="B84" s="180">
        <v>25</v>
      </c>
      <c r="C84" s="181" t="s">
        <v>88</v>
      </c>
      <c r="D84" s="181" t="s">
        <v>98</v>
      </c>
      <c r="E84" s="182">
        <v>4</v>
      </c>
      <c r="F84" s="183">
        <v>70</v>
      </c>
      <c r="G84" s="184">
        <v>230</v>
      </c>
      <c r="H84" s="185">
        <f>G84/1000*F84/1000</f>
        <v>1.61E-2</v>
      </c>
      <c r="I84" s="186">
        <f>H84*Q84</f>
        <v>0.51519999999999999</v>
      </c>
      <c r="J84" s="187"/>
      <c r="K84" s="188"/>
      <c r="L84" s="189"/>
      <c r="M84" s="182" t="s">
        <v>33</v>
      </c>
      <c r="N84" s="182">
        <v>3</v>
      </c>
      <c r="O84" s="182">
        <v>1</v>
      </c>
      <c r="P84" s="190">
        <f t="shared" ref="P84:P91" si="27">N84*O84</f>
        <v>3</v>
      </c>
      <c r="Q84" s="191">
        <v>32</v>
      </c>
      <c r="R84" s="192">
        <f t="shared" ref="R84:R91" si="28">I84*P84</f>
        <v>1.5455999999999999</v>
      </c>
    </row>
    <row r="85" spans="1:18" s="179" customFormat="1" x14ac:dyDescent="0.25">
      <c r="B85" s="180">
        <v>26</v>
      </c>
      <c r="C85" s="181" t="s">
        <v>89</v>
      </c>
      <c r="D85" s="181" t="s">
        <v>98</v>
      </c>
      <c r="E85" s="182">
        <v>4</v>
      </c>
      <c r="F85" s="183">
        <v>70</v>
      </c>
      <c r="G85" s="184">
        <v>230</v>
      </c>
      <c r="H85" s="185">
        <f>G85/1000*F85/1000</f>
        <v>1.61E-2</v>
      </c>
      <c r="I85" s="186">
        <f>H85*Q85</f>
        <v>0.51519999999999999</v>
      </c>
      <c r="J85" s="187"/>
      <c r="K85" s="188"/>
      <c r="L85" s="189"/>
      <c r="M85" s="182" t="s">
        <v>33</v>
      </c>
      <c r="N85" s="182">
        <v>3</v>
      </c>
      <c r="O85" s="182">
        <v>1</v>
      </c>
      <c r="P85" s="190">
        <f t="shared" si="27"/>
        <v>3</v>
      </c>
      <c r="Q85" s="191">
        <v>32</v>
      </c>
      <c r="R85" s="192">
        <f t="shared" si="28"/>
        <v>1.5455999999999999</v>
      </c>
    </row>
    <row r="86" spans="1:18" s="179" customFormat="1" x14ac:dyDescent="0.25">
      <c r="B86" s="180">
        <v>27</v>
      </c>
      <c r="C86" s="181" t="s">
        <v>90</v>
      </c>
      <c r="D86" s="181" t="s">
        <v>102</v>
      </c>
      <c r="E86" s="182">
        <v>2</v>
      </c>
      <c r="F86" s="183">
        <v>38</v>
      </c>
      <c r="G86" s="184">
        <v>1220</v>
      </c>
      <c r="H86" s="185"/>
      <c r="I86" s="186">
        <f t="shared" ref="I86:I91" si="29">G86/1000*Q86</f>
        <v>2.0983999999999998</v>
      </c>
      <c r="J86" s="187"/>
      <c r="K86" s="188"/>
      <c r="L86" s="189"/>
      <c r="M86" s="182" t="s">
        <v>33</v>
      </c>
      <c r="N86" s="182">
        <v>3</v>
      </c>
      <c r="O86" s="182">
        <v>1</v>
      </c>
      <c r="P86" s="190">
        <f t="shared" si="27"/>
        <v>3</v>
      </c>
      <c r="Q86" s="191">
        <v>1.72</v>
      </c>
      <c r="R86" s="192">
        <f t="shared" si="28"/>
        <v>6.2951999999999995</v>
      </c>
    </row>
    <row r="87" spans="1:18" s="179" customFormat="1" x14ac:dyDescent="0.25">
      <c r="B87" s="180">
        <v>28</v>
      </c>
      <c r="C87" s="181" t="s">
        <v>91</v>
      </c>
      <c r="D87" s="181" t="s">
        <v>102</v>
      </c>
      <c r="E87" s="182">
        <v>2</v>
      </c>
      <c r="F87" s="183">
        <v>38</v>
      </c>
      <c r="G87" s="184">
        <v>1245</v>
      </c>
      <c r="H87" s="185"/>
      <c r="I87" s="186">
        <f t="shared" si="29"/>
        <v>2.1414</v>
      </c>
      <c r="J87" s="187"/>
      <c r="K87" s="188"/>
      <c r="L87" s="189"/>
      <c r="M87" s="182" t="s">
        <v>33</v>
      </c>
      <c r="N87" s="182">
        <v>3</v>
      </c>
      <c r="O87" s="182">
        <v>1</v>
      </c>
      <c r="P87" s="190">
        <f t="shared" si="27"/>
        <v>3</v>
      </c>
      <c r="Q87" s="191">
        <v>1.72</v>
      </c>
      <c r="R87" s="192">
        <f t="shared" si="28"/>
        <v>6.4241999999999999</v>
      </c>
    </row>
    <row r="88" spans="1:18" s="179" customFormat="1" x14ac:dyDescent="0.25">
      <c r="B88" s="180">
        <v>29</v>
      </c>
      <c r="C88" s="181" t="s">
        <v>92</v>
      </c>
      <c r="D88" s="181" t="s">
        <v>102</v>
      </c>
      <c r="E88" s="182">
        <v>2</v>
      </c>
      <c r="F88" s="183">
        <v>38</v>
      </c>
      <c r="G88" s="184">
        <v>1830</v>
      </c>
      <c r="H88" s="185" t="s">
        <v>16</v>
      </c>
      <c r="I88" s="186">
        <f t="shared" si="29"/>
        <v>3.1476000000000002</v>
      </c>
      <c r="J88" s="187"/>
      <c r="K88" s="188"/>
      <c r="L88" s="189"/>
      <c r="M88" s="182" t="s">
        <v>33</v>
      </c>
      <c r="N88" s="182">
        <v>3</v>
      </c>
      <c r="O88" s="182">
        <v>1</v>
      </c>
      <c r="P88" s="190">
        <f t="shared" si="27"/>
        <v>3</v>
      </c>
      <c r="Q88" s="191">
        <v>1.72</v>
      </c>
      <c r="R88" s="192">
        <f t="shared" si="28"/>
        <v>9.4428000000000001</v>
      </c>
    </row>
    <row r="89" spans="1:18" s="179" customFormat="1" x14ac:dyDescent="0.25">
      <c r="B89" s="180">
        <v>30</v>
      </c>
      <c r="C89" s="181" t="s">
        <v>93</v>
      </c>
      <c r="D89" s="181" t="s">
        <v>102</v>
      </c>
      <c r="E89" s="182">
        <v>2</v>
      </c>
      <c r="F89" s="183">
        <v>38</v>
      </c>
      <c r="G89" s="184">
        <v>1920</v>
      </c>
      <c r="H89" s="185"/>
      <c r="I89" s="186">
        <f t="shared" si="29"/>
        <v>3.3024</v>
      </c>
      <c r="J89" s="187"/>
      <c r="K89" s="188"/>
      <c r="L89" s="189"/>
      <c r="M89" s="182" t="s">
        <v>33</v>
      </c>
      <c r="N89" s="182">
        <v>3</v>
      </c>
      <c r="O89" s="182">
        <v>1</v>
      </c>
      <c r="P89" s="190">
        <f t="shared" si="27"/>
        <v>3</v>
      </c>
      <c r="Q89" s="191">
        <v>1.72</v>
      </c>
      <c r="R89" s="192">
        <f t="shared" si="28"/>
        <v>9.9071999999999996</v>
      </c>
    </row>
    <row r="90" spans="1:18" s="179" customFormat="1" x14ac:dyDescent="0.25">
      <c r="B90" s="180">
        <v>31</v>
      </c>
      <c r="C90" s="181" t="s">
        <v>94</v>
      </c>
      <c r="D90" s="181" t="s">
        <v>102</v>
      </c>
      <c r="E90" s="182">
        <v>2</v>
      </c>
      <c r="F90" s="183">
        <v>38</v>
      </c>
      <c r="G90" s="184">
        <v>100</v>
      </c>
      <c r="H90" s="185" t="s">
        <v>16</v>
      </c>
      <c r="I90" s="186">
        <f t="shared" si="29"/>
        <v>0.17200000000000001</v>
      </c>
      <c r="J90" s="187"/>
      <c r="K90" s="188"/>
      <c r="L90" s="189"/>
      <c r="M90" s="182" t="s">
        <v>33</v>
      </c>
      <c r="N90" s="182">
        <v>3</v>
      </c>
      <c r="O90" s="182">
        <v>1</v>
      </c>
      <c r="P90" s="190">
        <f t="shared" si="27"/>
        <v>3</v>
      </c>
      <c r="Q90" s="191">
        <v>1.72</v>
      </c>
      <c r="R90" s="192">
        <f t="shared" si="28"/>
        <v>0.51600000000000001</v>
      </c>
    </row>
    <row r="91" spans="1:18" s="179" customFormat="1" x14ac:dyDescent="0.25">
      <c r="B91" s="180">
        <v>32</v>
      </c>
      <c r="C91" s="181" t="s">
        <v>95</v>
      </c>
      <c r="D91" s="181" t="s">
        <v>102</v>
      </c>
      <c r="E91" s="182">
        <v>2</v>
      </c>
      <c r="F91" s="183">
        <v>38</v>
      </c>
      <c r="G91" s="184">
        <v>60</v>
      </c>
      <c r="H91" s="185"/>
      <c r="I91" s="186">
        <f t="shared" si="29"/>
        <v>0.1032</v>
      </c>
      <c r="J91" s="187"/>
      <c r="K91" s="188"/>
      <c r="L91" s="189"/>
      <c r="M91" s="182" t="s">
        <v>33</v>
      </c>
      <c r="N91" s="182">
        <v>3</v>
      </c>
      <c r="O91" s="182">
        <v>1</v>
      </c>
      <c r="P91" s="190">
        <f t="shared" si="27"/>
        <v>3</v>
      </c>
      <c r="Q91" s="191">
        <v>1.72</v>
      </c>
      <c r="R91" s="192">
        <f t="shared" si="28"/>
        <v>0.30959999999999999</v>
      </c>
    </row>
    <row r="92" spans="1:18" s="179" customFormat="1" x14ac:dyDescent="0.25">
      <c r="B92" s="180"/>
      <c r="C92" s="181"/>
      <c r="D92" s="181"/>
      <c r="E92" s="182"/>
      <c r="F92" s="183"/>
      <c r="G92" s="184"/>
      <c r="H92" s="185"/>
      <c r="I92" s="186"/>
      <c r="J92" s="187"/>
      <c r="K92" s="188"/>
      <c r="L92" s="189"/>
      <c r="M92" s="182"/>
      <c r="N92" s="182"/>
      <c r="O92" s="182"/>
      <c r="P92" s="190"/>
      <c r="Q92" s="191"/>
      <c r="R92" s="222">
        <f>SUM(R84:R91)</f>
        <v>35.986200000000004</v>
      </c>
    </row>
    <row r="93" spans="1:18" s="179" customFormat="1" x14ac:dyDescent="0.25">
      <c r="B93" s="180">
        <v>33</v>
      </c>
      <c r="C93" s="181" t="s">
        <v>132</v>
      </c>
      <c r="D93" s="181" t="s">
        <v>120</v>
      </c>
      <c r="E93" s="182"/>
      <c r="F93" s="183">
        <v>8</v>
      </c>
      <c r="G93" s="184">
        <v>25</v>
      </c>
      <c r="H93" s="185"/>
      <c r="I93" s="186">
        <f t="shared" ref="I93:I95" si="30">Q93</f>
        <v>1.4E-2</v>
      </c>
      <c r="J93" s="187"/>
      <c r="K93" s="188"/>
      <c r="L93" s="189" t="s">
        <v>75</v>
      </c>
      <c r="M93" s="182" t="s">
        <v>33</v>
      </c>
      <c r="N93" s="182">
        <v>3</v>
      </c>
      <c r="O93" s="182">
        <v>4</v>
      </c>
      <c r="P93" s="190">
        <f t="shared" ref="P93:P95" si="31">N93*O93</f>
        <v>12</v>
      </c>
      <c r="Q93" s="193">
        <v>1.4E-2</v>
      </c>
      <c r="R93" s="192">
        <f t="shared" ref="R93:R95" si="32">I93*P93</f>
        <v>0.16800000000000001</v>
      </c>
    </row>
    <row r="94" spans="1:18" s="179" customFormat="1" x14ac:dyDescent="0.25">
      <c r="B94" s="180">
        <v>34</v>
      </c>
      <c r="C94" s="181" t="s">
        <v>130</v>
      </c>
      <c r="D94" s="181" t="s">
        <v>117</v>
      </c>
      <c r="E94" s="182"/>
      <c r="F94" s="183"/>
      <c r="G94" s="184"/>
      <c r="H94" s="185"/>
      <c r="I94" s="186">
        <f t="shared" si="30"/>
        <v>5.0000000000000001E-3</v>
      </c>
      <c r="J94" s="187"/>
      <c r="K94" s="188"/>
      <c r="L94" s="189" t="s">
        <v>75</v>
      </c>
      <c r="M94" s="182" t="s">
        <v>33</v>
      </c>
      <c r="N94" s="182">
        <v>3</v>
      </c>
      <c r="O94" s="182">
        <v>4</v>
      </c>
      <c r="P94" s="190">
        <f t="shared" si="31"/>
        <v>12</v>
      </c>
      <c r="Q94" s="193">
        <v>5.0000000000000001E-3</v>
      </c>
      <c r="R94" s="192">
        <f t="shared" si="32"/>
        <v>0.06</v>
      </c>
    </row>
    <row r="95" spans="1:18" s="179" customFormat="1" x14ac:dyDescent="0.25">
      <c r="B95" s="180">
        <v>35</v>
      </c>
      <c r="C95" s="181" t="s">
        <v>131</v>
      </c>
      <c r="D95" s="181" t="s">
        <v>122</v>
      </c>
      <c r="E95" s="182"/>
      <c r="F95" s="183"/>
      <c r="G95" s="184"/>
      <c r="H95" s="185"/>
      <c r="I95" s="186">
        <f t="shared" si="30"/>
        <v>2E-3</v>
      </c>
      <c r="J95" s="187"/>
      <c r="K95" s="188"/>
      <c r="L95" s="189" t="s">
        <v>75</v>
      </c>
      <c r="M95" s="182" t="s">
        <v>33</v>
      </c>
      <c r="N95" s="182">
        <v>3</v>
      </c>
      <c r="O95" s="182">
        <v>8</v>
      </c>
      <c r="P95" s="190">
        <f t="shared" si="31"/>
        <v>24</v>
      </c>
      <c r="Q95" s="193">
        <v>2E-3</v>
      </c>
      <c r="R95" s="192">
        <f t="shared" si="32"/>
        <v>4.8000000000000001E-2</v>
      </c>
    </row>
    <row r="96" spans="1:18" ht="15.75" thickBot="1" x14ac:dyDescent="0.3">
      <c r="A96" s="137"/>
      <c r="B96" s="194" t="s">
        <v>16</v>
      </c>
      <c r="C96" s="195"/>
      <c r="D96" s="195"/>
      <c r="E96" s="196"/>
      <c r="F96" s="197"/>
      <c r="G96" s="198"/>
      <c r="H96" s="199"/>
      <c r="I96" s="200"/>
      <c r="J96" s="201"/>
      <c r="K96" s="202"/>
      <c r="L96" s="203"/>
      <c r="M96" s="196"/>
      <c r="N96" s="196"/>
      <c r="O96" s="196"/>
      <c r="P96" s="176"/>
      <c r="Q96" s="204"/>
      <c r="R96" s="205"/>
    </row>
    <row r="97" spans="1:18" x14ac:dyDescent="0.25">
      <c r="A97" s="137"/>
      <c r="B97" s="206"/>
      <c r="C97" s="207" t="s">
        <v>133</v>
      </c>
      <c r="D97" s="208"/>
      <c r="E97" s="208"/>
      <c r="F97" s="209"/>
      <c r="G97" s="210"/>
      <c r="H97" s="211"/>
      <c r="I97" s="212"/>
      <c r="J97" s="213"/>
      <c r="K97" s="214"/>
      <c r="L97" s="209"/>
      <c r="M97" s="208"/>
      <c r="N97" s="208"/>
      <c r="O97" s="208"/>
      <c r="P97" s="215" t="s">
        <v>16</v>
      </c>
      <c r="Q97" s="216"/>
      <c r="R97" s="223">
        <f>R92+R70</f>
        <v>373.85691999999995</v>
      </c>
    </row>
    <row r="98" spans="1:18" ht="15.75" thickBot="1" x14ac:dyDescent="0.3">
      <c r="A98" s="137"/>
      <c r="B98" s="224"/>
      <c r="C98" s="217" t="s">
        <v>134</v>
      </c>
      <c r="D98" s="225"/>
      <c r="E98" s="225"/>
      <c r="F98" s="226"/>
      <c r="G98" s="227"/>
      <c r="H98" s="228"/>
      <c r="I98" s="218"/>
      <c r="J98" s="219"/>
      <c r="K98" s="229"/>
      <c r="L98" s="226"/>
      <c r="M98" s="225"/>
      <c r="N98" s="225"/>
      <c r="O98" s="225"/>
      <c r="P98" s="230" t="s">
        <v>16</v>
      </c>
      <c r="Q98" s="231"/>
      <c r="R98" s="232">
        <v>7.2320000000000002</v>
      </c>
    </row>
    <row r="101" spans="1:18" ht="15.75" thickBot="1" x14ac:dyDescent="0.3">
      <c r="B101" s="154" t="s">
        <v>16</v>
      </c>
      <c r="C101" s="154" t="str">
        <f>Titul!B15</f>
        <v>Rameno schodiště 3</v>
      </c>
      <c r="D101" s="154" t="s">
        <v>137</v>
      </c>
      <c r="E101" s="155" t="s">
        <v>16</v>
      </c>
      <c r="F101" s="156"/>
      <c r="G101" s="157"/>
      <c r="H101" s="157"/>
      <c r="I101" s="158"/>
      <c r="J101" s="159"/>
      <c r="K101" s="156"/>
      <c r="L101" s="155"/>
      <c r="M101" s="155"/>
      <c r="N101" s="155"/>
      <c r="O101" s="155"/>
      <c r="P101" s="155"/>
      <c r="Q101" s="160"/>
      <c r="R101" s="161"/>
    </row>
    <row r="102" spans="1:18" x14ac:dyDescent="0.25">
      <c r="A102" s="137"/>
      <c r="B102" s="237" t="s">
        <v>49</v>
      </c>
      <c r="C102" s="162" t="s">
        <v>50</v>
      </c>
      <c r="D102" s="162" t="s">
        <v>51</v>
      </c>
      <c r="E102" s="162" t="s">
        <v>52</v>
      </c>
      <c r="F102" s="220" t="s">
        <v>53</v>
      </c>
      <c r="G102" s="220" t="s">
        <v>54</v>
      </c>
      <c r="H102" s="220" t="s">
        <v>55</v>
      </c>
      <c r="I102" s="220" t="s">
        <v>56</v>
      </c>
      <c r="J102" s="239" t="s">
        <v>57</v>
      </c>
      <c r="K102" s="241" t="s">
        <v>58</v>
      </c>
      <c r="L102" s="162" t="s">
        <v>51</v>
      </c>
      <c r="M102" s="162" t="s">
        <v>59</v>
      </c>
      <c r="N102" s="243" t="s">
        <v>60</v>
      </c>
      <c r="O102" s="244"/>
      <c r="P102" s="245"/>
      <c r="Q102" s="164" t="s">
        <v>61</v>
      </c>
      <c r="R102" s="165" t="s">
        <v>61</v>
      </c>
    </row>
    <row r="103" spans="1:18" ht="15.75" thickBot="1" x14ac:dyDescent="0.3">
      <c r="A103" s="137"/>
      <c r="B103" s="238"/>
      <c r="C103" s="166" t="s">
        <v>62</v>
      </c>
      <c r="D103" s="166" t="s">
        <v>16</v>
      </c>
      <c r="E103" s="166" t="s">
        <v>63</v>
      </c>
      <c r="F103" s="221" t="s">
        <v>63</v>
      </c>
      <c r="G103" s="221" t="s">
        <v>63</v>
      </c>
      <c r="H103" s="221" t="s">
        <v>64</v>
      </c>
      <c r="I103" s="221" t="s">
        <v>48</v>
      </c>
      <c r="J103" s="240"/>
      <c r="K103" s="242"/>
      <c r="L103" s="166" t="s">
        <v>65</v>
      </c>
      <c r="M103" s="166" t="s">
        <v>66</v>
      </c>
      <c r="N103" s="168" t="s">
        <v>67</v>
      </c>
      <c r="O103" s="168" t="s">
        <v>68</v>
      </c>
      <c r="P103" s="168" t="s">
        <v>69</v>
      </c>
      <c r="Q103" s="169" t="s">
        <v>70</v>
      </c>
      <c r="R103" s="170" t="s">
        <v>71</v>
      </c>
    </row>
    <row r="104" spans="1:18" ht="15.75" thickTop="1" x14ac:dyDescent="0.25">
      <c r="A104" s="137"/>
      <c r="B104" s="171" t="s">
        <v>16</v>
      </c>
      <c r="C104" s="172" t="s">
        <v>16</v>
      </c>
      <c r="D104" s="173"/>
      <c r="E104" s="173"/>
      <c r="F104" s="174"/>
      <c r="G104" s="174"/>
      <c r="H104" s="174"/>
      <c r="I104" s="174"/>
      <c r="J104" s="175"/>
      <c r="K104" s="174"/>
      <c r="L104" s="173"/>
      <c r="M104" s="173"/>
      <c r="N104" s="176"/>
      <c r="O104" s="176"/>
      <c r="P104" s="176"/>
      <c r="Q104" s="177"/>
      <c r="R104" s="178"/>
    </row>
    <row r="105" spans="1:18" s="179" customFormat="1" x14ac:dyDescent="0.25">
      <c r="B105" s="180">
        <v>1</v>
      </c>
      <c r="C105" s="181" t="s">
        <v>217</v>
      </c>
      <c r="D105" s="181" t="s">
        <v>96</v>
      </c>
      <c r="E105" s="182">
        <v>4</v>
      </c>
      <c r="F105" s="183">
        <v>80</v>
      </c>
      <c r="G105" s="184">
        <v>7652</v>
      </c>
      <c r="H105" s="185" t="s">
        <v>16</v>
      </c>
      <c r="I105" s="186">
        <f>G105/1000*Q105</f>
        <v>112.63744000000001</v>
      </c>
      <c r="J105" s="187"/>
      <c r="K105" s="188"/>
      <c r="L105" s="189" t="s">
        <v>72</v>
      </c>
      <c r="M105" s="182" t="s">
        <v>33</v>
      </c>
      <c r="N105" s="182">
        <v>1</v>
      </c>
      <c r="O105" s="182">
        <v>2</v>
      </c>
      <c r="P105" s="190">
        <f t="shared" ref="P105:P116" si="33">N105*O105</f>
        <v>2</v>
      </c>
      <c r="Q105" s="191">
        <v>14.72</v>
      </c>
      <c r="R105" s="192">
        <f>I105*P105</f>
        <v>225.27488000000002</v>
      </c>
    </row>
    <row r="106" spans="1:18" s="179" customFormat="1" x14ac:dyDescent="0.25">
      <c r="B106" s="180">
        <v>2</v>
      </c>
      <c r="C106" s="181" t="s">
        <v>203</v>
      </c>
      <c r="D106" s="181" t="s">
        <v>103</v>
      </c>
      <c r="E106" s="182">
        <v>6</v>
      </c>
      <c r="F106" s="183">
        <v>120</v>
      </c>
      <c r="G106" s="184">
        <v>130</v>
      </c>
      <c r="H106" s="185">
        <f>G106/1000*F106/1000</f>
        <v>1.5600000000000001E-2</v>
      </c>
      <c r="I106" s="186">
        <f>H106*Q106</f>
        <v>0.74880000000000002</v>
      </c>
      <c r="J106" s="187"/>
      <c r="K106" s="188" t="s">
        <v>16</v>
      </c>
      <c r="L106" s="189" t="s">
        <v>72</v>
      </c>
      <c r="M106" s="182" t="s">
        <v>33</v>
      </c>
      <c r="N106" s="182">
        <v>2</v>
      </c>
      <c r="O106" s="182">
        <v>3</v>
      </c>
      <c r="P106" s="190">
        <f t="shared" si="33"/>
        <v>6</v>
      </c>
      <c r="Q106" s="191">
        <v>48</v>
      </c>
      <c r="R106" s="192">
        <f t="shared" ref="R106" si="34">I106*P106</f>
        <v>4.4927999999999999</v>
      </c>
    </row>
    <row r="107" spans="1:18" s="179" customFormat="1" x14ac:dyDescent="0.25">
      <c r="B107" s="180">
        <v>3</v>
      </c>
      <c r="C107" s="181" t="s">
        <v>80</v>
      </c>
      <c r="D107" s="181" t="s">
        <v>97</v>
      </c>
      <c r="E107" s="182">
        <v>3</v>
      </c>
      <c r="F107" s="183">
        <v>60.3</v>
      </c>
      <c r="G107" s="184">
        <v>610</v>
      </c>
      <c r="H107" s="185" t="s">
        <v>73</v>
      </c>
      <c r="I107" s="186">
        <f>G107/1000*Q107</f>
        <v>2.5131999999999999</v>
      </c>
      <c r="J107" s="187"/>
      <c r="K107" s="188"/>
      <c r="L107" s="189" t="s">
        <v>72</v>
      </c>
      <c r="M107" s="182" t="s">
        <v>33</v>
      </c>
      <c r="N107" s="182">
        <v>1</v>
      </c>
      <c r="O107" s="182">
        <v>5</v>
      </c>
      <c r="P107" s="190">
        <f t="shared" si="33"/>
        <v>5</v>
      </c>
      <c r="Q107" s="191">
        <v>4.12</v>
      </c>
      <c r="R107" s="192">
        <f t="shared" ref="R107:R116" si="35">I107*P107</f>
        <v>12.565999999999999</v>
      </c>
    </row>
    <row r="108" spans="1:18" s="179" customFormat="1" x14ac:dyDescent="0.25">
      <c r="B108" s="180">
        <v>4</v>
      </c>
      <c r="C108" s="181" t="s">
        <v>81</v>
      </c>
      <c r="D108" s="181" t="s">
        <v>98</v>
      </c>
      <c r="E108" s="182">
        <v>4</v>
      </c>
      <c r="F108" s="183">
        <v>60</v>
      </c>
      <c r="G108" s="184">
        <v>60</v>
      </c>
      <c r="H108" s="185">
        <f>G108/1000*F108/1000</f>
        <v>3.5999999999999995E-3</v>
      </c>
      <c r="I108" s="186">
        <f>H108*Q108</f>
        <v>0.11519999999999998</v>
      </c>
      <c r="J108" s="187"/>
      <c r="K108" s="188" t="s">
        <v>16</v>
      </c>
      <c r="L108" s="189" t="s">
        <v>72</v>
      </c>
      <c r="M108" s="182" t="s">
        <v>33</v>
      </c>
      <c r="N108" s="182">
        <v>1</v>
      </c>
      <c r="O108" s="182">
        <v>10</v>
      </c>
      <c r="P108" s="190">
        <f t="shared" si="33"/>
        <v>10</v>
      </c>
      <c r="Q108" s="191">
        <v>32</v>
      </c>
      <c r="R108" s="192">
        <f t="shared" si="35"/>
        <v>1.1519999999999999</v>
      </c>
    </row>
    <row r="109" spans="1:18" s="179" customFormat="1" x14ac:dyDescent="0.25">
      <c r="B109" s="180">
        <v>5</v>
      </c>
      <c r="C109" s="181" t="s">
        <v>82</v>
      </c>
      <c r="D109" s="181" t="s">
        <v>99</v>
      </c>
      <c r="E109" s="182">
        <v>4</v>
      </c>
      <c r="F109" s="183">
        <v>80</v>
      </c>
      <c r="G109" s="184">
        <v>80</v>
      </c>
      <c r="H109" s="185">
        <f>G109/1000*F109/1000</f>
        <v>6.4000000000000003E-3</v>
      </c>
      <c r="I109" s="186">
        <f>H109*Q109</f>
        <v>0.20480000000000001</v>
      </c>
      <c r="J109" s="187"/>
      <c r="K109" s="188"/>
      <c r="L109" s="189" t="s">
        <v>72</v>
      </c>
      <c r="M109" s="182" t="s">
        <v>33</v>
      </c>
      <c r="N109" s="182">
        <v>1</v>
      </c>
      <c r="O109" s="182">
        <v>10</v>
      </c>
      <c r="P109" s="190">
        <f t="shared" si="33"/>
        <v>10</v>
      </c>
      <c r="Q109" s="191">
        <v>32</v>
      </c>
      <c r="R109" s="192">
        <f t="shared" si="35"/>
        <v>2.048</v>
      </c>
    </row>
    <row r="110" spans="1:18" s="179" customFormat="1" x14ac:dyDescent="0.25">
      <c r="B110" s="180">
        <v>6</v>
      </c>
      <c r="C110" s="181" t="s">
        <v>105</v>
      </c>
      <c r="D110" s="181" t="s">
        <v>103</v>
      </c>
      <c r="E110" s="182">
        <v>6</v>
      </c>
      <c r="F110" s="183">
        <v>70</v>
      </c>
      <c r="G110" s="184">
        <v>150</v>
      </c>
      <c r="H110" s="185">
        <f>G110/1000*F110/1000</f>
        <v>1.0500000000000001E-2</v>
      </c>
      <c r="I110" s="186">
        <f>H110*Q110</f>
        <v>0.504</v>
      </c>
      <c r="J110" s="187"/>
      <c r="K110" s="188"/>
      <c r="L110" s="189" t="s">
        <v>72</v>
      </c>
      <c r="M110" s="182" t="s">
        <v>33</v>
      </c>
      <c r="N110" s="182">
        <v>1</v>
      </c>
      <c r="O110" s="182">
        <v>4</v>
      </c>
      <c r="P110" s="190">
        <f t="shared" si="33"/>
        <v>4</v>
      </c>
      <c r="Q110" s="191">
        <v>48</v>
      </c>
      <c r="R110" s="192">
        <f t="shared" si="35"/>
        <v>2.016</v>
      </c>
    </row>
    <row r="111" spans="1:18" s="179" customFormat="1" x14ac:dyDescent="0.25">
      <c r="B111" s="180">
        <v>7</v>
      </c>
      <c r="C111" s="181" t="s">
        <v>84</v>
      </c>
      <c r="D111" s="181" t="s">
        <v>100</v>
      </c>
      <c r="E111" s="182" t="s">
        <v>16</v>
      </c>
      <c r="F111" s="183">
        <v>60</v>
      </c>
      <c r="G111" s="184">
        <v>110</v>
      </c>
      <c r="H111" s="185"/>
      <c r="I111" s="186">
        <f t="shared" ref="I111:I112" si="36">G111/1000*Q111</f>
        <v>2.4398</v>
      </c>
      <c r="J111" s="187"/>
      <c r="K111" s="188"/>
      <c r="L111" s="189" t="s">
        <v>72</v>
      </c>
      <c r="M111" s="182" t="s">
        <v>33</v>
      </c>
      <c r="N111" s="182">
        <v>1</v>
      </c>
      <c r="O111" s="182">
        <v>2</v>
      </c>
      <c r="P111" s="190">
        <f t="shared" si="33"/>
        <v>2</v>
      </c>
      <c r="Q111" s="191">
        <v>22.18</v>
      </c>
      <c r="R111" s="192">
        <f t="shared" si="35"/>
        <v>4.8795999999999999</v>
      </c>
    </row>
    <row r="112" spans="1:18" s="179" customFormat="1" x14ac:dyDescent="0.25">
      <c r="B112" s="180">
        <v>8</v>
      </c>
      <c r="C112" s="181" t="s">
        <v>85</v>
      </c>
      <c r="D112" s="181" t="s">
        <v>100</v>
      </c>
      <c r="E112" s="182"/>
      <c r="F112" s="183">
        <v>60</v>
      </c>
      <c r="G112" s="184">
        <v>170</v>
      </c>
      <c r="H112" s="185"/>
      <c r="I112" s="186">
        <f t="shared" si="36"/>
        <v>3.7706000000000004</v>
      </c>
      <c r="J112" s="187"/>
      <c r="K112" s="188"/>
      <c r="L112" s="189" t="s">
        <v>72</v>
      </c>
      <c r="M112" s="182" t="s">
        <v>33</v>
      </c>
      <c r="N112" s="182">
        <v>1</v>
      </c>
      <c r="O112" s="182">
        <v>2</v>
      </c>
      <c r="P112" s="190">
        <f t="shared" si="33"/>
        <v>2</v>
      </c>
      <c r="Q112" s="191">
        <v>22.18</v>
      </c>
      <c r="R112" s="192">
        <f t="shared" si="35"/>
        <v>7.5412000000000008</v>
      </c>
    </row>
    <row r="113" spans="2:18" s="179" customFormat="1" x14ac:dyDescent="0.25">
      <c r="B113" s="180">
        <v>9</v>
      </c>
      <c r="C113" s="181" t="s">
        <v>106</v>
      </c>
      <c r="D113" s="181" t="s">
        <v>103</v>
      </c>
      <c r="E113" s="182">
        <v>6</v>
      </c>
      <c r="F113" s="183">
        <v>150</v>
      </c>
      <c r="G113" s="184">
        <v>150</v>
      </c>
      <c r="H113" s="185">
        <f>G113/1000*F113/1000</f>
        <v>2.2499999999999999E-2</v>
      </c>
      <c r="I113" s="186">
        <f>H113*Q113</f>
        <v>1.08</v>
      </c>
      <c r="J113" s="187"/>
      <c r="K113" s="188"/>
      <c r="L113" s="189" t="s">
        <v>72</v>
      </c>
      <c r="M113" s="182" t="s">
        <v>33</v>
      </c>
      <c r="N113" s="182">
        <v>1</v>
      </c>
      <c r="O113" s="182">
        <v>4</v>
      </c>
      <c r="P113" s="190">
        <f t="shared" si="33"/>
        <v>4</v>
      </c>
      <c r="Q113" s="191">
        <v>48</v>
      </c>
      <c r="R113" s="192">
        <f t="shared" si="35"/>
        <v>4.32</v>
      </c>
    </row>
    <row r="114" spans="2:18" s="179" customFormat="1" x14ac:dyDescent="0.25">
      <c r="B114" s="180">
        <v>10</v>
      </c>
      <c r="C114" s="181" t="s">
        <v>86</v>
      </c>
      <c r="D114" s="181" t="s">
        <v>101</v>
      </c>
      <c r="E114" s="182"/>
      <c r="F114" s="183">
        <v>40</v>
      </c>
      <c r="G114" s="184">
        <v>100</v>
      </c>
      <c r="H114" s="185"/>
      <c r="I114" s="186">
        <f t="shared" ref="I114" si="37">G114/1000*Q114</f>
        <v>0.98599999999999999</v>
      </c>
      <c r="J114" s="187"/>
      <c r="K114" s="188"/>
      <c r="L114" s="189" t="s">
        <v>72</v>
      </c>
      <c r="M114" s="182" t="s">
        <v>33</v>
      </c>
      <c r="N114" s="182">
        <v>1</v>
      </c>
      <c r="O114" s="182">
        <v>4</v>
      </c>
      <c r="P114" s="190">
        <f t="shared" si="33"/>
        <v>4</v>
      </c>
      <c r="Q114" s="191">
        <v>9.86</v>
      </c>
      <c r="R114" s="192">
        <f t="shared" si="35"/>
        <v>3.944</v>
      </c>
    </row>
    <row r="115" spans="2:18" s="179" customFormat="1" x14ac:dyDescent="0.25">
      <c r="B115" s="180">
        <v>11</v>
      </c>
      <c r="C115" s="181" t="s">
        <v>87</v>
      </c>
      <c r="D115" s="181" t="s">
        <v>98</v>
      </c>
      <c r="E115" s="182">
        <v>4</v>
      </c>
      <c r="F115" s="183">
        <v>80</v>
      </c>
      <c r="G115" s="184">
        <v>650</v>
      </c>
      <c r="H115" s="185">
        <f>G115/1000*F115/1000</f>
        <v>5.1999999999999998E-2</v>
      </c>
      <c r="I115" s="186">
        <f>H115*Q115</f>
        <v>1.6639999999999999</v>
      </c>
      <c r="J115" s="187"/>
      <c r="K115" s="188"/>
      <c r="L115" s="189" t="s">
        <v>72</v>
      </c>
      <c r="M115" s="182" t="s">
        <v>33</v>
      </c>
      <c r="N115" s="182">
        <v>1</v>
      </c>
      <c r="O115" s="182">
        <v>20</v>
      </c>
      <c r="P115" s="190">
        <f t="shared" si="33"/>
        <v>20</v>
      </c>
      <c r="Q115" s="191">
        <v>32</v>
      </c>
      <c r="R115" s="192">
        <f t="shared" si="35"/>
        <v>33.28</v>
      </c>
    </row>
    <row r="116" spans="2:18" s="179" customFormat="1" x14ac:dyDescent="0.25">
      <c r="B116" s="180">
        <v>12</v>
      </c>
      <c r="C116" s="181" t="s">
        <v>136</v>
      </c>
      <c r="D116" s="181" t="s">
        <v>104</v>
      </c>
      <c r="E116" s="182">
        <v>30</v>
      </c>
      <c r="F116" s="183">
        <v>600</v>
      </c>
      <c r="G116" s="184">
        <v>750</v>
      </c>
      <c r="H116" s="185">
        <f>G116/1000*F116/1000</f>
        <v>0.45</v>
      </c>
      <c r="I116" s="186">
        <f>H116*Q116</f>
        <v>9</v>
      </c>
      <c r="J116" s="187"/>
      <c r="K116" s="188"/>
      <c r="L116" s="189" t="s">
        <v>72</v>
      </c>
      <c r="M116" s="182" t="s">
        <v>33</v>
      </c>
      <c r="N116" s="182">
        <v>1</v>
      </c>
      <c r="O116" s="182">
        <v>10</v>
      </c>
      <c r="P116" s="190">
        <f t="shared" si="33"/>
        <v>10</v>
      </c>
      <c r="Q116" s="191">
        <v>20</v>
      </c>
      <c r="R116" s="192">
        <f t="shared" si="35"/>
        <v>90</v>
      </c>
    </row>
    <row r="117" spans="2:18" s="179" customFormat="1" x14ac:dyDescent="0.25">
      <c r="B117" s="180">
        <v>13</v>
      </c>
      <c r="C117" s="181" t="s">
        <v>83</v>
      </c>
      <c r="D117" s="181" t="s">
        <v>16</v>
      </c>
      <c r="E117" s="182"/>
      <c r="F117" s="183"/>
      <c r="G117" s="184"/>
      <c r="H117" s="185" t="s">
        <v>16</v>
      </c>
      <c r="I117" s="186">
        <f>Q117</f>
        <v>2.8000000000000001E-2</v>
      </c>
      <c r="J117" s="187"/>
      <c r="K117" s="188"/>
      <c r="L117" s="189" t="s">
        <v>123</v>
      </c>
      <c r="M117" s="182" t="s">
        <v>33</v>
      </c>
      <c r="N117" s="182">
        <v>2</v>
      </c>
      <c r="O117" s="182">
        <v>5</v>
      </c>
      <c r="P117" s="190">
        <f>N117*O117</f>
        <v>10</v>
      </c>
      <c r="Q117" s="193">
        <v>2.8000000000000001E-2</v>
      </c>
      <c r="R117" s="192">
        <f>I117*P117</f>
        <v>0.28000000000000003</v>
      </c>
    </row>
    <row r="118" spans="2:18" s="179" customFormat="1" x14ac:dyDescent="0.25">
      <c r="B118" s="180"/>
      <c r="C118" s="181"/>
      <c r="D118" s="181"/>
      <c r="E118" s="182"/>
      <c r="F118" s="183"/>
      <c r="G118" s="184"/>
      <c r="H118" s="185"/>
      <c r="I118" s="186"/>
      <c r="J118" s="187"/>
      <c r="K118" s="188"/>
      <c r="L118" s="189"/>
      <c r="M118" s="182"/>
      <c r="N118" s="182"/>
      <c r="O118" s="182"/>
      <c r="P118" s="190"/>
      <c r="Q118" s="193"/>
      <c r="R118" s="222">
        <f>SUM(R105:R117)</f>
        <v>391.79448000000002</v>
      </c>
    </row>
    <row r="119" spans="2:18" s="179" customFormat="1" x14ac:dyDescent="0.25">
      <c r="B119" s="180">
        <v>14</v>
      </c>
      <c r="C119" s="181" t="s">
        <v>107</v>
      </c>
      <c r="D119" s="181" t="s">
        <v>108</v>
      </c>
      <c r="E119" s="182"/>
      <c r="F119" s="183">
        <v>16</v>
      </c>
      <c r="G119" s="184">
        <v>50</v>
      </c>
      <c r="H119" s="185"/>
      <c r="I119" s="186">
        <f t="shared" ref="I119:I129" si="38">Q119</f>
        <v>0.104</v>
      </c>
      <c r="J119" s="187"/>
      <c r="K119" s="188"/>
      <c r="L119" s="189" t="s">
        <v>75</v>
      </c>
      <c r="M119" s="182" t="s">
        <v>33</v>
      </c>
      <c r="N119" s="182">
        <v>2</v>
      </c>
      <c r="O119" s="182">
        <v>5</v>
      </c>
      <c r="P119" s="190">
        <f t="shared" ref="P119:P129" si="39">N119*O119</f>
        <v>10</v>
      </c>
      <c r="Q119" s="193">
        <v>0.104</v>
      </c>
      <c r="R119" s="192">
        <f t="shared" ref="R119:R129" si="40">I119*P119</f>
        <v>1.04</v>
      </c>
    </row>
    <row r="120" spans="2:18" s="179" customFormat="1" x14ac:dyDescent="0.25">
      <c r="B120" s="180">
        <v>15</v>
      </c>
      <c r="C120" s="181" t="s">
        <v>118</v>
      </c>
      <c r="D120" s="181" t="s">
        <v>119</v>
      </c>
      <c r="E120" s="182"/>
      <c r="F120" s="183"/>
      <c r="G120" s="184"/>
      <c r="H120" s="185"/>
      <c r="I120" s="186">
        <f t="shared" si="38"/>
        <v>0.01</v>
      </c>
      <c r="J120" s="187"/>
      <c r="K120" s="188"/>
      <c r="L120" s="189" t="s">
        <v>75</v>
      </c>
      <c r="M120" s="182" t="s">
        <v>33</v>
      </c>
      <c r="N120" s="182">
        <v>2</v>
      </c>
      <c r="O120" s="182">
        <v>5</v>
      </c>
      <c r="P120" s="190">
        <f t="shared" si="39"/>
        <v>10</v>
      </c>
      <c r="Q120" s="193">
        <v>0.01</v>
      </c>
      <c r="R120" s="192">
        <f t="shared" si="40"/>
        <v>0.1</v>
      </c>
    </row>
    <row r="121" spans="2:18" s="179" customFormat="1" x14ac:dyDescent="0.25">
      <c r="B121" s="180">
        <v>16</v>
      </c>
      <c r="C121" s="181" t="s">
        <v>109</v>
      </c>
      <c r="D121" s="181" t="s">
        <v>121</v>
      </c>
      <c r="E121" s="182"/>
      <c r="F121" s="183">
        <v>12</v>
      </c>
      <c r="G121" s="184">
        <v>40</v>
      </c>
      <c r="H121" s="185"/>
      <c r="I121" s="186">
        <f t="shared" si="38"/>
        <v>4.7E-2</v>
      </c>
      <c r="J121" s="187"/>
      <c r="K121" s="188"/>
      <c r="L121" s="189" t="s">
        <v>75</v>
      </c>
      <c r="M121" s="182" t="s">
        <v>33</v>
      </c>
      <c r="N121" s="182">
        <v>4</v>
      </c>
      <c r="O121" s="182">
        <v>2</v>
      </c>
      <c r="P121" s="190">
        <f t="shared" si="39"/>
        <v>8</v>
      </c>
      <c r="Q121" s="193">
        <v>4.7E-2</v>
      </c>
      <c r="R121" s="192">
        <f t="shared" si="40"/>
        <v>0.376</v>
      </c>
    </row>
    <row r="122" spans="2:18" s="179" customFormat="1" x14ac:dyDescent="0.25">
      <c r="B122" s="180">
        <v>17</v>
      </c>
      <c r="C122" s="181" t="s">
        <v>110</v>
      </c>
      <c r="D122" s="181" t="s">
        <v>112</v>
      </c>
      <c r="E122" s="182"/>
      <c r="F122" s="183"/>
      <c r="G122" s="184"/>
      <c r="H122" s="185"/>
      <c r="I122" s="186">
        <f t="shared" si="38"/>
        <v>1.4999999999999999E-2</v>
      </c>
      <c r="J122" s="187"/>
      <c r="K122" s="188"/>
      <c r="L122" s="189" t="s">
        <v>75</v>
      </c>
      <c r="M122" s="182" t="s">
        <v>33</v>
      </c>
      <c r="N122" s="182">
        <v>4</v>
      </c>
      <c r="O122" s="182">
        <v>2</v>
      </c>
      <c r="P122" s="190">
        <f t="shared" si="39"/>
        <v>8</v>
      </c>
      <c r="Q122" s="193">
        <v>1.4999999999999999E-2</v>
      </c>
      <c r="R122" s="192">
        <f t="shared" si="40"/>
        <v>0.12</v>
      </c>
    </row>
    <row r="123" spans="2:18" s="179" customFormat="1" x14ac:dyDescent="0.25">
      <c r="B123" s="180">
        <v>18</v>
      </c>
      <c r="C123" s="181" t="s">
        <v>111</v>
      </c>
      <c r="D123" s="181" t="s">
        <v>113</v>
      </c>
      <c r="E123" s="182"/>
      <c r="F123" s="183"/>
      <c r="G123" s="184"/>
      <c r="H123" s="185"/>
      <c r="I123" s="186">
        <f t="shared" si="38"/>
        <v>6.0000000000000001E-3</v>
      </c>
      <c r="J123" s="187"/>
      <c r="K123" s="188"/>
      <c r="L123" s="189" t="s">
        <v>75</v>
      </c>
      <c r="M123" s="182" t="s">
        <v>33</v>
      </c>
      <c r="N123" s="182">
        <v>4</v>
      </c>
      <c r="O123" s="182">
        <v>8</v>
      </c>
      <c r="P123" s="190">
        <f t="shared" si="39"/>
        <v>32</v>
      </c>
      <c r="Q123" s="193">
        <v>6.0000000000000001E-3</v>
      </c>
      <c r="R123" s="192">
        <f t="shared" si="40"/>
        <v>0.192</v>
      </c>
    </row>
    <row r="124" spans="2:18" s="179" customFormat="1" x14ac:dyDescent="0.25">
      <c r="B124" s="180">
        <v>19</v>
      </c>
      <c r="C124" s="181" t="s">
        <v>114</v>
      </c>
      <c r="D124" s="181" t="s">
        <v>120</v>
      </c>
      <c r="E124" s="182"/>
      <c r="F124" s="183">
        <v>8</v>
      </c>
      <c r="G124" s="184">
        <v>25</v>
      </c>
      <c r="H124" s="185"/>
      <c r="I124" s="186">
        <f t="shared" si="38"/>
        <v>1.4E-2</v>
      </c>
      <c r="J124" s="187"/>
      <c r="K124" s="188"/>
      <c r="L124" s="189" t="s">
        <v>75</v>
      </c>
      <c r="M124" s="182" t="s">
        <v>33</v>
      </c>
      <c r="N124" s="182">
        <v>10</v>
      </c>
      <c r="O124" s="182">
        <v>8</v>
      </c>
      <c r="P124" s="190">
        <f t="shared" si="39"/>
        <v>80</v>
      </c>
      <c r="Q124" s="193">
        <v>1.4E-2</v>
      </c>
      <c r="R124" s="192">
        <f t="shared" si="40"/>
        <v>1.1200000000000001</v>
      </c>
    </row>
    <row r="125" spans="2:18" s="179" customFormat="1" x14ac:dyDescent="0.25">
      <c r="B125" s="180">
        <v>20</v>
      </c>
      <c r="C125" s="181" t="s">
        <v>115</v>
      </c>
      <c r="D125" s="181" t="s">
        <v>117</v>
      </c>
      <c r="E125" s="182"/>
      <c r="F125" s="183"/>
      <c r="G125" s="184"/>
      <c r="H125" s="185"/>
      <c r="I125" s="186">
        <f t="shared" si="38"/>
        <v>5.0000000000000001E-3</v>
      </c>
      <c r="J125" s="187"/>
      <c r="K125" s="188"/>
      <c r="L125" s="189" t="s">
        <v>75</v>
      </c>
      <c r="M125" s="182" t="s">
        <v>33</v>
      </c>
      <c r="N125" s="182">
        <v>10</v>
      </c>
      <c r="O125" s="182">
        <v>8</v>
      </c>
      <c r="P125" s="190">
        <f t="shared" si="39"/>
        <v>80</v>
      </c>
      <c r="Q125" s="193">
        <v>5.0000000000000001E-3</v>
      </c>
      <c r="R125" s="192">
        <f t="shared" si="40"/>
        <v>0.4</v>
      </c>
    </row>
    <row r="126" spans="2:18" s="179" customFormat="1" x14ac:dyDescent="0.25">
      <c r="B126" s="180">
        <v>21</v>
      </c>
      <c r="C126" s="181" t="s">
        <v>116</v>
      </c>
      <c r="D126" s="181" t="s">
        <v>122</v>
      </c>
      <c r="E126" s="182"/>
      <c r="F126" s="183"/>
      <c r="G126" s="184"/>
      <c r="H126" s="185"/>
      <c r="I126" s="186">
        <f t="shared" si="38"/>
        <v>2E-3</v>
      </c>
      <c r="J126" s="187"/>
      <c r="K126" s="188"/>
      <c r="L126" s="189" t="s">
        <v>75</v>
      </c>
      <c r="M126" s="182" t="s">
        <v>33</v>
      </c>
      <c r="N126" s="182">
        <v>10</v>
      </c>
      <c r="O126" s="182">
        <v>16</v>
      </c>
      <c r="P126" s="190">
        <f t="shared" si="39"/>
        <v>160</v>
      </c>
      <c r="Q126" s="193">
        <v>2E-3</v>
      </c>
      <c r="R126" s="192">
        <f t="shared" si="40"/>
        <v>0.32</v>
      </c>
    </row>
    <row r="127" spans="2:18" s="179" customFormat="1" x14ac:dyDescent="0.25">
      <c r="B127" s="180">
        <v>22</v>
      </c>
      <c r="C127" s="181" t="s">
        <v>109</v>
      </c>
      <c r="D127" s="181" t="s">
        <v>127</v>
      </c>
      <c r="E127" s="182"/>
      <c r="F127" s="183"/>
      <c r="G127" s="184"/>
      <c r="H127" s="185"/>
      <c r="I127" s="186">
        <f t="shared" si="38"/>
        <v>2.5000000000000001E-2</v>
      </c>
      <c r="J127" s="187"/>
      <c r="K127" s="188"/>
      <c r="L127" s="189" t="s">
        <v>75</v>
      </c>
      <c r="M127" s="182" t="s">
        <v>33</v>
      </c>
      <c r="N127" s="182">
        <v>4</v>
      </c>
      <c r="O127" s="182">
        <v>4</v>
      </c>
      <c r="P127" s="190">
        <f t="shared" si="39"/>
        <v>16</v>
      </c>
      <c r="Q127" s="193">
        <v>2.5000000000000001E-2</v>
      </c>
      <c r="R127" s="192">
        <f t="shared" si="40"/>
        <v>0.4</v>
      </c>
    </row>
    <row r="128" spans="2:18" s="179" customFormat="1" x14ac:dyDescent="0.25">
      <c r="B128" s="180">
        <v>23</v>
      </c>
      <c r="C128" s="181" t="s">
        <v>128</v>
      </c>
      <c r="D128" s="181" t="s">
        <v>129</v>
      </c>
      <c r="E128" s="182"/>
      <c r="F128" s="183"/>
      <c r="G128" s="184"/>
      <c r="H128" s="185"/>
      <c r="I128" s="186">
        <f t="shared" si="38"/>
        <v>3.0000000000000001E-3</v>
      </c>
      <c r="J128" s="187"/>
      <c r="K128" s="188"/>
      <c r="L128" s="189" t="s">
        <v>75</v>
      </c>
      <c r="M128" s="182" t="s">
        <v>33</v>
      </c>
      <c r="N128" s="182">
        <v>4</v>
      </c>
      <c r="O128" s="182">
        <v>4</v>
      </c>
      <c r="P128" s="190">
        <f t="shared" si="39"/>
        <v>16</v>
      </c>
      <c r="Q128" s="193">
        <v>3.0000000000000001E-3</v>
      </c>
      <c r="R128" s="192">
        <f t="shared" si="40"/>
        <v>4.8000000000000001E-2</v>
      </c>
    </row>
    <row r="129" spans="1:18" s="179" customFormat="1" x14ac:dyDescent="0.25">
      <c r="B129" s="180">
        <v>24</v>
      </c>
      <c r="C129" s="181" t="s">
        <v>124</v>
      </c>
      <c r="D129" s="181" t="s">
        <v>125</v>
      </c>
      <c r="E129" s="182"/>
      <c r="F129" s="183"/>
      <c r="G129" s="184"/>
      <c r="H129" s="185"/>
      <c r="I129" s="186">
        <f t="shared" si="38"/>
        <v>0.16</v>
      </c>
      <c r="J129" s="187"/>
      <c r="K129" s="188"/>
      <c r="L129" s="189" t="s">
        <v>126</v>
      </c>
      <c r="M129" s="182" t="s">
        <v>33</v>
      </c>
      <c r="N129" s="182">
        <v>4</v>
      </c>
      <c r="O129" s="182">
        <v>4</v>
      </c>
      <c r="P129" s="190">
        <f t="shared" si="39"/>
        <v>16</v>
      </c>
      <c r="Q129" s="193">
        <v>0.16</v>
      </c>
      <c r="R129" s="192">
        <f t="shared" si="40"/>
        <v>2.56</v>
      </c>
    </row>
    <row r="130" spans="1:18" s="179" customFormat="1" x14ac:dyDescent="0.25">
      <c r="B130" s="180"/>
      <c r="C130" s="181"/>
      <c r="D130" s="181"/>
      <c r="E130" s="182"/>
      <c r="F130" s="183"/>
      <c r="G130" s="184"/>
      <c r="H130" s="185"/>
      <c r="I130" s="186"/>
      <c r="J130" s="187"/>
      <c r="K130" s="188"/>
      <c r="L130" s="189"/>
      <c r="M130" s="182"/>
      <c r="N130" s="182"/>
      <c r="O130" s="182"/>
      <c r="P130" s="190"/>
      <c r="Q130" s="193"/>
      <c r="R130" s="222" t="s">
        <v>16</v>
      </c>
    </row>
    <row r="131" spans="1:18" ht="15.75" thickBot="1" x14ac:dyDescent="0.3">
      <c r="A131" s="137"/>
      <c r="B131" s="194" t="s">
        <v>16</v>
      </c>
      <c r="C131" s="195"/>
      <c r="D131" s="195"/>
      <c r="E131" s="196"/>
      <c r="F131" s="197"/>
      <c r="G131" s="198"/>
      <c r="H131" s="199"/>
      <c r="I131" s="200"/>
      <c r="J131" s="201"/>
      <c r="K131" s="202"/>
      <c r="L131" s="203"/>
      <c r="M131" s="196"/>
      <c r="N131" s="196"/>
      <c r="O131" s="196"/>
      <c r="P131" s="176"/>
      <c r="Q131" s="204"/>
      <c r="R131" s="205"/>
    </row>
    <row r="132" spans="1:18" x14ac:dyDescent="0.25">
      <c r="A132" s="137"/>
      <c r="B132" s="206"/>
      <c r="C132" s="207" t="s">
        <v>133</v>
      </c>
      <c r="D132" s="208"/>
      <c r="E132" s="208"/>
      <c r="F132" s="209"/>
      <c r="G132" s="210"/>
      <c r="H132" s="211"/>
      <c r="I132" s="212"/>
      <c r="J132" s="213"/>
      <c r="K132" s="214"/>
      <c r="L132" s="209"/>
      <c r="M132" s="208"/>
      <c r="N132" s="208"/>
      <c r="O132" s="208"/>
      <c r="P132" s="215" t="s">
        <v>16</v>
      </c>
      <c r="Q132" s="216"/>
      <c r="R132" s="223">
        <f>R118</f>
        <v>391.79448000000002</v>
      </c>
    </row>
    <row r="133" spans="1:18" ht="15.75" thickBot="1" x14ac:dyDescent="0.3">
      <c r="A133" s="137"/>
      <c r="B133" s="224"/>
      <c r="C133" s="217" t="s">
        <v>134</v>
      </c>
      <c r="D133" s="225"/>
      <c r="E133" s="225"/>
      <c r="F133" s="226"/>
      <c r="G133" s="227"/>
      <c r="H133" s="228"/>
      <c r="I133" s="218"/>
      <c r="J133" s="219"/>
      <c r="K133" s="229"/>
      <c r="L133" s="226"/>
      <c r="M133" s="225"/>
      <c r="N133" s="225"/>
      <c r="O133" s="225"/>
      <c r="P133" s="230" t="s">
        <v>16</v>
      </c>
      <c r="Q133" s="231"/>
      <c r="R133" s="232">
        <v>6.9560000000000004</v>
      </c>
    </row>
    <row r="136" spans="1:18" ht="15.75" thickBot="1" x14ac:dyDescent="0.3">
      <c r="B136" s="154" t="s">
        <v>16</v>
      </c>
      <c r="C136" s="154" t="str">
        <f>Titul!B16</f>
        <v>Rameno schodiště 4</v>
      </c>
      <c r="D136" s="154" t="s">
        <v>138</v>
      </c>
      <c r="E136" s="155" t="s">
        <v>16</v>
      </c>
      <c r="F136" s="156"/>
      <c r="G136" s="157"/>
      <c r="H136" s="157"/>
      <c r="I136" s="158"/>
      <c r="J136" s="159"/>
      <c r="K136" s="156"/>
      <c r="L136" s="155"/>
      <c r="M136" s="155"/>
      <c r="N136" s="155"/>
      <c r="O136" s="155"/>
      <c r="P136" s="155"/>
      <c r="Q136" s="160"/>
      <c r="R136" s="161"/>
    </row>
    <row r="137" spans="1:18" x14ac:dyDescent="0.25">
      <c r="A137" s="137"/>
      <c r="B137" s="237" t="s">
        <v>49</v>
      </c>
      <c r="C137" s="162" t="s">
        <v>50</v>
      </c>
      <c r="D137" s="162" t="s">
        <v>51</v>
      </c>
      <c r="E137" s="162" t="s">
        <v>52</v>
      </c>
      <c r="F137" s="220" t="s">
        <v>53</v>
      </c>
      <c r="G137" s="220" t="s">
        <v>54</v>
      </c>
      <c r="H137" s="220" t="s">
        <v>55</v>
      </c>
      <c r="I137" s="220" t="s">
        <v>56</v>
      </c>
      <c r="J137" s="239" t="s">
        <v>57</v>
      </c>
      <c r="K137" s="241" t="s">
        <v>58</v>
      </c>
      <c r="L137" s="162" t="s">
        <v>51</v>
      </c>
      <c r="M137" s="162" t="s">
        <v>59</v>
      </c>
      <c r="N137" s="243" t="s">
        <v>60</v>
      </c>
      <c r="O137" s="244"/>
      <c r="P137" s="245"/>
      <c r="Q137" s="164" t="s">
        <v>61</v>
      </c>
      <c r="R137" s="165" t="s">
        <v>61</v>
      </c>
    </row>
    <row r="138" spans="1:18" ht="15.75" thickBot="1" x14ac:dyDescent="0.3">
      <c r="A138" s="137"/>
      <c r="B138" s="238"/>
      <c r="C138" s="166" t="s">
        <v>62</v>
      </c>
      <c r="D138" s="166" t="s">
        <v>16</v>
      </c>
      <c r="E138" s="166" t="s">
        <v>63</v>
      </c>
      <c r="F138" s="221" t="s">
        <v>63</v>
      </c>
      <c r="G138" s="221" t="s">
        <v>63</v>
      </c>
      <c r="H138" s="221" t="s">
        <v>64</v>
      </c>
      <c r="I138" s="221" t="s">
        <v>48</v>
      </c>
      <c r="J138" s="240"/>
      <c r="K138" s="242"/>
      <c r="L138" s="166" t="s">
        <v>65</v>
      </c>
      <c r="M138" s="166" t="s">
        <v>66</v>
      </c>
      <c r="N138" s="168" t="s">
        <v>67</v>
      </c>
      <c r="O138" s="168" t="s">
        <v>68</v>
      </c>
      <c r="P138" s="168" t="s">
        <v>69</v>
      </c>
      <c r="Q138" s="169" t="s">
        <v>70</v>
      </c>
      <c r="R138" s="170" t="s">
        <v>71</v>
      </c>
    </row>
    <row r="139" spans="1:18" ht="15.75" thickTop="1" x14ac:dyDescent="0.25">
      <c r="A139" s="137"/>
      <c r="B139" s="171" t="s">
        <v>16</v>
      </c>
      <c r="C139" s="172" t="s">
        <v>16</v>
      </c>
      <c r="D139" s="173"/>
      <c r="E139" s="173"/>
      <c r="F139" s="174"/>
      <c r="G139" s="174"/>
      <c r="H139" s="174"/>
      <c r="I139" s="174"/>
      <c r="J139" s="175"/>
      <c r="K139" s="174"/>
      <c r="L139" s="173"/>
      <c r="M139" s="173"/>
      <c r="N139" s="176"/>
      <c r="O139" s="176"/>
      <c r="P139" s="176"/>
      <c r="Q139" s="177"/>
      <c r="R139" s="178"/>
    </row>
    <row r="140" spans="1:18" s="179" customFormat="1" x14ac:dyDescent="0.25">
      <c r="B140" s="180">
        <v>1</v>
      </c>
      <c r="C140" s="181" t="s">
        <v>218</v>
      </c>
      <c r="D140" s="181" t="s">
        <v>96</v>
      </c>
      <c r="E140" s="182">
        <v>4</v>
      </c>
      <c r="F140" s="183">
        <v>80</v>
      </c>
      <c r="G140" s="184">
        <v>7617</v>
      </c>
      <c r="H140" s="185" t="s">
        <v>16</v>
      </c>
      <c r="I140" s="186">
        <f>G140/1000*Q140</f>
        <v>112.12224000000001</v>
      </c>
      <c r="J140" s="187"/>
      <c r="K140" s="188"/>
      <c r="L140" s="189" t="s">
        <v>72</v>
      </c>
      <c r="M140" s="182" t="s">
        <v>33</v>
      </c>
      <c r="N140" s="182">
        <v>1</v>
      </c>
      <c r="O140" s="182">
        <v>2</v>
      </c>
      <c r="P140" s="190">
        <f t="shared" ref="P140:P151" si="41">N140*O140</f>
        <v>2</v>
      </c>
      <c r="Q140" s="191">
        <v>14.72</v>
      </c>
      <c r="R140" s="192">
        <f>I140*P140</f>
        <v>224.24448000000001</v>
      </c>
    </row>
    <row r="141" spans="1:18" s="179" customFormat="1" x14ac:dyDescent="0.25">
      <c r="B141" s="180">
        <v>2</v>
      </c>
      <c r="C141" s="181" t="s">
        <v>203</v>
      </c>
      <c r="D141" s="181" t="s">
        <v>103</v>
      </c>
      <c r="E141" s="182">
        <v>6</v>
      </c>
      <c r="F141" s="183">
        <v>120</v>
      </c>
      <c r="G141" s="184">
        <v>130</v>
      </c>
      <c r="H141" s="185">
        <f>G141/1000*F141/1000</f>
        <v>1.5600000000000001E-2</v>
      </c>
      <c r="I141" s="186">
        <f>H141*Q141</f>
        <v>0.74880000000000002</v>
      </c>
      <c r="J141" s="187"/>
      <c r="K141" s="188" t="s">
        <v>16</v>
      </c>
      <c r="L141" s="189" t="s">
        <v>72</v>
      </c>
      <c r="M141" s="182" t="s">
        <v>33</v>
      </c>
      <c r="N141" s="182">
        <v>2</v>
      </c>
      <c r="O141" s="182">
        <v>3</v>
      </c>
      <c r="P141" s="190">
        <f t="shared" si="41"/>
        <v>6</v>
      </c>
      <c r="Q141" s="191">
        <v>48</v>
      </c>
      <c r="R141" s="192">
        <f t="shared" ref="R141" si="42">I141*P141</f>
        <v>4.4927999999999999</v>
      </c>
    </row>
    <row r="142" spans="1:18" s="179" customFormat="1" x14ac:dyDescent="0.25">
      <c r="B142" s="180">
        <v>3</v>
      </c>
      <c r="C142" s="181" t="s">
        <v>80</v>
      </c>
      <c r="D142" s="181" t="s">
        <v>97</v>
      </c>
      <c r="E142" s="182">
        <v>3</v>
      </c>
      <c r="F142" s="183">
        <v>60.3</v>
      </c>
      <c r="G142" s="184">
        <v>610</v>
      </c>
      <c r="H142" s="185" t="s">
        <v>73</v>
      </c>
      <c r="I142" s="186">
        <f>G142/1000*Q142</f>
        <v>2.5131999999999999</v>
      </c>
      <c r="J142" s="187"/>
      <c r="K142" s="188"/>
      <c r="L142" s="189" t="s">
        <v>72</v>
      </c>
      <c r="M142" s="182" t="s">
        <v>33</v>
      </c>
      <c r="N142" s="182">
        <v>1</v>
      </c>
      <c r="O142" s="182">
        <v>7</v>
      </c>
      <c r="P142" s="190">
        <f t="shared" si="41"/>
        <v>7</v>
      </c>
      <c r="Q142" s="191">
        <v>4.12</v>
      </c>
      <c r="R142" s="192">
        <f t="shared" ref="R142:R151" si="43">I142*P142</f>
        <v>17.592399999999998</v>
      </c>
    </row>
    <row r="143" spans="1:18" s="179" customFormat="1" x14ac:dyDescent="0.25">
      <c r="B143" s="180">
        <v>4</v>
      </c>
      <c r="C143" s="181" t="s">
        <v>81</v>
      </c>
      <c r="D143" s="181" t="s">
        <v>98</v>
      </c>
      <c r="E143" s="182">
        <v>4</v>
      </c>
      <c r="F143" s="183">
        <v>60</v>
      </c>
      <c r="G143" s="184">
        <v>60</v>
      </c>
      <c r="H143" s="185">
        <f>G143/1000*F143/1000</f>
        <v>3.5999999999999995E-3</v>
      </c>
      <c r="I143" s="186">
        <f>H143*Q143</f>
        <v>0.11519999999999998</v>
      </c>
      <c r="J143" s="187"/>
      <c r="K143" s="188" t="s">
        <v>16</v>
      </c>
      <c r="L143" s="189" t="s">
        <v>72</v>
      </c>
      <c r="M143" s="182" t="s">
        <v>33</v>
      </c>
      <c r="N143" s="182">
        <v>1</v>
      </c>
      <c r="O143" s="182">
        <v>14</v>
      </c>
      <c r="P143" s="190">
        <f t="shared" si="41"/>
        <v>14</v>
      </c>
      <c r="Q143" s="191">
        <v>32</v>
      </c>
      <c r="R143" s="192">
        <f t="shared" si="43"/>
        <v>1.6127999999999998</v>
      </c>
    </row>
    <row r="144" spans="1:18" s="179" customFormat="1" x14ac:dyDescent="0.25">
      <c r="B144" s="180">
        <v>5</v>
      </c>
      <c r="C144" s="181" t="s">
        <v>82</v>
      </c>
      <c r="D144" s="181" t="s">
        <v>99</v>
      </c>
      <c r="E144" s="182">
        <v>4</v>
      </c>
      <c r="F144" s="183">
        <v>80</v>
      </c>
      <c r="G144" s="184">
        <v>80</v>
      </c>
      <c r="H144" s="185">
        <f>G144/1000*F144/1000</f>
        <v>6.4000000000000003E-3</v>
      </c>
      <c r="I144" s="186">
        <f>H144*Q144</f>
        <v>0.20480000000000001</v>
      </c>
      <c r="J144" s="187"/>
      <c r="K144" s="188"/>
      <c r="L144" s="189" t="s">
        <v>72</v>
      </c>
      <c r="M144" s="182" t="s">
        <v>33</v>
      </c>
      <c r="N144" s="182">
        <v>1</v>
      </c>
      <c r="O144" s="182">
        <v>14</v>
      </c>
      <c r="P144" s="190">
        <f t="shared" si="41"/>
        <v>14</v>
      </c>
      <c r="Q144" s="191">
        <v>32</v>
      </c>
      <c r="R144" s="192">
        <f t="shared" si="43"/>
        <v>2.8672</v>
      </c>
    </row>
    <row r="145" spans="2:18" s="179" customFormat="1" x14ac:dyDescent="0.25">
      <c r="B145" s="180">
        <v>6</v>
      </c>
      <c r="C145" s="181" t="s">
        <v>105</v>
      </c>
      <c r="D145" s="181" t="s">
        <v>103</v>
      </c>
      <c r="E145" s="182">
        <v>6</v>
      </c>
      <c r="F145" s="183">
        <v>70</v>
      </c>
      <c r="G145" s="184">
        <v>150</v>
      </c>
      <c r="H145" s="185">
        <f>G145/1000*F145/1000</f>
        <v>1.0500000000000001E-2</v>
      </c>
      <c r="I145" s="186">
        <f>H145*Q145</f>
        <v>0.504</v>
      </c>
      <c r="J145" s="187"/>
      <c r="K145" s="188"/>
      <c r="L145" s="189" t="s">
        <v>72</v>
      </c>
      <c r="M145" s="182" t="s">
        <v>33</v>
      </c>
      <c r="N145" s="182">
        <v>1</v>
      </c>
      <c r="O145" s="182">
        <v>4</v>
      </c>
      <c r="P145" s="190">
        <f t="shared" si="41"/>
        <v>4</v>
      </c>
      <c r="Q145" s="191">
        <v>48</v>
      </c>
      <c r="R145" s="192">
        <f t="shared" si="43"/>
        <v>2.016</v>
      </c>
    </row>
    <row r="146" spans="2:18" s="179" customFormat="1" x14ac:dyDescent="0.25">
      <c r="B146" s="180">
        <v>7</v>
      </c>
      <c r="C146" s="181" t="s">
        <v>84</v>
      </c>
      <c r="D146" s="181" t="s">
        <v>100</v>
      </c>
      <c r="E146" s="182" t="s">
        <v>16</v>
      </c>
      <c r="F146" s="183">
        <v>60</v>
      </c>
      <c r="G146" s="184">
        <v>100</v>
      </c>
      <c r="H146" s="185"/>
      <c r="I146" s="186">
        <f t="shared" ref="I146:I147" si="44">G146/1000*Q146</f>
        <v>2.218</v>
      </c>
      <c r="J146" s="187"/>
      <c r="K146" s="188"/>
      <c r="L146" s="189" t="s">
        <v>72</v>
      </c>
      <c r="M146" s="182" t="s">
        <v>33</v>
      </c>
      <c r="N146" s="182">
        <v>1</v>
      </c>
      <c r="O146" s="182">
        <v>2</v>
      </c>
      <c r="P146" s="190">
        <f t="shared" si="41"/>
        <v>2</v>
      </c>
      <c r="Q146" s="191">
        <v>22.18</v>
      </c>
      <c r="R146" s="192">
        <f t="shared" si="43"/>
        <v>4.4359999999999999</v>
      </c>
    </row>
    <row r="147" spans="2:18" s="179" customFormat="1" x14ac:dyDescent="0.25">
      <c r="B147" s="180">
        <v>8</v>
      </c>
      <c r="C147" s="181" t="s">
        <v>85</v>
      </c>
      <c r="D147" s="181" t="s">
        <v>100</v>
      </c>
      <c r="E147" s="182"/>
      <c r="F147" s="183">
        <v>60</v>
      </c>
      <c r="G147" s="184">
        <v>120</v>
      </c>
      <c r="H147" s="185"/>
      <c r="I147" s="186">
        <f t="shared" si="44"/>
        <v>2.6616</v>
      </c>
      <c r="J147" s="187"/>
      <c r="K147" s="188"/>
      <c r="L147" s="189" t="s">
        <v>72</v>
      </c>
      <c r="M147" s="182" t="s">
        <v>33</v>
      </c>
      <c r="N147" s="182">
        <v>1</v>
      </c>
      <c r="O147" s="182">
        <v>2</v>
      </c>
      <c r="P147" s="190">
        <f t="shared" si="41"/>
        <v>2</v>
      </c>
      <c r="Q147" s="191">
        <v>22.18</v>
      </c>
      <c r="R147" s="192">
        <f t="shared" si="43"/>
        <v>5.3231999999999999</v>
      </c>
    </row>
    <row r="148" spans="2:18" s="179" customFormat="1" x14ac:dyDescent="0.25">
      <c r="B148" s="180">
        <v>9</v>
      </c>
      <c r="C148" s="181" t="s">
        <v>106</v>
      </c>
      <c r="D148" s="181" t="s">
        <v>103</v>
      </c>
      <c r="E148" s="182">
        <v>6</v>
      </c>
      <c r="F148" s="183">
        <v>150</v>
      </c>
      <c r="G148" s="184">
        <v>150</v>
      </c>
      <c r="H148" s="185">
        <f>G148/1000*F148/1000</f>
        <v>2.2499999999999999E-2</v>
      </c>
      <c r="I148" s="186">
        <f>H148*Q148</f>
        <v>1.08</v>
      </c>
      <c r="J148" s="187"/>
      <c r="K148" s="188"/>
      <c r="L148" s="189" t="s">
        <v>72</v>
      </c>
      <c r="M148" s="182" t="s">
        <v>33</v>
      </c>
      <c r="N148" s="182">
        <v>1</v>
      </c>
      <c r="O148" s="182">
        <v>4</v>
      </c>
      <c r="P148" s="190">
        <f t="shared" si="41"/>
        <v>4</v>
      </c>
      <c r="Q148" s="191">
        <v>48</v>
      </c>
      <c r="R148" s="192">
        <f t="shared" si="43"/>
        <v>4.32</v>
      </c>
    </row>
    <row r="149" spans="2:18" s="179" customFormat="1" x14ac:dyDescent="0.25">
      <c r="B149" s="180">
        <v>10</v>
      </c>
      <c r="C149" s="181" t="s">
        <v>86</v>
      </c>
      <c r="D149" s="181" t="s">
        <v>101</v>
      </c>
      <c r="E149" s="182"/>
      <c r="F149" s="183">
        <v>40</v>
      </c>
      <c r="G149" s="184">
        <v>100</v>
      </c>
      <c r="H149" s="185"/>
      <c r="I149" s="186">
        <f t="shared" ref="I149" si="45">G149/1000*Q149</f>
        <v>0.98599999999999999</v>
      </c>
      <c r="J149" s="187"/>
      <c r="K149" s="188"/>
      <c r="L149" s="189" t="s">
        <v>72</v>
      </c>
      <c r="M149" s="182" t="s">
        <v>33</v>
      </c>
      <c r="N149" s="182">
        <v>1</v>
      </c>
      <c r="O149" s="182">
        <v>4</v>
      </c>
      <c r="P149" s="190">
        <f t="shared" si="41"/>
        <v>4</v>
      </c>
      <c r="Q149" s="191">
        <v>9.86</v>
      </c>
      <c r="R149" s="192">
        <f t="shared" si="43"/>
        <v>3.944</v>
      </c>
    </row>
    <row r="150" spans="2:18" s="179" customFormat="1" x14ac:dyDescent="0.25">
      <c r="B150" s="180">
        <v>11</v>
      </c>
      <c r="C150" s="181" t="s">
        <v>87</v>
      </c>
      <c r="D150" s="181" t="s">
        <v>98</v>
      </c>
      <c r="E150" s="182">
        <v>4</v>
      </c>
      <c r="F150" s="183">
        <v>80</v>
      </c>
      <c r="G150" s="184">
        <v>460</v>
      </c>
      <c r="H150" s="185">
        <f>G150/1000*F150/1000</f>
        <v>3.6800000000000006E-2</v>
      </c>
      <c r="I150" s="186">
        <f>H150*Q150</f>
        <v>1.1776000000000002</v>
      </c>
      <c r="J150" s="187"/>
      <c r="K150" s="188"/>
      <c r="L150" s="189" t="s">
        <v>72</v>
      </c>
      <c r="M150" s="182" t="s">
        <v>33</v>
      </c>
      <c r="N150" s="182">
        <v>1</v>
      </c>
      <c r="O150" s="182">
        <v>28</v>
      </c>
      <c r="P150" s="190">
        <f t="shared" si="41"/>
        <v>28</v>
      </c>
      <c r="Q150" s="191">
        <v>32</v>
      </c>
      <c r="R150" s="192">
        <f t="shared" si="43"/>
        <v>32.972800000000007</v>
      </c>
    </row>
    <row r="151" spans="2:18" s="179" customFormat="1" x14ac:dyDescent="0.25">
      <c r="B151" s="180">
        <v>12</v>
      </c>
      <c r="C151" s="181" t="s">
        <v>136</v>
      </c>
      <c r="D151" s="181" t="s">
        <v>104</v>
      </c>
      <c r="E151" s="182">
        <v>30</v>
      </c>
      <c r="F151" s="183">
        <v>600</v>
      </c>
      <c r="G151" s="184">
        <v>600</v>
      </c>
      <c r="H151" s="185">
        <f>G151/1000*F151/1000</f>
        <v>0.36</v>
      </c>
      <c r="I151" s="186">
        <f>H151*Q151</f>
        <v>7.1999999999999993</v>
      </c>
      <c r="J151" s="187"/>
      <c r="K151" s="188"/>
      <c r="L151" s="189" t="s">
        <v>72</v>
      </c>
      <c r="M151" s="182" t="s">
        <v>33</v>
      </c>
      <c r="N151" s="182">
        <v>1</v>
      </c>
      <c r="O151" s="182">
        <v>14</v>
      </c>
      <c r="P151" s="190">
        <f t="shared" si="41"/>
        <v>14</v>
      </c>
      <c r="Q151" s="191">
        <v>20</v>
      </c>
      <c r="R151" s="192">
        <f t="shared" si="43"/>
        <v>100.79999999999998</v>
      </c>
    </row>
    <row r="152" spans="2:18" s="179" customFormat="1" x14ac:dyDescent="0.25">
      <c r="B152" s="180">
        <v>13</v>
      </c>
      <c r="C152" s="181" t="s">
        <v>83</v>
      </c>
      <c r="D152" s="181" t="s">
        <v>16</v>
      </c>
      <c r="E152" s="182"/>
      <c r="F152" s="183"/>
      <c r="G152" s="184"/>
      <c r="H152" s="185" t="s">
        <v>16</v>
      </c>
      <c r="I152" s="186">
        <f>Q152</f>
        <v>2.8000000000000001E-2</v>
      </c>
      <c r="J152" s="187"/>
      <c r="K152" s="188"/>
      <c r="L152" s="189" t="s">
        <v>123</v>
      </c>
      <c r="M152" s="182" t="s">
        <v>33</v>
      </c>
      <c r="N152" s="182">
        <v>2</v>
      </c>
      <c r="O152" s="182">
        <v>7</v>
      </c>
      <c r="P152" s="190">
        <f>N152*O152</f>
        <v>14</v>
      </c>
      <c r="Q152" s="193">
        <v>2.8000000000000001E-2</v>
      </c>
      <c r="R152" s="192">
        <f>I152*P152</f>
        <v>0.39200000000000002</v>
      </c>
    </row>
    <row r="153" spans="2:18" s="179" customFormat="1" x14ac:dyDescent="0.25">
      <c r="B153" s="180"/>
      <c r="C153" s="181"/>
      <c r="D153" s="181"/>
      <c r="E153" s="182"/>
      <c r="F153" s="183"/>
      <c r="G153" s="184"/>
      <c r="H153" s="185"/>
      <c r="I153" s="186"/>
      <c r="J153" s="187"/>
      <c r="K153" s="188"/>
      <c r="L153" s="189"/>
      <c r="M153" s="182"/>
      <c r="N153" s="182"/>
      <c r="O153" s="182"/>
      <c r="P153" s="190"/>
      <c r="Q153" s="193"/>
      <c r="R153" s="222">
        <f>SUM(R140:R152)</f>
        <v>405.01367999999997</v>
      </c>
    </row>
    <row r="154" spans="2:18" s="179" customFormat="1" x14ac:dyDescent="0.25">
      <c r="B154" s="180">
        <v>14</v>
      </c>
      <c r="C154" s="181" t="s">
        <v>107</v>
      </c>
      <c r="D154" s="181" t="s">
        <v>108</v>
      </c>
      <c r="E154" s="182"/>
      <c r="F154" s="183">
        <v>16</v>
      </c>
      <c r="G154" s="184">
        <v>50</v>
      </c>
      <c r="H154" s="185"/>
      <c r="I154" s="186">
        <f t="shared" ref="I154:I164" si="46">Q154</f>
        <v>0.104</v>
      </c>
      <c r="J154" s="187"/>
      <c r="K154" s="188"/>
      <c r="L154" s="189" t="s">
        <v>75</v>
      </c>
      <c r="M154" s="182" t="s">
        <v>33</v>
      </c>
      <c r="N154" s="182">
        <v>2</v>
      </c>
      <c r="O154" s="182">
        <v>7</v>
      </c>
      <c r="P154" s="190">
        <f t="shared" ref="P154:P164" si="47">N154*O154</f>
        <v>14</v>
      </c>
      <c r="Q154" s="193">
        <v>0.104</v>
      </c>
      <c r="R154" s="192">
        <f t="shared" ref="R154:R164" si="48">I154*P154</f>
        <v>1.456</v>
      </c>
    </row>
    <row r="155" spans="2:18" s="179" customFormat="1" x14ac:dyDescent="0.25">
      <c r="B155" s="180">
        <v>15</v>
      </c>
      <c r="C155" s="181" t="s">
        <v>118</v>
      </c>
      <c r="D155" s="181" t="s">
        <v>119</v>
      </c>
      <c r="E155" s="182"/>
      <c r="F155" s="183"/>
      <c r="G155" s="184"/>
      <c r="H155" s="185"/>
      <c r="I155" s="186">
        <f t="shared" si="46"/>
        <v>0.01</v>
      </c>
      <c r="J155" s="187"/>
      <c r="K155" s="188"/>
      <c r="L155" s="189" t="s">
        <v>75</v>
      </c>
      <c r="M155" s="182" t="s">
        <v>33</v>
      </c>
      <c r="N155" s="182">
        <v>2</v>
      </c>
      <c r="O155" s="182">
        <v>7</v>
      </c>
      <c r="P155" s="190">
        <f t="shared" si="47"/>
        <v>14</v>
      </c>
      <c r="Q155" s="193">
        <v>0.01</v>
      </c>
      <c r="R155" s="192">
        <f t="shared" si="48"/>
        <v>0.14000000000000001</v>
      </c>
    </row>
    <row r="156" spans="2:18" s="179" customFormat="1" x14ac:dyDescent="0.25">
      <c r="B156" s="180">
        <v>16</v>
      </c>
      <c r="C156" s="181" t="s">
        <v>109</v>
      </c>
      <c r="D156" s="181" t="s">
        <v>121</v>
      </c>
      <c r="E156" s="182"/>
      <c r="F156" s="183">
        <v>12</v>
      </c>
      <c r="G156" s="184">
        <v>40</v>
      </c>
      <c r="H156" s="185"/>
      <c r="I156" s="186">
        <f t="shared" si="46"/>
        <v>4.7E-2</v>
      </c>
      <c r="J156" s="187"/>
      <c r="K156" s="188"/>
      <c r="L156" s="189" t="s">
        <v>75</v>
      </c>
      <c r="M156" s="182" t="s">
        <v>33</v>
      </c>
      <c r="N156" s="182">
        <v>4</v>
      </c>
      <c r="O156" s="182">
        <v>2</v>
      </c>
      <c r="P156" s="190">
        <f t="shared" si="47"/>
        <v>8</v>
      </c>
      <c r="Q156" s="193">
        <v>4.7E-2</v>
      </c>
      <c r="R156" s="192">
        <f t="shared" si="48"/>
        <v>0.376</v>
      </c>
    </row>
    <row r="157" spans="2:18" s="179" customFormat="1" x14ac:dyDescent="0.25">
      <c r="B157" s="180">
        <v>17</v>
      </c>
      <c r="C157" s="181" t="s">
        <v>110</v>
      </c>
      <c r="D157" s="181" t="s">
        <v>112</v>
      </c>
      <c r="E157" s="182"/>
      <c r="F157" s="183"/>
      <c r="G157" s="184"/>
      <c r="H157" s="185"/>
      <c r="I157" s="186">
        <f t="shared" si="46"/>
        <v>1.4999999999999999E-2</v>
      </c>
      <c r="J157" s="187"/>
      <c r="K157" s="188"/>
      <c r="L157" s="189" t="s">
        <v>75</v>
      </c>
      <c r="M157" s="182" t="s">
        <v>33</v>
      </c>
      <c r="N157" s="182">
        <v>4</v>
      </c>
      <c r="O157" s="182">
        <v>2</v>
      </c>
      <c r="P157" s="190">
        <f t="shared" si="47"/>
        <v>8</v>
      </c>
      <c r="Q157" s="193">
        <v>1.4999999999999999E-2</v>
      </c>
      <c r="R157" s="192">
        <f t="shared" si="48"/>
        <v>0.12</v>
      </c>
    </row>
    <row r="158" spans="2:18" s="179" customFormat="1" x14ac:dyDescent="0.25">
      <c r="B158" s="180">
        <v>18</v>
      </c>
      <c r="C158" s="181" t="s">
        <v>111</v>
      </c>
      <c r="D158" s="181" t="s">
        <v>113</v>
      </c>
      <c r="E158" s="182"/>
      <c r="F158" s="183"/>
      <c r="G158" s="184"/>
      <c r="H158" s="185"/>
      <c r="I158" s="186">
        <f t="shared" si="46"/>
        <v>6.0000000000000001E-3</v>
      </c>
      <c r="J158" s="187"/>
      <c r="K158" s="188"/>
      <c r="L158" s="189" t="s">
        <v>75</v>
      </c>
      <c r="M158" s="182" t="s">
        <v>33</v>
      </c>
      <c r="N158" s="182">
        <v>4</v>
      </c>
      <c r="O158" s="182">
        <v>8</v>
      </c>
      <c r="P158" s="190">
        <f t="shared" si="47"/>
        <v>32</v>
      </c>
      <c r="Q158" s="193">
        <v>6.0000000000000001E-3</v>
      </c>
      <c r="R158" s="192">
        <f t="shared" si="48"/>
        <v>0.192</v>
      </c>
    </row>
    <row r="159" spans="2:18" s="179" customFormat="1" x14ac:dyDescent="0.25">
      <c r="B159" s="180">
        <v>19</v>
      </c>
      <c r="C159" s="181" t="s">
        <v>114</v>
      </c>
      <c r="D159" s="181" t="s">
        <v>120</v>
      </c>
      <c r="E159" s="182"/>
      <c r="F159" s="183">
        <v>8</v>
      </c>
      <c r="G159" s="184">
        <v>25</v>
      </c>
      <c r="H159" s="185"/>
      <c r="I159" s="186">
        <f t="shared" si="46"/>
        <v>1.4E-2</v>
      </c>
      <c r="J159" s="187"/>
      <c r="K159" s="188"/>
      <c r="L159" s="189" t="s">
        <v>75</v>
      </c>
      <c r="M159" s="182" t="s">
        <v>33</v>
      </c>
      <c r="N159" s="182">
        <v>14</v>
      </c>
      <c r="O159" s="182">
        <v>6</v>
      </c>
      <c r="P159" s="190">
        <f t="shared" si="47"/>
        <v>84</v>
      </c>
      <c r="Q159" s="193">
        <v>1.4E-2</v>
      </c>
      <c r="R159" s="192">
        <f t="shared" si="48"/>
        <v>1.1759999999999999</v>
      </c>
    </row>
    <row r="160" spans="2:18" s="179" customFormat="1" x14ac:dyDescent="0.25">
      <c r="B160" s="180">
        <v>20</v>
      </c>
      <c r="C160" s="181" t="s">
        <v>115</v>
      </c>
      <c r="D160" s="181" t="s">
        <v>117</v>
      </c>
      <c r="E160" s="182"/>
      <c r="F160" s="183"/>
      <c r="G160" s="184"/>
      <c r="H160" s="185"/>
      <c r="I160" s="186">
        <f t="shared" si="46"/>
        <v>5.0000000000000001E-3</v>
      </c>
      <c r="J160" s="187"/>
      <c r="K160" s="188"/>
      <c r="L160" s="189" t="s">
        <v>75</v>
      </c>
      <c r="M160" s="182" t="s">
        <v>33</v>
      </c>
      <c r="N160" s="182">
        <v>14</v>
      </c>
      <c r="O160" s="182">
        <v>6</v>
      </c>
      <c r="P160" s="190">
        <f t="shared" si="47"/>
        <v>84</v>
      </c>
      <c r="Q160" s="193">
        <v>5.0000000000000001E-3</v>
      </c>
      <c r="R160" s="192">
        <f t="shared" si="48"/>
        <v>0.42</v>
      </c>
    </row>
    <row r="161" spans="1:18" s="179" customFormat="1" x14ac:dyDescent="0.25">
      <c r="B161" s="180">
        <v>21</v>
      </c>
      <c r="C161" s="181" t="s">
        <v>116</v>
      </c>
      <c r="D161" s="181" t="s">
        <v>122</v>
      </c>
      <c r="E161" s="182"/>
      <c r="F161" s="183"/>
      <c r="G161" s="184"/>
      <c r="H161" s="185"/>
      <c r="I161" s="186">
        <f t="shared" si="46"/>
        <v>2E-3</v>
      </c>
      <c r="J161" s="187"/>
      <c r="K161" s="188"/>
      <c r="L161" s="189" t="s">
        <v>75</v>
      </c>
      <c r="M161" s="182" t="s">
        <v>33</v>
      </c>
      <c r="N161" s="182">
        <v>14</v>
      </c>
      <c r="O161" s="182">
        <v>12</v>
      </c>
      <c r="P161" s="190">
        <f t="shared" si="47"/>
        <v>168</v>
      </c>
      <c r="Q161" s="193">
        <v>2E-3</v>
      </c>
      <c r="R161" s="192">
        <f t="shared" si="48"/>
        <v>0.33600000000000002</v>
      </c>
    </row>
    <row r="162" spans="1:18" s="179" customFormat="1" x14ac:dyDescent="0.25">
      <c r="B162" s="180">
        <v>22</v>
      </c>
      <c r="C162" s="181" t="s">
        <v>109</v>
      </c>
      <c r="D162" s="181" t="s">
        <v>127</v>
      </c>
      <c r="E162" s="182"/>
      <c r="F162" s="183"/>
      <c r="G162" s="184"/>
      <c r="H162" s="185"/>
      <c r="I162" s="186">
        <f t="shared" si="46"/>
        <v>2.5000000000000001E-2</v>
      </c>
      <c r="J162" s="187"/>
      <c r="K162" s="188"/>
      <c r="L162" s="189" t="s">
        <v>75</v>
      </c>
      <c r="M162" s="182" t="s">
        <v>33</v>
      </c>
      <c r="N162" s="182">
        <v>4</v>
      </c>
      <c r="O162" s="182">
        <v>4</v>
      </c>
      <c r="P162" s="190">
        <f t="shared" si="47"/>
        <v>16</v>
      </c>
      <c r="Q162" s="193">
        <v>2.5000000000000001E-2</v>
      </c>
      <c r="R162" s="192">
        <f t="shared" si="48"/>
        <v>0.4</v>
      </c>
    </row>
    <row r="163" spans="1:18" s="179" customFormat="1" x14ac:dyDescent="0.25">
      <c r="B163" s="180">
        <v>23</v>
      </c>
      <c r="C163" s="181" t="s">
        <v>128</v>
      </c>
      <c r="D163" s="181" t="s">
        <v>129</v>
      </c>
      <c r="E163" s="182"/>
      <c r="F163" s="183"/>
      <c r="G163" s="184"/>
      <c r="H163" s="185"/>
      <c r="I163" s="186">
        <f t="shared" si="46"/>
        <v>3.0000000000000001E-3</v>
      </c>
      <c r="J163" s="187"/>
      <c r="K163" s="188"/>
      <c r="L163" s="189" t="s">
        <v>75</v>
      </c>
      <c r="M163" s="182" t="s">
        <v>33</v>
      </c>
      <c r="N163" s="182">
        <v>4</v>
      </c>
      <c r="O163" s="182">
        <v>4</v>
      </c>
      <c r="P163" s="190">
        <f t="shared" si="47"/>
        <v>16</v>
      </c>
      <c r="Q163" s="193">
        <v>3.0000000000000001E-3</v>
      </c>
      <c r="R163" s="192">
        <f t="shared" si="48"/>
        <v>4.8000000000000001E-2</v>
      </c>
    </row>
    <row r="164" spans="1:18" s="179" customFormat="1" x14ac:dyDescent="0.25">
      <c r="B164" s="180">
        <v>24</v>
      </c>
      <c r="C164" s="181" t="s">
        <v>124</v>
      </c>
      <c r="D164" s="181" t="s">
        <v>125</v>
      </c>
      <c r="E164" s="182"/>
      <c r="F164" s="183"/>
      <c r="G164" s="184"/>
      <c r="H164" s="185"/>
      <c r="I164" s="186">
        <f t="shared" si="46"/>
        <v>0.16</v>
      </c>
      <c r="J164" s="187"/>
      <c r="K164" s="188"/>
      <c r="L164" s="189" t="s">
        <v>126</v>
      </c>
      <c r="M164" s="182" t="s">
        <v>33</v>
      </c>
      <c r="N164" s="182">
        <v>4</v>
      </c>
      <c r="O164" s="182">
        <v>4</v>
      </c>
      <c r="P164" s="190">
        <f t="shared" si="47"/>
        <v>16</v>
      </c>
      <c r="Q164" s="193">
        <v>0.16</v>
      </c>
      <c r="R164" s="192">
        <f t="shared" si="48"/>
        <v>2.56</v>
      </c>
    </row>
    <row r="165" spans="1:18" s="179" customFormat="1" x14ac:dyDescent="0.25">
      <c r="B165" s="180"/>
      <c r="C165" s="181"/>
      <c r="D165" s="181"/>
      <c r="E165" s="182"/>
      <c r="F165" s="183"/>
      <c r="G165" s="184"/>
      <c r="H165" s="185"/>
      <c r="I165" s="186"/>
      <c r="J165" s="187"/>
      <c r="K165" s="188"/>
      <c r="L165" s="189"/>
      <c r="M165" s="182"/>
      <c r="N165" s="182"/>
      <c r="O165" s="182"/>
      <c r="P165" s="190"/>
      <c r="Q165" s="193"/>
      <c r="R165" s="222" t="s">
        <v>16</v>
      </c>
    </row>
    <row r="166" spans="1:18" ht="15.75" thickBot="1" x14ac:dyDescent="0.3">
      <c r="A166" s="137"/>
      <c r="B166" s="194" t="s">
        <v>16</v>
      </c>
      <c r="C166" s="195"/>
      <c r="D166" s="195"/>
      <c r="E166" s="196"/>
      <c r="F166" s="197"/>
      <c r="G166" s="198"/>
      <c r="H166" s="199"/>
      <c r="I166" s="200"/>
      <c r="J166" s="201"/>
      <c r="K166" s="202"/>
      <c r="L166" s="203"/>
      <c r="M166" s="196"/>
      <c r="N166" s="196"/>
      <c r="O166" s="196"/>
      <c r="P166" s="176"/>
      <c r="Q166" s="204"/>
      <c r="R166" s="205"/>
    </row>
    <row r="167" spans="1:18" x14ac:dyDescent="0.25">
      <c r="A167" s="137"/>
      <c r="B167" s="206"/>
      <c r="C167" s="207" t="s">
        <v>133</v>
      </c>
      <c r="D167" s="208"/>
      <c r="E167" s="208"/>
      <c r="F167" s="209"/>
      <c r="G167" s="210"/>
      <c r="H167" s="211"/>
      <c r="I167" s="212"/>
      <c r="J167" s="213"/>
      <c r="K167" s="214"/>
      <c r="L167" s="209"/>
      <c r="M167" s="208"/>
      <c r="N167" s="208"/>
      <c r="O167" s="208"/>
      <c r="P167" s="215" t="s">
        <v>16</v>
      </c>
      <c r="Q167" s="216"/>
      <c r="R167" s="223">
        <f>R153</f>
        <v>405.01367999999997</v>
      </c>
    </row>
    <row r="168" spans="1:18" ht="15.75" thickBot="1" x14ac:dyDescent="0.3">
      <c r="A168" s="137"/>
      <c r="B168" s="224"/>
      <c r="C168" s="217" t="s">
        <v>134</v>
      </c>
      <c r="D168" s="225"/>
      <c r="E168" s="225"/>
      <c r="F168" s="226"/>
      <c r="G168" s="227"/>
      <c r="H168" s="228"/>
      <c r="I168" s="218"/>
      <c r="J168" s="219"/>
      <c r="K168" s="229"/>
      <c r="L168" s="226"/>
      <c r="M168" s="225"/>
      <c r="N168" s="225"/>
      <c r="O168" s="225"/>
      <c r="P168" s="230" t="s">
        <v>16</v>
      </c>
      <c r="Q168" s="231"/>
      <c r="R168" s="232">
        <v>7.6160000000000005</v>
      </c>
    </row>
    <row r="171" spans="1:18" ht="15.75" thickBot="1" x14ac:dyDescent="0.3">
      <c r="B171" s="154" t="s">
        <v>16</v>
      </c>
      <c r="C171" s="154" t="str">
        <f>Titul!B17</f>
        <v>Vodící tyče sjezdu</v>
      </c>
      <c r="D171" s="154" t="s">
        <v>16</v>
      </c>
      <c r="E171" s="155" t="s">
        <v>16</v>
      </c>
      <c r="F171" s="156"/>
      <c r="G171" s="157"/>
      <c r="H171" s="157"/>
      <c r="I171" s="158"/>
      <c r="J171" s="159"/>
      <c r="K171" s="156"/>
      <c r="L171" s="155"/>
      <c r="M171" s="155"/>
      <c r="N171" s="155"/>
      <c r="O171" s="155"/>
      <c r="P171" s="155"/>
      <c r="Q171" s="160"/>
      <c r="R171" s="161"/>
    </row>
    <row r="172" spans="1:18" x14ac:dyDescent="0.25">
      <c r="A172" s="137"/>
      <c r="B172" s="237" t="s">
        <v>49</v>
      </c>
      <c r="C172" s="162" t="s">
        <v>50</v>
      </c>
      <c r="D172" s="162" t="s">
        <v>51</v>
      </c>
      <c r="E172" s="162" t="s">
        <v>52</v>
      </c>
      <c r="F172" s="233" t="s">
        <v>53</v>
      </c>
      <c r="G172" s="233" t="s">
        <v>54</v>
      </c>
      <c r="H172" s="233" t="s">
        <v>55</v>
      </c>
      <c r="I172" s="233" t="s">
        <v>56</v>
      </c>
      <c r="J172" s="239" t="s">
        <v>57</v>
      </c>
      <c r="K172" s="241" t="s">
        <v>58</v>
      </c>
      <c r="L172" s="162" t="s">
        <v>51</v>
      </c>
      <c r="M172" s="162" t="s">
        <v>59</v>
      </c>
      <c r="N172" s="243" t="s">
        <v>60</v>
      </c>
      <c r="O172" s="244"/>
      <c r="P172" s="245"/>
      <c r="Q172" s="164" t="s">
        <v>61</v>
      </c>
      <c r="R172" s="165" t="s">
        <v>61</v>
      </c>
    </row>
    <row r="173" spans="1:18" ht="15.75" thickBot="1" x14ac:dyDescent="0.3">
      <c r="A173" s="137"/>
      <c r="B173" s="238"/>
      <c r="C173" s="166" t="s">
        <v>62</v>
      </c>
      <c r="D173" s="166" t="s">
        <v>16</v>
      </c>
      <c r="E173" s="166" t="s">
        <v>63</v>
      </c>
      <c r="F173" s="234" t="s">
        <v>63</v>
      </c>
      <c r="G173" s="234" t="s">
        <v>63</v>
      </c>
      <c r="H173" s="234" t="s">
        <v>64</v>
      </c>
      <c r="I173" s="234" t="s">
        <v>48</v>
      </c>
      <c r="J173" s="240"/>
      <c r="K173" s="242"/>
      <c r="L173" s="166" t="s">
        <v>65</v>
      </c>
      <c r="M173" s="166" t="s">
        <v>66</v>
      </c>
      <c r="N173" s="168" t="s">
        <v>67</v>
      </c>
      <c r="O173" s="168" t="s">
        <v>68</v>
      </c>
      <c r="P173" s="168" t="s">
        <v>69</v>
      </c>
      <c r="Q173" s="169" t="s">
        <v>70</v>
      </c>
      <c r="R173" s="170" t="s">
        <v>71</v>
      </c>
    </row>
    <row r="174" spans="1:18" ht="15.75" thickTop="1" x14ac:dyDescent="0.25">
      <c r="A174" s="137"/>
      <c r="B174" s="171" t="s">
        <v>16</v>
      </c>
      <c r="C174" s="172" t="s">
        <v>16</v>
      </c>
      <c r="D174" s="173"/>
      <c r="E174" s="173"/>
      <c r="F174" s="174"/>
      <c r="G174" s="174"/>
      <c r="H174" s="174"/>
      <c r="I174" s="174"/>
      <c r="J174" s="175"/>
      <c r="K174" s="174"/>
      <c r="L174" s="173"/>
      <c r="M174" s="173"/>
      <c r="N174" s="176"/>
      <c r="O174" s="176"/>
      <c r="P174" s="176"/>
      <c r="Q174" s="177"/>
      <c r="R174" s="178"/>
    </row>
    <row r="175" spans="1:18" s="179" customFormat="1" x14ac:dyDescent="0.25">
      <c r="B175" s="180">
        <v>1</v>
      </c>
      <c r="C175" s="181" t="s">
        <v>140</v>
      </c>
      <c r="D175" s="181" t="s">
        <v>102</v>
      </c>
      <c r="E175" s="182">
        <v>2</v>
      </c>
      <c r="F175" s="183">
        <v>38</v>
      </c>
      <c r="G175" s="184">
        <v>2907</v>
      </c>
      <c r="H175" s="185"/>
      <c r="I175" s="186">
        <f t="shared" ref="I175" si="49">G175/1000*Q175</f>
        <v>5.0000400000000003</v>
      </c>
      <c r="J175" s="187"/>
      <c r="K175" s="188"/>
      <c r="L175" s="189" t="s">
        <v>72</v>
      </c>
      <c r="M175" s="182" t="s">
        <v>33</v>
      </c>
      <c r="N175" s="182">
        <v>4</v>
      </c>
      <c r="O175" s="182">
        <v>1</v>
      </c>
      <c r="P175" s="190">
        <f t="shared" ref="P175" si="50">N175*O175</f>
        <v>4</v>
      </c>
      <c r="Q175" s="191">
        <v>1.72</v>
      </c>
      <c r="R175" s="192">
        <f t="shared" ref="R175" si="51">I175*P175</f>
        <v>20.000160000000001</v>
      </c>
    </row>
    <row r="176" spans="1:18" s="179" customFormat="1" x14ac:dyDescent="0.25">
      <c r="B176" s="180">
        <v>2</v>
      </c>
      <c r="C176" s="181" t="s">
        <v>141</v>
      </c>
      <c r="D176" s="181" t="s">
        <v>102</v>
      </c>
      <c r="E176" s="182">
        <v>2</v>
      </c>
      <c r="F176" s="183">
        <v>38</v>
      </c>
      <c r="G176" s="184">
        <v>3635</v>
      </c>
      <c r="H176" s="185"/>
      <c r="I176" s="186">
        <f t="shared" ref="I176:I179" si="52">G176/1000*Q176</f>
        <v>6.2521999999999993</v>
      </c>
      <c r="J176" s="187"/>
      <c r="K176" s="188"/>
      <c r="L176" s="189" t="s">
        <v>72</v>
      </c>
      <c r="M176" s="182" t="s">
        <v>33</v>
      </c>
      <c r="N176" s="182">
        <v>2</v>
      </c>
      <c r="O176" s="182">
        <v>1</v>
      </c>
      <c r="P176" s="190">
        <f t="shared" ref="P176:P179" si="53">N176*O176</f>
        <v>2</v>
      </c>
      <c r="Q176" s="191">
        <v>1.72</v>
      </c>
      <c r="R176" s="192">
        <f t="shared" ref="R176:R179" si="54">I176*P176</f>
        <v>12.504399999999999</v>
      </c>
    </row>
    <row r="177" spans="1:18" s="179" customFormat="1" x14ac:dyDescent="0.25">
      <c r="B177" s="180">
        <v>3</v>
      </c>
      <c r="C177" s="181" t="s">
        <v>142</v>
      </c>
      <c r="D177" s="181" t="s">
        <v>102</v>
      </c>
      <c r="E177" s="182">
        <v>2</v>
      </c>
      <c r="F177" s="183">
        <v>38</v>
      </c>
      <c r="G177" s="184">
        <v>2929</v>
      </c>
      <c r="H177" s="185"/>
      <c r="I177" s="186">
        <f t="shared" si="52"/>
        <v>5.0378799999999995</v>
      </c>
      <c r="J177" s="187"/>
      <c r="K177" s="188"/>
      <c r="L177" s="189" t="s">
        <v>72</v>
      </c>
      <c r="M177" s="182" t="s">
        <v>33</v>
      </c>
      <c r="N177" s="182">
        <v>2</v>
      </c>
      <c r="O177" s="182">
        <v>1</v>
      </c>
      <c r="P177" s="190">
        <f t="shared" si="53"/>
        <v>2</v>
      </c>
      <c r="Q177" s="191">
        <v>1.72</v>
      </c>
      <c r="R177" s="192">
        <f t="shared" si="54"/>
        <v>10.075759999999999</v>
      </c>
    </row>
    <row r="178" spans="1:18" s="179" customFormat="1" x14ac:dyDescent="0.25">
      <c r="B178" s="180">
        <v>4</v>
      </c>
      <c r="C178" s="181" t="s">
        <v>143</v>
      </c>
      <c r="D178" s="181" t="s">
        <v>102</v>
      </c>
      <c r="E178" s="182">
        <v>2</v>
      </c>
      <c r="F178" s="183">
        <v>38</v>
      </c>
      <c r="G178" s="184">
        <v>70</v>
      </c>
      <c r="H178" s="185"/>
      <c r="I178" s="186">
        <f t="shared" si="52"/>
        <v>0.12040000000000001</v>
      </c>
      <c r="J178" s="187"/>
      <c r="K178" s="188"/>
      <c r="L178" s="189" t="s">
        <v>72</v>
      </c>
      <c r="M178" s="182" t="s">
        <v>33</v>
      </c>
      <c r="N178" s="182">
        <v>8</v>
      </c>
      <c r="O178" s="182">
        <v>2</v>
      </c>
      <c r="P178" s="190">
        <f t="shared" si="53"/>
        <v>16</v>
      </c>
      <c r="Q178" s="191">
        <v>1.72</v>
      </c>
      <c r="R178" s="192">
        <f t="shared" si="54"/>
        <v>1.9264000000000001</v>
      </c>
    </row>
    <row r="179" spans="1:18" s="179" customFormat="1" x14ac:dyDescent="0.25">
      <c r="B179" s="180">
        <v>5</v>
      </c>
      <c r="C179" s="181" t="s">
        <v>144</v>
      </c>
      <c r="D179" s="181" t="s">
        <v>102</v>
      </c>
      <c r="E179" s="182">
        <v>2</v>
      </c>
      <c r="F179" s="183">
        <v>38</v>
      </c>
      <c r="G179" s="184">
        <v>50</v>
      </c>
      <c r="H179" s="185"/>
      <c r="I179" s="186">
        <f t="shared" si="52"/>
        <v>8.6000000000000007E-2</v>
      </c>
      <c r="J179" s="187"/>
      <c r="K179" s="188"/>
      <c r="L179" s="189" t="s">
        <v>72</v>
      </c>
      <c r="M179" s="182" t="s">
        <v>33</v>
      </c>
      <c r="N179" s="182">
        <v>8</v>
      </c>
      <c r="O179" s="182">
        <v>2</v>
      </c>
      <c r="P179" s="190">
        <f t="shared" si="53"/>
        <v>16</v>
      </c>
      <c r="Q179" s="191">
        <v>1.72</v>
      </c>
      <c r="R179" s="192">
        <f t="shared" si="54"/>
        <v>1.3760000000000001</v>
      </c>
    </row>
    <row r="180" spans="1:18" s="179" customFormat="1" x14ac:dyDescent="0.25">
      <c r="B180" s="180">
        <v>6</v>
      </c>
      <c r="C180" s="181" t="s">
        <v>172</v>
      </c>
      <c r="D180" s="181" t="s">
        <v>16</v>
      </c>
      <c r="E180" s="182" t="s">
        <v>16</v>
      </c>
      <c r="F180" s="183" t="s">
        <v>16</v>
      </c>
      <c r="G180" s="184" t="s">
        <v>16</v>
      </c>
      <c r="H180" s="185"/>
      <c r="I180" s="186">
        <f>Q180</f>
        <v>5.0000000000000001E-3</v>
      </c>
      <c r="J180" s="187"/>
      <c r="K180" s="188"/>
      <c r="L180" s="189" t="s">
        <v>152</v>
      </c>
      <c r="M180" s="182" t="s">
        <v>33</v>
      </c>
      <c r="N180" s="182">
        <v>1</v>
      </c>
      <c r="O180" s="182">
        <v>42</v>
      </c>
      <c r="P180" s="190">
        <f t="shared" ref="P180:P186" si="55">N180*O180</f>
        <v>42</v>
      </c>
      <c r="Q180" s="193">
        <v>5.0000000000000001E-3</v>
      </c>
      <c r="R180" s="192">
        <f t="shared" ref="R180:R185" si="56">I180*P180</f>
        <v>0.21</v>
      </c>
    </row>
    <row r="181" spans="1:18" s="179" customFormat="1" x14ac:dyDescent="0.25">
      <c r="B181" s="180">
        <v>7</v>
      </c>
      <c r="C181" s="181" t="s">
        <v>153</v>
      </c>
      <c r="D181" s="181" t="s">
        <v>149</v>
      </c>
      <c r="E181" s="182">
        <v>8</v>
      </c>
      <c r="F181" s="183">
        <v>50</v>
      </c>
      <c r="G181" s="184">
        <v>445</v>
      </c>
      <c r="H181" s="185"/>
      <c r="I181" s="186">
        <f t="shared" ref="I181:I183" si="57">G181/1000*Q181</f>
        <v>1.3973</v>
      </c>
      <c r="J181" s="187"/>
      <c r="K181" s="188"/>
      <c r="L181" s="189" t="s">
        <v>72</v>
      </c>
      <c r="M181" s="182" t="s">
        <v>33</v>
      </c>
      <c r="N181" s="182">
        <v>4</v>
      </c>
      <c r="O181" s="182">
        <v>5</v>
      </c>
      <c r="P181" s="190">
        <f t="shared" si="55"/>
        <v>20</v>
      </c>
      <c r="Q181" s="191">
        <v>3.14</v>
      </c>
      <c r="R181" s="192">
        <f t="shared" si="56"/>
        <v>27.945999999999998</v>
      </c>
    </row>
    <row r="182" spans="1:18" s="179" customFormat="1" x14ac:dyDescent="0.25">
      <c r="B182" s="180">
        <v>8</v>
      </c>
      <c r="C182" s="181" t="s">
        <v>154</v>
      </c>
      <c r="D182" s="181" t="s">
        <v>149</v>
      </c>
      <c r="E182" s="182">
        <v>8</v>
      </c>
      <c r="F182" s="183">
        <v>50</v>
      </c>
      <c r="G182" s="184">
        <v>445</v>
      </c>
      <c r="H182" s="185" t="s">
        <v>16</v>
      </c>
      <c r="I182" s="186">
        <f t="shared" si="57"/>
        <v>1.3973</v>
      </c>
      <c r="J182" s="187"/>
      <c r="K182" s="188"/>
      <c r="L182" s="189" t="s">
        <v>72</v>
      </c>
      <c r="M182" s="182" t="s">
        <v>33</v>
      </c>
      <c r="N182" s="182">
        <v>2</v>
      </c>
      <c r="O182" s="182">
        <v>6</v>
      </c>
      <c r="P182" s="190">
        <f t="shared" ref="P182" si="58">N182*O182</f>
        <v>12</v>
      </c>
      <c r="Q182" s="191">
        <v>3.14</v>
      </c>
      <c r="R182" s="192">
        <f t="shared" ref="R182" si="59">I182*P182</f>
        <v>16.767600000000002</v>
      </c>
    </row>
    <row r="183" spans="1:18" s="179" customFormat="1" x14ac:dyDescent="0.25">
      <c r="B183" s="180">
        <v>9</v>
      </c>
      <c r="C183" s="181" t="s">
        <v>145</v>
      </c>
      <c r="D183" s="181" t="s">
        <v>149</v>
      </c>
      <c r="E183" s="182">
        <v>8</v>
      </c>
      <c r="F183" s="183">
        <v>50</v>
      </c>
      <c r="G183" s="184">
        <v>405</v>
      </c>
      <c r="H183" s="185" t="s">
        <v>16</v>
      </c>
      <c r="I183" s="186">
        <f t="shared" si="57"/>
        <v>1.2717000000000001</v>
      </c>
      <c r="J183" s="187"/>
      <c r="K183" s="188"/>
      <c r="L183" s="189" t="s">
        <v>72</v>
      </c>
      <c r="M183" s="182" t="s">
        <v>33</v>
      </c>
      <c r="N183" s="182">
        <v>2</v>
      </c>
      <c r="O183" s="182">
        <v>5</v>
      </c>
      <c r="P183" s="190">
        <f t="shared" si="55"/>
        <v>10</v>
      </c>
      <c r="Q183" s="191">
        <v>3.14</v>
      </c>
      <c r="R183" s="192">
        <f t="shared" si="56"/>
        <v>12.717000000000001</v>
      </c>
    </row>
    <row r="184" spans="1:18" s="179" customFormat="1" x14ac:dyDescent="0.25">
      <c r="B184" s="180">
        <v>10</v>
      </c>
      <c r="C184" s="181" t="s">
        <v>146</v>
      </c>
      <c r="D184" s="181" t="s">
        <v>16</v>
      </c>
      <c r="E184" s="182"/>
      <c r="F184" s="183" t="s">
        <v>16</v>
      </c>
      <c r="G184" s="184">
        <v>25</v>
      </c>
      <c r="H184" s="185"/>
      <c r="I184" s="186">
        <f>Q184</f>
        <v>1.4E-2</v>
      </c>
      <c r="J184" s="187"/>
      <c r="K184" s="188"/>
      <c r="L184" s="189" t="s">
        <v>75</v>
      </c>
      <c r="M184" s="182" t="s">
        <v>33</v>
      </c>
      <c r="N184" s="182">
        <v>1</v>
      </c>
      <c r="O184" s="182">
        <v>42</v>
      </c>
      <c r="P184" s="190">
        <f t="shared" si="55"/>
        <v>42</v>
      </c>
      <c r="Q184" s="193">
        <v>1.4E-2</v>
      </c>
      <c r="R184" s="192">
        <f t="shared" si="56"/>
        <v>0.58799999999999997</v>
      </c>
    </row>
    <row r="185" spans="1:18" s="179" customFormat="1" x14ac:dyDescent="0.25">
      <c r="B185" s="180">
        <v>11</v>
      </c>
      <c r="C185" s="181" t="s">
        <v>147</v>
      </c>
      <c r="D185" s="181" t="s">
        <v>16</v>
      </c>
      <c r="E185" s="182" t="s">
        <v>16</v>
      </c>
      <c r="F185" s="183" t="s">
        <v>16</v>
      </c>
      <c r="G185" s="184">
        <v>460</v>
      </c>
      <c r="H185" s="185" t="s">
        <v>16</v>
      </c>
      <c r="I185" s="186">
        <f>Q185</f>
        <v>2E-3</v>
      </c>
      <c r="J185" s="187"/>
      <c r="K185" s="188"/>
      <c r="L185" s="189" t="s">
        <v>75</v>
      </c>
      <c r="M185" s="182" t="s">
        <v>33</v>
      </c>
      <c r="N185" s="182">
        <v>1</v>
      </c>
      <c r="O185" s="182">
        <v>42</v>
      </c>
      <c r="P185" s="190">
        <f t="shared" si="55"/>
        <v>42</v>
      </c>
      <c r="Q185" s="193">
        <v>2E-3</v>
      </c>
      <c r="R185" s="192">
        <f t="shared" si="56"/>
        <v>8.4000000000000005E-2</v>
      </c>
    </row>
    <row r="186" spans="1:18" s="179" customFormat="1" x14ac:dyDescent="0.25">
      <c r="B186" s="180">
        <v>12</v>
      </c>
      <c r="C186" s="181" t="s">
        <v>151</v>
      </c>
      <c r="D186" s="181" t="s">
        <v>16</v>
      </c>
      <c r="E186" s="182" t="s">
        <v>16</v>
      </c>
      <c r="F186" s="183" t="s">
        <v>16</v>
      </c>
      <c r="G186" s="184">
        <v>20</v>
      </c>
      <c r="H186" s="185" t="s">
        <v>16</v>
      </c>
      <c r="I186" s="186">
        <f>Q186</f>
        <v>1.2E-2</v>
      </c>
      <c r="J186" s="187"/>
      <c r="K186" s="188"/>
      <c r="L186" s="189" t="s">
        <v>75</v>
      </c>
      <c r="M186" s="182" t="s">
        <v>33</v>
      </c>
      <c r="N186" s="182">
        <v>2</v>
      </c>
      <c r="O186" s="182">
        <v>42</v>
      </c>
      <c r="P186" s="190">
        <f t="shared" si="55"/>
        <v>84</v>
      </c>
      <c r="Q186" s="193">
        <v>1.2E-2</v>
      </c>
      <c r="R186" s="192">
        <f>I186*P186</f>
        <v>1.008</v>
      </c>
    </row>
    <row r="187" spans="1:18" s="179" customFormat="1" x14ac:dyDescent="0.25">
      <c r="B187" s="180">
        <v>13</v>
      </c>
      <c r="C187" s="181" t="s">
        <v>148</v>
      </c>
      <c r="D187" s="181" t="s">
        <v>16</v>
      </c>
      <c r="E187" s="182"/>
      <c r="F187" s="183"/>
      <c r="G187" s="184"/>
      <c r="H187" s="185" t="s">
        <v>16</v>
      </c>
      <c r="I187" s="186">
        <f>Q187</f>
        <v>2E-3</v>
      </c>
      <c r="J187" s="187"/>
      <c r="K187" s="188"/>
      <c r="L187" s="189" t="s">
        <v>75</v>
      </c>
      <c r="M187" s="182" t="s">
        <v>33</v>
      </c>
      <c r="N187" s="182">
        <v>2</v>
      </c>
      <c r="O187" s="182">
        <v>42</v>
      </c>
      <c r="P187" s="190">
        <f>N187*O187</f>
        <v>84</v>
      </c>
      <c r="Q187" s="193">
        <v>2E-3</v>
      </c>
      <c r="R187" s="192">
        <f>I187*P187</f>
        <v>0.16800000000000001</v>
      </c>
    </row>
    <row r="188" spans="1:18" s="179" customFormat="1" x14ac:dyDescent="0.25">
      <c r="B188" s="180">
        <v>14</v>
      </c>
      <c r="C188" s="181" t="s">
        <v>124</v>
      </c>
      <c r="D188" s="181" t="s">
        <v>150</v>
      </c>
      <c r="E188" s="182"/>
      <c r="F188" s="183"/>
      <c r="G188" s="184"/>
      <c r="H188" s="185"/>
      <c r="I188" s="186">
        <f t="shared" ref="I188" si="60">Q188</f>
        <v>7.1999999999999995E-2</v>
      </c>
      <c r="J188" s="187"/>
      <c r="K188" s="188"/>
      <c r="L188" s="189" t="s">
        <v>126</v>
      </c>
      <c r="M188" s="182" t="s">
        <v>33</v>
      </c>
      <c r="N188" s="182">
        <v>2</v>
      </c>
      <c r="O188" s="182">
        <v>42</v>
      </c>
      <c r="P188" s="190">
        <f t="shared" ref="P188" si="61">N188*O188</f>
        <v>84</v>
      </c>
      <c r="Q188" s="193">
        <v>7.1999999999999995E-2</v>
      </c>
      <c r="R188" s="192">
        <f t="shared" ref="R188" si="62">I188*P188</f>
        <v>6.0479999999999992</v>
      </c>
    </row>
    <row r="189" spans="1:18" s="179" customFormat="1" ht="15.75" thickBot="1" x14ac:dyDescent="0.3">
      <c r="B189" s="180"/>
      <c r="C189" s="181"/>
      <c r="D189" s="181"/>
      <c r="E189" s="182"/>
      <c r="F189" s="183"/>
      <c r="G189" s="184"/>
      <c r="H189" s="185"/>
      <c r="I189" s="186"/>
      <c r="J189" s="187"/>
      <c r="K189" s="188"/>
      <c r="L189" s="189"/>
      <c r="M189" s="182"/>
      <c r="N189" s="182"/>
      <c r="O189" s="182"/>
      <c r="P189" s="190"/>
      <c r="Q189" s="193"/>
      <c r="R189" s="222">
        <f>SUM(R175:R187)</f>
        <v>105.37132</v>
      </c>
    </row>
    <row r="190" spans="1:18" x14ac:dyDescent="0.25">
      <c r="A190" s="137"/>
      <c r="B190" s="206"/>
      <c r="C190" s="207" t="s">
        <v>133</v>
      </c>
      <c r="D190" s="208"/>
      <c r="E190" s="208"/>
      <c r="F190" s="209"/>
      <c r="G190" s="210"/>
      <c r="H190" s="211"/>
      <c r="I190" s="212"/>
      <c r="J190" s="213"/>
      <c r="K190" s="214"/>
      <c r="L190" s="209"/>
      <c r="M190" s="208"/>
      <c r="N190" s="208"/>
      <c r="O190" s="208"/>
      <c r="P190" s="215" t="s">
        <v>16</v>
      </c>
      <c r="Q190" s="216"/>
      <c r="R190" s="223">
        <f>R189</f>
        <v>105.37132</v>
      </c>
    </row>
    <row r="191" spans="1:18" ht="15.75" thickBot="1" x14ac:dyDescent="0.3">
      <c r="A191" s="137"/>
      <c r="B191" s="224"/>
      <c r="C191" s="217" t="s">
        <v>134</v>
      </c>
      <c r="D191" s="225"/>
      <c r="E191" s="225"/>
      <c r="F191" s="226"/>
      <c r="G191" s="227"/>
      <c r="H191" s="228"/>
      <c r="I191" s="218"/>
      <c r="J191" s="219"/>
      <c r="K191" s="229"/>
      <c r="L191" s="226"/>
      <c r="M191" s="225"/>
      <c r="N191" s="225"/>
      <c r="O191" s="225"/>
      <c r="P191" s="230" t="s">
        <v>16</v>
      </c>
      <c r="Q191" s="231"/>
      <c r="R191" s="232">
        <v>8.1059999999999999</v>
      </c>
    </row>
  </sheetData>
  <mergeCells count="20">
    <mergeCell ref="B102:B103"/>
    <mergeCell ref="J102:J103"/>
    <mergeCell ref="K102:K103"/>
    <mergeCell ref="N102:P102"/>
    <mergeCell ref="B172:B173"/>
    <mergeCell ref="J172:J173"/>
    <mergeCell ref="K172:K173"/>
    <mergeCell ref="N172:P172"/>
    <mergeCell ref="B5:B6"/>
    <mergeCell ref="J5:J6"/>
    <mergeCell ref="K5:K6"/>
    <mergeCell ref="N5:P5"/>
    <mergeCell ref="B137:B138"/>
    <mergeCell ref="J137:J138"/>
    <mergeCell ref="K137:K138"/>
    <mergeCell ref="N137:P137"/>
    <mergeCell ref="B54:B55"/>
    <mergeCell ref="J54:J55"/>
    <mergeCell ref="K54:K55"/>
    <mergeCell ref="N54:P54"/>
  </mergeCells>
  <pageMargins left="0.70866141732283472" right="0.70866141732283472" top="0.78740157480314965" bottom="0.78740157480314965" header="0.31496062992125984" footer="0.31496062992125984"/>
  <pageSetup paperSize="9" scale="66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Titul</vt:lpstr>
      <vt:lpstr>Rekapitulace</vt:lpstr>
      <vt:lpstr>PolozRozp</vt:lpstr>
      <vt:lpstr>VON</vt:lpstr>
      <vt:lpstr>VV</vt:lpstr>
      <vt:lpstr>PolozRozp!Oblast_tisku</vt:lpstr>
      <vt:lpstr>Rekapitulace!Oblast_tisku</vt:lpstr>
      <vt:lpstr>Titul!Oblast_tisku</vt:lpstr>
      <vt:lpstr>VON!Oblast_tisku</vt:lpstr>
      <vt:lpstr>VV!Oblast_tisku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DAD-WORK</dc:creator>
  <cp:lastModifiedBy>Alice Konečná</cp:lastModifiedBy>
  <cp:lastPrinted>2025-02-04T15:53:51Z</cp:lastPrinted>
  <dcterms:created xsi:type="dcterms:W3CDTF">2025-01-27T06:40:01Z</dcterms:created>
  <dcterms:modified xsi:type="dcterms:W3CDTF">2026-04-14T13:15:24Z</dcterms:modified>
</cp:coreProperties>
</file>