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7835" windowHeight="104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'Položky'!$A$1:$K$97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<sst xmlns="http://schemas.openxmlformats.org/spreadsheetml/2006/main" count="344" uniqueCount="237">
  <si>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</si>
  <si>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</si>
  <si>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</si>
  <si>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</si>
  <si>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</si>
  <si>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</si>
  <si>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</si>
  <si>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</si>
  <si>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</si>
  <si>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</si>
  <si>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</si>
  <si>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</si>
  <si>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</si>
  <si>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</si>
  <si>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</si>
  <si>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</si>
  <si>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</si>
  <si>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</si>
  <si>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</si>
  <si>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</si>
  <si>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</si>
  <si>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</si>
  <si>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</si>
  <si>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</si>
  <si>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</si>
  <si>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</si>
  <si>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</si>
  <si>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</si>
  <si>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</si>
  <si>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</si>
  <si>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</si>
  <si>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</si>
  <si>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</si>
  <si>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</si>
  <si>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</si>
  <si>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</si>
  <si>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</si>
  <si>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</si>
  <si>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</si>
  <si>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</si>
  <si>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</si>
  <si>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</si>
  <si>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</si>
  <si>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</si>
  <si>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</si>
  <si>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</si>
  <si>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</si>
  <si>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</si>
  <si>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</si>
  <si>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</si>
  <si>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</si>
  <si>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</si>
  <si>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</si>
  <si>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</si>
  <si>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</si>
  <si>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</si>
  <si>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</si>
  <si>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</si>
  <si>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</si>
  <si>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</si>
  <si>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</si>
  <si>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</si>
  <si>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</si>
  <si>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</si>
  <si>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</si>
  <si>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</si>
  <si>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</si>
  <si>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</si>
  <si>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</si>
  <si>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</si>
  <si>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</si>
  <si>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</si>
  <si>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</si>
  <si>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</si>
  <si>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</si>
  <si>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</si>
  <si>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</si>
  <si>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ks</t>
  </si>
  <si>
    <t>Celkem za</t>
  </si>
  <si>
    <t>SLEPÝ ROZPOČET</t>
  </si>
  <si>
    <t>Slepý rozpočet</t>
  </si>
  <si>
    <t>15N23</t>
  </si>
  <si>
    <t>Budova MZ, Nádražní 1988, Písek</t>
  </si>
  <si>
    <t>SO01</t>
  </si>
  <si>
    <t>Oprava (výměna) střešní krytiny</t>
  </si>
  <si>
    <t>94</t>
  </si>
  <si>
    <t>Lešení a stavební výtahy</t>
  </si>
  <si>
    <t>949942101R00</t>
  </si>
  <si>
    <t>Nájem za hydraulickou zvedací plošinu, H do 27 m</t>
  </si>
  <si>
    <t>h</t>
  </si>
  <si>
    <t>762</t>
  </si>
  <si>
    <t>Konstrukce tesařské</t>
  </si>
  <si>
    <t>762-001Rpol.</t>
  </si>
  <si>
    <t>Výměna a ošetření dřev.částí prvků krovu v místě zatékání</t>
  </si>
  <si>
    <t>soub</t>
  </si>
  <si>
    <t>764</t>
  </si>
  <si>
    <t>Konstrukce klempířské</t>
  </si>
  <si>
    <t>764311202RT1</t>
  </si>
  <si>
    <t>Krytina hladká z Pz, tabule 2 x 1 m, do 45° z plechu tl. 0,55 mm, (součást zaatik.žlabu)</t>
  </si>
  <si>
    <t>m2</t>
  </si>
  <si>
    <t>0,8*70,83</t>
  </si>
  <si>
    <t>764339240R00</t>
  </si>
  <si>
    <t>Lemování z Pz, komínů na hladké krytině, v hřebeni</t>
  </si>
  <si>
    <t>(0,3+0,72+0,6*4)*2*0,6</t>
  </si>
  <si>
    <t>764342230R00</t>
  </si>
  <si>
    <t>Lemování trub Pz, hladká krytina, D do 150 mm</t>
  </si>
  <si>
    <t>kus</t>
  </si>
  <si>
    <t>764353206R00</t>
  </si>
  <si>
    <t>Žlaby z Pz plechu nadřímsové,čtyřhranné,rš 1000 mm (součást zaatik.žlabu)</t>
  </si>
  <si>
    <t>m</t>
  </si>
  <si>
    <t>25,43+15,62+29,78</t>
  </si>
  <si>
    <t>764354204R00</t>
  </si>
  <si>
    <t>Maska hladká z Pz plechu ke žlabům, rš 400 mm</t>
  </si>
  <si>
    <t>764359232R00</t>
  </si>
  <si>
    <t>Kotlík z Pz plechu čtyřhranný 200 x 300 x 400 mm</t>
  </si>
  <si>
    <t>764392271R00</t>
  </si>
  <si>
    <t>Úžlabí z Pz plechu, rš 750 mm, klínové těsnění</t>
  </si>
  <si>
    <t>9*2</t>
  </si>
  <si>
    <t>764430250RT2</t>
  </si>
  <si>
    <t>Oplechování zdí z Pz plechu, rš 600 mm-atika</t>
  </si>
  <si>
    <t>764451203R00</t>
  </si>
  <si>
    <t>Odpadní trouby z Pz plechu, čtvercové o str. 120mm</t>
  </si>
  <si>
    <t>6*14,0</t>
  </si>
  <si>
    <t>998764203R00</t>
  </si>
  <si>
    <t xml:space="preserve">Přesun hmot pro klempířské konstr., výšky do 24 m </t>
  </si>
  <si>
    <t>765</t>
  </si>
  <si>
    <t>Krytiny tvrdé</t>
  </si>
  <si>
    <t>765322121RT1</t>
  </si>
  <si>
    <t>Krytina vláknocemen.Cembrit, jednoduché,na bednění jednoduché krytí, Betternit - česká šablona</t>
  </si>
  <si>
    <t>plocha střechy:</t>
  </si>
  <si>
    <t>do dvora:7,5*(23,6+26,5)*0,5</t>
  </si>
  <si>
    <t>7,5*(3,0+9,5)*0,5</t>
  </si>
  <si>
    <t>7,5*(16,76+21,2)*0,5</t>
  </si>
  <si>
    <t>Mezisoučet</t>
  </si>
  <si>
    <t>do ulice:6,8*(29,78+26,5)*0,5</t>
  </si>
  <si>
    <t>6,8*(15,62+9,5)*0,5</t>
  </si>
  <si>
    <t>6,8*(25,43+21,2)*0,5</t>
  </si>
  <si>
    <t>(včetně konvex.hřebíků a vichrových spon):</t>
  </si>
  <si>
    <t>765322290R00</t>
  </si>
  <si>
    <t>Příplatek za sklon přes 30 do 45°</t>
  </si>
  <si>
    <t>765322701R00</t>
  </si>
  <si>
    <t>Protisněhová zábrana A 400, Cembrit, všech barev</t>
  </si>
  <si>
    <t>4*812,402</t>
  </si>
  <si>
    <t>765322703RT1</t>
  </si>
  <si>
    <t>Ventilační hlavice SL, Cembrit, plast ventilační hlavice pro šablony a obdélníky</t>
  </si>
  <si>
    <t>765322715R00</t>
  </si>
  <si>
    <t>Výlez na střechu, Cembrit, s povrchovou úpravou</t>
  </si>
  <si>
    <t>765322801R00</t>
  </si>
  <si>
    <t>Samostatné přiřezání a uchycení - rovné, Cembrit</t>
  </si>
  <si>
    <t>57,2+0,6*4*3+70,83+57,2*2</t>
  </si>
  <si>
    <t>765322802R00</t>
  </si>
  <si>
    <t>Samostatné přiřezání a uchycení - šikmé, Cembrit</t>
  </si>
  <si>
    <t>(17+18)*2</t>
  </si>
  <si>
    <t>765322810RT1</t>
  </si>
  <si>
    <t>Dvojité založení krytiny Cembrit u okapu do roviny Betternit - česká šablona</t>
  </si>
  <si>
    <t>23,6+3,0+16,76</t>
  </si>
  <si>
    <t>765328522RT1</t>
  </si>
  <si>
    <t>Hřeben Cembrit, univerzální větrací systém hřebenáč kónický 480 x 230 mm, 2,5 kusu/m</t>
  </si>
  <si>
    <t>26,5+9,5+21,2</t>
  </si>
  <si>
    <t>765328661RT2</t>
  </si>
  <si>
    <t>Nároží Cembrit, střechy ze šablon i z obdélníků hřebenáč kónický 480 x 230 mm, 2,5 kusu/m</t>
  </si>
  <si>
    <t>2*8,5</t>
  </si>
  <si>
    <t>765328690R00</t>
  </si>
  <si>
    <t>Přípl. za sklon pro nároží, šablony přes 30 do 45°</t>
  </si>
  <si>
    <t>765901112R00</t>
  </si>
  <si>
    <t>Fólie izolační podstřešní paropropustná</t>
  </si>
  <si>
    <t>765-001Rpol.</t>
  </si>
  <si>
    <t>M+D - pomocné tesařské konstrukce (latě-hřeben, úžlabí, krytina u okapu apod.)</t>
  </si>
  <si>
    <t>998765203R00</t>
  </si>
  <si>
    <t xml:space="preserve">Přesun hmot pro krytiny tvrdé, výšky do 24 m </t>
  </si>
  <si>
    <t>783</t>
  </si>
  <si>
    <t>Nátěry</t>
  </si>
  <si>
    <t>783521001R00</t>
  </si>
  <si>
    <t>Nátěr syntet. klempíř. konstrukcí  Z + 1x Paulín</t>
  </si>
  <si>
    <t>konstrukce zaatik.žlabu vč.atiky:56,664+70,83*1,0+70,83*0,4+70,83*0,6</t>
  </si>
  <si>
    <t>oplech.na střeše:4,104+4*0,25+6,*0,8+18*0,75</t>
  </si>
  <si>
    <t>svody do ulice:0,12*4*84</t>
  </si>
  <si>
    <t>okapy a svody do dvora:0,33*(23,6+3,0+16,76)+0,4*30</t>
  </si>
  <si>
    <t>ostatní drobné:12</t>
  </si>
  <si>
    <t>998</t>
  </si>
  <si>
    <t>Demontáž</t>
  </si>
  <si>
    <t>712400831R00</t>
  </si>
  <si>
    <t>Odstranění živičné krytiny střech  1vrstvé</t>
  </si>
  <si>
    <t>764339841R00</t>
  </si>
  <si>
    <t>Demontáž lemování komínů v hřeb. hl. kryt, do 45°</t>
  </si>
  <si>
    <t>764362811R00</t>
  </si>
  <si>
    <t>Demontáž střešního okna, hladká krytina, do 45°</t>
  </si>
  <si>
    <t>764392851R00</t>
  </si>
  <si>
    <t>Demontáž úžlabí, rš 660 mm, sklon do 45°</t>
  </si>
  <si>
    <t>764430850R00</t>
  </si>
  <si>
    <t>Demontáž oplechování zdí,rš 600 mm - atika</t>
  </si>
  <si>
    <t>764451804R00</t>
  </si>
  <si>
    <t>Demontáž odpadních trub čtvercových o str.do 150mm</t>
  </si>
  <si>
    <t>764453864R00</t>
  </si>
  <si>
    <t>Demotáž kolen výtokových čtvercových,str.150 mm</t>
  </si>
  <si>
    <t>765321810R00</t>
  </si>
  <si>
    <t>Demontáž vláknocem.čtverců do suti, na bednění</t>
  </si>
  <si>
    <t>765321840R00</t>
  </si>
  <si>
    <t>Příplatek za sklon přes 30 do 45°, do suti</t>
  </si>
  <si>
    <t>765328811R00</t>
  </si>
  <si>
    <t>Dem.hřebenů a nároží vláknocem., kryt. hladká, suť</t>
  </si>
  <si>
    <t>57,2+17</t>
  </si>
  <si>
    <t>765328840R00</t>
  </si>
  <si>
    <t>M21A</t>
  </si>
  <si>
    <t>Hromosvod</t>
  </si>
  <si>
    <t>210-00R1</t>
  </si>
  <si>
    <t>Hromosvod - demontáž</t>
  </si>
  <si>
    <t>210-00R2</t>
  </si>
  <si>
    <t>Hromosvod - montáž a doodávka</t>
  </si>
  <si>
    <t>D96</t>
  </si>
  <si>
    <t>Přesuny suti a vybouraných hmot</t>
  </si>
  <si>
    <t>979011311R00</t>
  </si>
  <si>
    <t xml:space="preserve">Svislá doprava suti a vybouraných hmot shozem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</si>
  <si>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</si>
  <si>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</si>
  <si>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</si>
  <si>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</si>
  <si>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</si>
  <si>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</si>
  <si>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</si>
  <si>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979087017R00</t>
  </si>
  <si>
    <t xml:space="preserve">Odvoz konstrukcí z AZC na skládku do 5 km </t>
  </si>
  <si>
    <t>979087018R00</t>
  </si>
  <si>
    <t xml:space="preserve">Odvoz na skládku  AZC, příplatek za dalších 5 km </t>
  </si>
  <si>
    <t>979098151U00</t>
  </si>
  <si>
    <t xml:space="preserve">Skládkovné suť- azbest </t>
  </si>
  <si>
    <t>979098191U00</t>
  </si>
  <si>
    <t xml:space="preserve">Skládkovné suti netříděné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</si>
  <si>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</si>
  <si>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</si>
  <si>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</si>
  <si>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</si>
  <si>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</si>
  <si>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</si>
  <si>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</si>
  <si>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</si>
  <si>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Ostatní VRN (zábor chodníku,zajištění bezpeč.apod.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</si>
</sst>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21" fillId="0" borderId="10" xfId="0" applyFont="1" applyBorder="1" applyAlignment="1">
      <alignment horizontal="centerContinuous"/>
    </xf>
    <xf numFmtId="0" fontId="21" fillId="0" borderId="0" xfId="0" applyFont="1" applyAlignment="1">
      <alignment/>
    </xf>
    <xf numFmtId="0" fontId="22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2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22" fillId="18" borderId="16" xfId="0" applyNumberFormat="1" applyFont="1" applyFill="1" applyBorder="1" applyAlignment="1">
      <alignment/>
    </xf>
    <xf numFmtId="49" fontId="21" fillId="18" borderId="17" xfId="0" applyNumberFormat="1" applyFont="1" applyFill="1" applyBorder="1" applyAlignment="1">
      <alignment/>
    </xf>
    <xf numFmtId="0" fontId="22" fillId="18" borderId="18" xfId="0" applyFont="1" applyFill="1" applyBorder="1" applyAlignment="1">
      <alignment/>
    </xf>
    <xf numFmtId="0" fontId="21" fillId="18" borderId="18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21" fillId="0" borderId="0" xfId="0" applyFont="1" applyFill="1" applyAlignment="1">
      <alignment/>
    </xf>
    <xf numFmtId="49" fontId="22" fillId="18" borderId="21" xfId="0" applyNumberFormat="1" applyFont="1" applyFill="1" applyBorder="1" applyAlignment="1">
      <alignment/>
    </xf>
    <xf numFmtId="49" fontId="21" fillId="18" borderId="22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9" xfId="0" applyNumberFormat="1" applyFont="1" applyBorder="1" applyAlignment="1">
      <alignment/>
    </xf>
    <xf numFmtId="0" fontId="23" fillId="0" borderId="25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3" fillId="0" borderId="25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5" xfId="0" applyFont="1" applyBorder="1" applyAlignment="1">
      <alignment/>
    </xf>
    <xf numFmtId="3" fontId="21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0" fillId="0" borderId="27" xfId="0" applyFont="1" applyBorder="1" applyAlignment="1">
      <alignment horizontal="centerContinuous" vertical="center"/>
    </xf>
    <xf numFmtId="0" fontId="25" fillId="0" borderId="28" xfId="0" applyFont="1" applyBorder="1" applyAlignment="1">
      <alignment horizontal="centerContinuous" vertical="center"/>
    </xf>
    <xf numFmtId="0" fontId="21" fillId="0" borderId="28" xfId="0" applyFont="1" applyBorder="1" applyAlignment="1">
      <alignment horizontal="centerContinuous" vertical="center"/>
    </xf>
    <xf numFmtId="0" fontId="21" fillId="0" borderId="29" xfId="0" applyFont="1" applyBorder="1" applyAlignment="1">
      <alignment horizontal="centerContinuous" vertical="center"/>
    </xf>
    <xf numFmtId="0" fontId="22" fillId="18" borderId="30" xfId="0" applyFont="1" applyFill="1" applyBorder="1" applyAlignment="1">
      <alignment horizontal="left"/>
    </xf>
    <xf numFmtId="0" fontId="21" fillId="18" borderId="31" xfId="0" applyFont="1" applyFill="1" applyBorder="1" applyAlignment="1">
      <alignment horizontal="left"/>
    </xf>
    <xf numFmtId="0" fontId="21" fillId="18" borderId="32" xfId="0" applyFont="1" applyFill="1" applyBorder="1" applyAlignment="1">
      <alignment horizontal="centerContinuous"/>
    </xf>
    <xf numFmtId="0" fontId="22" fillId="18" borderId="31" xfId="0" applyFont="1" applyFill="1" applyBorder="1" applyAlignment="1">
      <alignment horizontal="centerContinuous"/>
    </xf>
    <xf numFmtId="0" fontId="21" fillId="18" borderId="31" xfId="0" applyFont="1" applyFill="1" applyBorder="1" applyAlignment="1">
      <alignment horizontal="centerContinuous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4" xfId="0" applyFont="1" applyBorder="1" applyAlignment="1">
      <alignment shrinkToFit="1"/>
    </xf>
    <xf numFmtId="0" fontId="21" fillId="0" borderId="36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7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3" fontId="21" fillId="0" borderId="39" xfId="0" applyNumberFormat="1" applyFont="1" applyBorder="1" applyAlignment="1">
      <alignment/>
    </xf>
    <xf numFmtId="0" fontId="21" fillId="0" borderId="37" xfId="0" applyFont="1" applyBorder="1" applyAlignment="1">
      <alignment/>
    </xf>
    <xf numFmtId="3" fontId="21" fillId="0" borderId="40" xfId="0" applyNumberFormat="1" applyFont="1" applyBorder="1" applyAlignment="1">
      <alignment/>
    </xf>
    <xf numFmtId="0" fontId="21" fillId="0" borderId="38" xfId="0" applyFont="1" applyBorder="1" applyAlignment="1">
      <alignment/>
    </xf>
    <xf numFmtId="0" fontId="22" fillId="18" borderId="11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0" fontId="22" fillId="18" borderId="12" xfId="0" applyFont="1" applyFill="1" applyBorder="1" applyAlignment="1">
      <alignment/>
    </xf>
    <xf numFmtId="0" fontId="22" fillId="18" borderId="41" xfId="0" applyFont="1" applyFill="1" applyBorder="1" applyAlignment="1">
      <alignment/>
    </xf>
    <xf numFmtId="0" fontId="22" fillId="18" borderId="4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166" fontId="21" fillId="0" borderId="49" xfId="0" applyNumberFormat="1" applyFont="1" applyBorder="1" applyAlignment="1">
      <alignment horizontal="right"/>
    </xf>
    <xf numFmtId="0" fontId="21" fillId="0" borderId="49" xfId="0" applyFont="1" applyBorder="1" applyAlignment="1">
      <alignment/>
    </xf>
    <xf numFmtId="167" fontId="21" fillId="0" borderId="24" xfId="0" applyNumberFormat="1" applyFont="1" applyBorder="1" applyAlignment="1">
      <alignment horizontal="right" indent="2"/>
    </xf>
    <xf numFmtId="167" fontId="21" fillId="0" borderId="25" xfId="0" applyNumberFormat="1" applyFont="1" applyBorder="1" applyAlignment="1">
      <alignment horizontal="right" indent="2"/>
    </xf>
    <xf numFmtId="0" fontId="21" fillId="0" borderId="18" xfId="0" applyFont="1" applyBorder="1" applyAlignment="1">
      <alignment/>
    </xf>
    <xf numFmtId="166" fontId="21" fillId="0" borderId="17" xfId="0" applyNumberFormat="1" applyFon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40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167" fontId="25" fillId="18" borderId="50" xfId="0" applyNumberFormat="1" applyFont="1" applyFill="1" applyBorder="1" applyAlignment="1">
      <alignment horizontal="right" indent="2"/>
    </xf>
    <xf numFmtId="167" fontId="25" fillId="18" borderId="51" xfId="0" applyNumberFormat="1" applyFont="1" applyFill="1" applyBorder="1" applyAlignment="1">
      <alignment horizontal="right" indent="2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21" fillId="0" borderId="0" xfId="0" applyFont="1" applyAlignment="1">
      <alignment vertical="justify"/>
    </xf>
    <xf numFmtId="0" fontId="21" fillId="0" borderId="0" xfId="0" applyFont="1" applyAlignment="1">
      <alignment horizontal="left" wrapText="1"/>
    </xf>
    <xf numFmtId="0" fontId="21" fillId="0" borderId="52" xfId="46" applyFont="1" applyBorder="1" applyAlignment="1">
      <alignment horizontal="center"/>
      <protection/>
    </xf>
    <xf numFmtId="0" fontId="21" fillId="0" borderId="53" xfId="46" applyFont="1" applyBorder="1" applyAlignment="1">
      <alignment horizontal="center"/>
      <protection/>
    </xf>
    <xf numFmtId="0" fontId="22" fillId="0" borderId="54" xfId="46" applyFont="1" applyBorder="1">
      <alignment/>
      <protection/>
    </xf>
    <xf numFmtId="0" fontId="21" fillId="0" borderId="54" xfId="46" applyFont="1" applyBorder="1">
      <alignment/>
      <protection/>
    </xf>
    <xf numFmtId="0" fontId="21" fillId="0" borderId="54" xfId="46" applyFont="1" applyBorder="1" applyAlignment="1">
      <alignment horizontal="right"/>
      <protection/>
    </xf>
    <xf numFmtId="0" fontId="21" fillId="0" borderId="55" xfId="46" applyFont="1" applyBorder="1">
      <alignment/>
      <protection/>
    </xf>
    <xf numFmtId="0" fontId="21" fillId="0" borderId="54" xfId="0" applyNumberFormat="1" applyFont="1" applyBorder="1" applyAlignment="1">
      <alignment horizontal="left"/>
    </xf>
    <xf numFmtId="0" fontId="21" fillId="0" borderId="56" xfId="0" applyNumberFormat="1" applyFont="1" applyBorder="1" applyAlignment="1">
      <alignment/>
    </xf>
    <xf numFmtId="0" fontId="21" fillId="0" borderId="57" xfId="46" applyFont="1" applyBorder="1" applyAlignment="1">
      <alignment horizontal="center"/>
      <protection/>
    </xf>
    <xf numFmtId="0" fontId="21" fillId="0" borderId="58" xfId="46" applyFont="1" applyBorder="1" applyAlignment="1">
      <alignment horizontal="center"/>
      <protection/>
    </xf>
    <xf numFmtId="0" fontId="22" fillId="0" borderId="59" xfId="46" applyFont="1" applyBorder="1">
      <alignment/>
      <protection/>
    </xf>
    <xf numFmtId="0" fontId="21" fillId="0" borderId="59" xfId="46" applyFont="1" applyBorder="1">
      <alignment/>
      <protection/>
    </xf>
    <xf numFmtId="0" fontId="21" fillId="0" borderId="59" xfId="46" applyFont="1" applyBorder="1" applyAlignment="1">
      <alignment horizontal="right"/>
      <protection/>
    </xf>
    <xf numFmtId="0" fontId="21" fillId="0" borderId="60" xfId="46" applyFont="1" applyBorder="1" applyAlignment="1">
      <alignment horizontal="left"/>
      <protection/>
    </xf>
    <xf numFmtId="0" fontId="21" fillId="0" borderId="59" xfId="46" applyFont="1" applyBorder="1" applyAlignment="1">
      <alignment horizontal="left"/>
      <protection/>
    </xf>
    <xf numFmtId="0" fontId="21" fillId="0" borderId="61" xfId="46" applyFont="1" applyBorder="1" applyAlignment="1">
      <alignment horizontal="lef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22" fillId="18" borderId="30" xfId="0" applyNumberFormat="1" applyFont="1" applyFill="1" applyBorder="1" applyAlignment="1">
      <alignment horizontal="center"/>
    </xf>
    <xf numFmtId="0" fontId="22" fillId="18" borderId="31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center"/>
    </xf>
    <xf numFmtId="0" fontId="22" fillId="18" borderId="62" xfId="0" applyFont="1" applyFill="1" applyBorder="1" applyAlignment="1">
      <alignment horizontal="center"/>
    </xf>
    <xf numFmtId="0" fontId="22" fillId="18" borderId="63" xfId="0" applyFont="1" applyFill="1" applyBorder="1" applyAlignment="1">
      <alignment horizontal="center"/>
    </xf>
    <xf numFmtId="0" fontId="22" fillId="18" borderId="6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21" fillId="0" borderId="44" xfId="0" applyNumberFormat="1" applyFont="1" applyBorder="1" applyAlignment="1">
      <alignment/>
    </xf>
    <xf numFmtId="0" fontId="22" fillId="18" borderId="30" xfId="0" applyFont="1" applyFill="1" applyBorder="1" applyAlignment="1">
      <alignment/>
    </xf>
    <xf numFmtId="0" fontId="22" fillId="18" borderId="31" xfId="0" applyFont="1" applyFill="1" applyBorder="1" applyAlignment="1">
      <alignment/>
    </xf>
    <xf numFmtId="3" fontId="22" fillId="18" borderId="32" xfId="0" applyNumberFormat="1" applyFont="1" applyFill="1" applyBorder="1" applyAlignment="1">
      <alignment/>
    </xf>
    <xf numFmtId="3" fontId="22" fillId="18" borderId="62" xfId="0" applyNumberFormat="1" applyFont="1" applyFill="1" applyBorder="1" applyAlignment="1">
      <alignment/>
    </xf>
    <xf numFmtId="3" fontId="22" fillId="18" borderId="63" xfId="0" applyNumberFormat="1" applyFont="1" applyFill="1" applyBorder="1" applyAlignment="1">
      <alignment/>
    </xf>
    <xf numFmtId="3" fontId="22" fillId="18" borderId="64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21" fillId="18" borderId="42" xfId="0" applyFont="1" applyFill="1" applyBorder="1" applyAlignment="1">
      <alignment/>
    </xf>
    <xf numFmtId="0" fontId="22" fillId="18" borderId="65" xfId="0" applyFont="1" applyFill="1" applyBorder="1" applyAlignment="1">
      <alignment horizontal="right"/>
    </xf>
    <xf numFmtId="0" fontId="22" fillId="18" borderId="13" xfId="0" applyFont="1" applyFill="1" applyBorder="1" applyAlignment="1">
      <alignment horizontal="right"/>
    </xf>
    <xf numFmtId="0" fontId="22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2" xfId="0" applyNumberFormat="1" applyFont="1" applyFill="1" applyBorder="1" applyAlignment="1">
      <alignment horizontal="right"/>
    </xf>
    <xf numFmtId="0" fontId="21" fillId="0" borderId="26" xfId="0" applyFont="1" applyBorder="1" applyAlignment="1">
      <alignment/>
    </xf>
    <xf numFmtId="3" fontId="21" fillId="0" borderId="35" xfId="0" applyNumberFormat="1" applyFont="1" applyBorder="1" applyAlignment="1">
      <alignment horizontal="right"/>
    </xf>
    <xf numFmtId="166" fontId="21" fillId="0" borderId="19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0" fontId="21" fillId="18" borderId="37" xfId="0" applyFont="1" applyFill="1" applyBorder="1" applyAlignment="1">
      <alignment/>
    </xf>
    <xf numFmtId="0" fontId="22" fillId="18" borderId="40" xfId="0" applyFont="1" applyFill="1" applyBorder="1" applyAlignment="1">
      <alignment/>
    </xf>
    <xf numFmtId="0" fontId="21" fillId="18" borderId="40" xfId="0" applyFont="1" applyFill="1" applyBorder="1" applyAlignment="1">
      <alignment/>
    </xf>
    <xf numFmtId="4" fontId="21" fillId="18" borderId="51" xfId="0" applyNumberFormat="1" applyFont="1" applyFill="1" applyBorder="1" applyAlignment="1">
      <alignment/>
    </xf>
    <xf numFmtId="4" fontId="21" fillId="18" borderId="37" xfId="0" applyNumberFormat="1" applyFont="1" applyFill="1" applyBorder="1" applyAlignment="1">
      <alignment/>
    </xf>
    <xf numFmtId="4" fontId="21" fillId="18" borderId="40" xfId="0" applyNumberFormat="1" applyFont="1" applyFill="1" applyBorder="1" applyAlignment="1">
      <alignment/>
    </xf>
    <xf numFmtId="3" fontId="22" fillId="18" borderId="40" xfId="0" applyNumberFormat="1" applyFont="1" applyFill="1" applyBorder="1" applyAlignment="1">
      <alignment horizontal="right"/>
    </xf>
    <xf numFmtId="3" fontId="22" fillId="18" borderId="51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7" fillId="0" borderId="0" xfId="46" applyFont="1" applyAlignment="1">
      <alignment horizontal="center"/>
      <protection/>
    </xf>
    <xf numFmtId="0" fontId="21" fillId="0" borderId="0" xfId="46" applyFont="1">
      <alignment/>
      <protection/>
    </xf>
    <xf numFmtId="0" fontId="28" fillId="0" borderId="0" xfId="46" applyFont="1" applyAlignment="1">
      <alignment horizontal="centerContinuous"/>
      <protection/>
    </xf>
    <xf numFmtId="0" fontId="29" fillId="0" borderId="0" xfId="46" applyFont="1" applyAlignment="1">
      <alignment horizontal="centerContinuous"/>
      <protection/>
    </xf>
    <xf numFmtId="0" fontId="29" fillId="0" borderId="0" xfId="46" applyFont="1" applyAlignment="1">
      <alignment horizontal="right"/>
      <protection/>
    </xf>
    <xf numFmtId="0" fontId="23" fillId="0" borderId="55" xfId="46" applyFont="1" applyBorder="1" applyAlignment="1">
      <alignment horizontal="right"/>
      <protection/>
    </xf>
    <xf numFmtId="0" fontId="21" fillId="0" borderId="54" xfId="46" applyFont="1" applyBorder="1" applyAlignment="1">
      <alignment horizontal="left"/>
      <protection/>
    </xf>
    <xf numFmtId="0" fontId="21" fillId="0" borderId="56" xfId="46" applyFont="1" applyBorder="1">
      <alignment/>
      <protection/>
    </xf>
    <xf numFmtId="49" fontId="21" fillId="0" borderId="57" xfId="46" applyNumberFormat="1" applyFont="1" applyBorder="1" applyAlignment="1">
      <alignment horizontal="center"/>
      <protection/>
    </xf>
    <xf numFmtId="0" fontId="21" fillId="0" borderId="60" xfId="46" applyFont="1" applyBorder="1" applyAlignment="1">
      <alignment horizontal="center" shrinkToFit="1"/>
      <protection/>
    </xf>
    <xf numFmtId="0" fontId="21" fillId="0" borderId="59" xfId="46" applyFont="1" applyBorder="1" applyAlignment="1">
      <alignment horizontal="center" shrinkToFit="1"/>
      <protection/>
    </xf>
    <xf numFmtId="0" fontId="21" fillId="0" borderId="61" xfId="46" applyFont="1" applyBorder="1" applyAlignment="1">
      <alignment horizontal="center" shrinkToFit="1"/>
      <protection/>
    </xf>
    <xf numFmtId="0" fontId="23" fillId="0" borderId="0" xfId="46" applyFont="1">
      <alignment/>
      <protection/>
    </xf>
    <xf numFmtId="0" fontId="21" fillId="0" borderId="0" xfId="46" applyFont="1" applyAlignment="1">
      <alignment horizontal="right"/>
      <protection/>
    </xf>
    <xf numFmtId="0" fontId="21" fillId="0" borderId="0" xfId="46" applyFont="1" applyAlignment="1">
      <alignment/>
      <protection/>
    </xf>
    <xf numFmtId="49" fontId="23" fillId="18" borderId="19" xfId="46" applyNumberFormat="1" applyFont="1" applyFill="1" applyBorder="1">
      <alignment/>
      <protection/>
    </xf>
    <xf numFmtId="0" fontId="23" fillId="18" borderId="17" xfId="46" applyFont="1" applyFill="1" applyBorder="1" applyAlignment="1">
      <alignment horizontal="center"/>
      <protection/>
    </xf>
    <xf numFmtId="0" fontId="23" fillId="18" borderId="17" xfId="46" applyNumberFormat="1" applyFont="1" applyFill="1" applyBorder="1" applyAlignment="1">
      <alignment horizontal="center"/>
      <protection/>
    </xf>
    <xf numFmtId="0" fontId="23" fillId="18" borderId="19" xfId="46" applyFont="1" applyFill="1" applyBorder="1" applyAlignment="1">
      <alignment horizontal="center"/>
      <protection/>
    </xf>
    <xf numFmtId="0" fontId="26" fillId="18" borderId="19" xfId="46" applyFont="1" applyFill="1" applyBorder="1" applyAlignment="1">
      <alignment horizontal="center" wrapText="1"/>
      <protection/>
    </xf>
    <xf numFmtId="0" fontId="22" fillId="0" borderId="66" xfId="46" applyFont="1" applyBorder="1" applyAlignment="1">
      <alignment horizontal="center"/>
      <protection/>
    </xf>
    <xf numFmtId="49" fontId="22" fillId="0" borderId="66" xfId="46" applyNumberFormat="1" applyFont="1" applyBorder="1" applyAlignment="1">
      <alignment horizontal="left"/>
      <protection/>
    </xf>
    <xf numFmtId="0" fontId="22" fillId="0" borderId="24" xfId="46" applyFont="1" applyBorder="1">
      <alignment/>
      <protection/>
    </xf>
    <xf numFmtId="0" fontId="21" fillId="0" borderId="18" xfId="46" applyFont="1" applyBorder="1" applyAlignment="1">
      <alignment horizontal="center"/>
      <protection/>
    </xf>
    <xf numFmtId="0" fontId="21" fillId="0" borderId="18" xfId="46" applyNumberFormat="1" applyFont="1" applyBorder="1" applyAlignment="1">
      <alignment horizontal="right"/>
      <protection/>
    </xf>
    <xf numFmtId="0" fontId="21" fillId="0" borderId="18" xfId="46" applyNumberFormat="1" applyFont="1" applyBorder="1">
      <alignment/>
      <protection/>
    </xf>
    <xf numFmtId="0" fontId="26" fillId="0" borderId="18" xfId="46" applyNumberFormat="1" applyFont="1" applyBorder="1">
      <alignment/>
      <protection/>
    </xf>
    <xf numFmtId="0" fontId="26" fillId="0" borderId="17" xfId="46" applyNumberFormat="1" applyFont="1" applyBorder="1">
      <alignment/>
      <protection/>
    </xf>
    <xf numFmtId="0" fontId="30" fillId="0" borderId="0" xfId="46" applyFont="1">
      <alignment/>
      <protection/>
    </xf>
    <xf numFmtId="0" fontId="26" fillId="0" borderId="67" xfId="46" applyFont="1" applyBorder="1" applyAlignment="1">
      <alignment horizontal="center" vertical="top"/>
      <protection/>
    </xf>
    <xf numFmtId="49" fontId="26" fillId="0" borderId="67" xfId="46" applyNumberFormat="1" applyFont="1" applyBorder="1" applyAlignment="1">
      <alignment horizontal="left" vertical="top"/>
      <protection/>
    </xf>
    <xf numFmtId="0" fontId="26" fillId="0" borderId="67" xfId="46" applyFont="1" applyBorder="1" applyAlignment="1">
      <alignment vertical="top" wrapText="1"/>
      <protection/>
    </xf>
    <xf numFmtId="49" fontId="26" fillId="0" borderId="67" xfId="46" applyNumberFormat="1" applyFont="1" applyBorder="1" applyAlignment="1">
      <alignment horizontal="center" shrinkToFit="1"/>
      <protection/>
    </xf>
    <xf numFmtId="4" fontId="26" fillId="0" borderId="67" xfId="46" applyNumberFormat="1" applyFont="1" applyBorder="1" applyAlignment="1">
      <alignment horizontal="right"/>
      <protection/>
    </xf>
    <xf numFmtId="4" fontId="26" fillId="0" borderId="67" xfId="46" applyNumberFormat="1" applyFont="1" applyBorder="1">
      <alignment/>
      <protection/>
    </xf>
    <xf numFmtId="170" fontId="26" fillId="0" borderId="67" xfId="46" applyNumberFormat="1" applyFont="1" applyBorder="1">
      <alignment/>
      <protection/>
    </xf>
    <xf numFmtId="0" fontId="23" fillId="0" borderId="66" xfId="46" applyFont="1" applyBorder="1" applyAlignment="1">
      <alignment horizontal="center"/>
      <protection/>
    </xf>
    <xf numFmtId="49" fontId="23" fillId="0" borderId="66" xfId="46" applyNumberFormat="1" applyFont="1" applyBorder="1" applyAlignment="1">
      <alignment horizontal="left"/>
      <protection/>
    </xf>
    <xf numFmtId="0" fontId="31" fillId="0" borderId="0" xfId="46" applyFont="1" applyAlignment="1">
      <alignment wrapText="1"/>
      <protection/>
    </xf>
    <xf numFmtId="49" fontId="32" fillId="19" borderId="68" xfId="46" applyNumberFormat="1" applyFont="1" applyFill="1" applyBorder="1" applyAlignment="1">
      <alignment horizontal="left" wrapText="1"/>
      <protection/>
    </xf>
    <xf numFmtId="49" fontId="33" fillId="0" borderId="69" xfId="0" applyNumberFormat="1" applyFont="1" applyBorder="1" applyAlignment="1">
      <alignment horizontal="left" wrapText="1"/>
    </xf>
    <xf numFmtId="4" fontId="32" fillId="19" borderId="70" xfId="46" applyNumberFormat="1" applyFont="1" applyFill="1" applyBorder="1" applyAlignment="1">
      <alignment horizontal="right" wrapText="1"/>
      <protection/>
    </xf>
    <xf numFmtId="0" fontId="32" fillId="19" borderId="43" xfId="46" applyFont="1" applyFill="1" applyBorder="1" applyAlignment="1">
      <alignment horizontal="left" wrapText="1"/>
      <protection/>
    </xf>
    <xf numFmtId="0" fontId="32" fillId="0" borderId="0" xfId="0" applyFont="1" applyBorder="1" applyAlignment="1">
      <alignment horizontal="right"/>
    </xf>
    <xf numFmtId="0" fontId="21" fillId="0" borderId="0" xfId="46" applyFont="1" applyBorder="1">
      <alignment/>
      <protection/>
    </xf>
    <xf numFmtId="0" fontId="21" fillId="0" borderId="22" xfId="46" applyFont="1" applyBorder="1">
      <alignment/>
      <protection/>
    </xf>
    <xf numFmtId="0" fontId="21" fillId="18" borderId="19" xfId="46" applyFont="1" applyFill="1" applyBorder="1" applyAlignment="1">
      <alignment horizontal="center"/>
      <protection/>
    </xf>
    <xf numFmtId="49" fontId="34" fillId="18" borderId="19" xfId="46" applyNumberFormat="1" applyFont="1" applyFill="1" applyBorder="1" applyAlignment="1">
      <alignment horizontal="left"/>
      <protection/>
    </xf>
    <xf numFmtId="0" fontId="34" fillId="18" borderId="24" xfId="46" applyFont="1" applyFill="1" applyBorder="1">
      <alignment/>
      <protection/>
    </xf>
    <xf numFmtId="0" fontId="21" fillId="18" borderId="18" xfId="46" applyFont="1" applyFill="1" applyBorder="1" applyAlignment="1">
      <alignment horizontal="center"/>
      <protection/>
    </xf>
    <xf numFmtId="4" fontId="21" fillId="18" borderId="18" xfId="46" applyNumberFormat="1" applyFont="1" applyFill="1" applyBorder="1" applyAlignment="1">
      <alignment horizontal="right"/>
      <protection/>
    </xf>
    <xf numFmtId="4" fontId="21" fillId="18" borderId="17" xfId="46" applyNumberFormat="1" applyFont="1" applyFill="1" applyBorder="1" applyAlignment="1">
      <alignment horizontal="right"/>
      <protection/>
    </xf>
    <xf numFmtId="4" fontId="22" fillId="18" borderId="19" xfId="46" applyNumberFormat="1" applyFont="1" applyFill="1" applyBorder="1">
      <alignment/>
      <protection/>
    </xf>
    <xf numFmtId="0" fontId="35" fillId="18" borderId="19" xfId="46" applyFont="1" applyFill="1" applyBorder="1">
      <alignment/>
      <protection/>
    </xf>
    <xf numFmtId="170" fontId="35" fillId="18" borderId="19" xfId="46" applyNumberFormat="1" applyFont="1" applyFill="1" applyBorder="1">
      <alignment/>
      <protection/>
    </xf>
    <xf numFmtId="3" fontId="21" fillId="0" borderId="0" xfId="46" applyNumberFormat="1" applyFont="1">
      <alignment/>
      <protection/>
    </xf>
    <xf numFmtId="0" fontId="36" fillId="0" borderId="0" xfId="46" applyFont="1" applyAlignment="1">
      <alignment/>
      <protection/>
    </xf>
    <xf numFmtId="0" fontId="37" fillId="0" borderId="0" xfId="46" applyFont="1" applyBorder="1">
      <alignment/>
      <protection/>
    </xf>
    <xf numFmtId="3" fontId="37" fillId="0" borderId="0" xfId="46" applyNumberFormat="1" applyFont="1" applyBorder="1" applyAlignment="1">
      <alignment horizontal="right"/>
      <protection/>
    </xf>
    <xf numFmtId="4" fontId="37" fillId="0" borderId="0" xfId="46" applyNumberFormat="1" applyFont="1" applyBorder="1">
      <alignment/>
      <protection/>
    </xf>
    <xf numFmtId="0" fontId="36" fillId="0" borderId="0" xfId="46" applyFont="1" applyBorder="1" applyAlignment="1">
      <alignment/>
      <protection/>
    </xf>
    <xf numFmtId="0" fontId="21" fillId="0" borderId="0" xfId="46" applyFont="1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66" xfId="0" applyNumberFormat="1" applyFont="1" applyBorder="1" applyAlignment="1">
      <alignment/>
    </xf>
    <xf numFmtId="3" fontId="21" fillId="0" borderId="71" xfId="0" applyNumberFormat="1" applyFont="1" applyBorder="1" applyAlignment="1">
      <alignment/>
    </xf>
    <xf numFmtId="4" fontId="38" fillId="19" borderId="70" xfId="46" applyNumberFormat="1" applyFont="1" applyFill="1" applyBorder="1" applyAlignment="1">
      <alignment horizontal="right" wrapText="1"/>
      <protection/>
    </xf>
    <xf numFmtId="49" fontId="38" fillId="19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2">
      <selection activeCell="A1" sqref="A1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79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>
        <f>Rekapitulace!H1</f>
        <v>0</v>
      </c>
      <c r="D2" s="6">
        <f>Rekapitulace!G2</f>
        <v>0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75" customHeight="1">
      <c r="A5" s="16" t="s">
        <v>83</v>
      </c>
      <c r="B5" s="17"/>
      <c r="C5" s="18" t="s">
        <v>84</v>
      </c>
      <c r="D5" s="19"/>
      <c r="E5" s="20"/>
      <c r="F5" s="12" t="s">
        <v>6</v>
      </c>
      <c r="G5" s="13"/>
    </row>
    <row r="6" spans="1:15" ht="12.7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75" customHeight="1">
      <c r="A7" s="24" t="s">
        <v>81</v>
      </c>
      <c r="B7" s="25"/>
      <c r="C7" s="26" t="s">
        <v>82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2"/>
      <c r="C9" s="30">
        <f>Projektant</f>
        <v>0</v>
      </c>
      <c r="D9" s="30"/>
      <c r="E9" s="31"/>
      <c r="F9" s="12"/>
      <c r="G9" s="36"/>
      <c r="H9" s="37"/>
    </row>
    <row r="10" spans="1:8" ht="12.75">
      <c r="A10" s="29" t="s">
        <v>14</v>
      </c>
      <c r="B10" s="12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2"/>
      <c r="C11" s="30"/>
      <c r="D11" s="30"/>
      <c r="E11" s="30"/>
      <c r="F11" s="41" t="s">
        <v>16</v>
      </c>
      <c r="G11" s="42" t="s">
        <v>81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Rekapitulace!A20</f>
        <v>Ztížené výrobní podmínky</v>
      </c>
      <c r="E15" s="61"/>
      <c r="F15" s="62"/>
      <c r="G15" s="59">
        <f>Rekapitulace!I20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Rekapitulace!A21</f>
        <v>Oborová přirážka</v>
      </c>
      <c r="E16" s="63"/>
      <c r="F16" s="64"/>
      <c r="G16" s="59">
        <f>Rekapitulace!I21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Rekapitulace!A22</f>
        <v>Přesun stavebních kapacit</v>
      </c>
      <c r="E17" s="63"/>
      <c r="F17" s="64"/>
      <c r="G17" s="59">
        <f>Rekapitulace!I22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Rekapitulace!A23</f>
        <v>Mimostaveništní doprava</v>
      </c>
      <c r="E18" s="63"/>
      <c r="F18" s="64"/>
      <c r="G18" s="59">
        <f>Rekapitulace!I23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Rekapitulace!A24</f>
        <v>Zařízení staveniště</v>
      </c>
      <c r="E19" s="63"/>
      <c r="F19" s="64"/>
      <c r="G19" s="59">
        <f>Rekapitulace!I24</f>
        <v>0</v>
      </c>
    </row>
    <row r="20" spans="1:7" ht="15.75" customHeight="1">
      <c r="A20" s="67"/>
      <c r="B20" s="58"/>
      <c r="C20" s="59"/>
      <c r="D20" s="9" t="str">
        <f>Rekapitulace!A25</f>
        <v>Provoz investora</v>
      </c>
      <c r="E20" s="63"/>
      <c r="F20" s="64"/>
      <c r="G20" s="59">
        <f>Rekapitulace!I25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Rekapitulace!A26</f>
        <v>Kompletační činnost (IČD)</v>
      </c>
      <c r="E21" s="63"/>
      <c r="F21" s="64"/>
      <c r="G21" s="59">
        <f>Rekapitulace!I26</f>
        <v>0</v>
      </c>
    </row>
    <row r="22" spans="1:7" ht="15.75" customHeight="1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ht="12.75">
      <c r="A27" s="68"/>
      <c r="B27" s="84"/>
      <c r="C27" s="80"/>
      <c r="D27" s="37"/>
      <c r="F27" s="81"/>
      <c r="G27" s="82"/>
    </row>
    <row r="28" spans="1:7" ht="12.75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>
      <c r="A29" s="68"/>
      <c r="B29" s="37"/>
      <c r="C29" s="86"/>
      <c r="D29" s="87"/>
      <c r="E29" s="86"/>
      <c r="F29" s="37"/>
      <c r="G29" s="82"/>
    </row>
    <row r="30" spans="1:7" ht="12.75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ht="12.75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ht="12.75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7" ht="12.75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7" s="101" customFormat="1" ht="19.5" customHeight="1" thickBot="1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ht="12.75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ht="12.75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ht="12.75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ht="12.75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ht="12.75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ht="12.75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ht="12.75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2:7" ht="12.75">
      <c r="B46" s="105"/>
      <c r="C46" s="105"/>
      <c r="D46" s="105"/>
      <c r="E46" s="105"/>
      <c r="F46" s="105"/>
      <c r="G46" s="105"/>
    </row>
    <row r="47" spans="2:7" ht="12.75">
      <c r="B47" s="105"/>
      <c r="C47" s="105"/>
      <c r="D47" s="105"/>
      <c r="E47" s="105"/>
      <c r="F47" s="105"/>
      <c r="G47" s="105"/>
    </row>
    <row r="48" spans="2:7" ht="12.75">
      <c r="B48" s="105"/>
      <c r="C48" s="105"/>
      <c r="D48" s="105"/>
      <c r="E48" s="105"/>
      <c r="F48" s="105"/>
      <c r="G48" s="105"/>
    </row>
    <row r="49" spans="2:7" ht="12.75">
      <c r="B49" s="105"/>
      <c r="C49" s="105"/>
      <c r="D49" s="105"/>
      <c r="E49" s="105"/>
      <c r="F49" s="105"/>
      <c r="G49" s="105"/>
    </row>
    <row r="50" spans="2:7" ht="12.75">
      <c r="B50" s="105"/>
      <c r="C50" s="105"/>
      <c r="D50" s="105"/>
      <c r="E50" s="105"/>
      <c r="F50" s="105"/>
      <c r="G50" s="105"/>
    </row>
    <row r="51" spans="2:7" ht="12.75">
      <c r="B51" s="105"/>
      <c r="C51" s="105"/>
      <c r="D51" s="105"/>
      <c r="E51" s="105"/>
      <c r="F51" s="105"/>
      <c r="G51" s="105"/>
    </row>
    <row r="52" spans="2:7" ht="12.75">
      <c r="B52" s="105"/>
      <c r="C52" s="105"/>
      <c r="D52" s="105"/>
      <c r="E52" s="105"/>
      <c r="F52" s="105"/>
      <c r="G52" s="105"/>
    </row>
    <row r="53" spans="2:7" ht="12.75">
      <c r="B53" s="105"/>
      <c r="C53" s="105"/>
      <c r="D53" s="105"/>
      <c r="E53" s="105"/>
      <c r="F53" s="105"/>
      <c r="G53" s="105"/>
    </row>
    <row r="54" spans="2:7" ht="12.75">
      <c r="B54" s="105"/>
      <c r="C54" s="105"/>
      <c r="D54" s="105"/>
      <c r="E54" s="105"/>
      <c r="F54" s="105"/>
      <c r="G54" s="105"/>
    </row>
    <row r="55" spans="2:7" ht="12.75">
      <c r="B55" s="105"/>
      <c r="C55" s="105"/>
      <c r="D55" s="105"/>
      <c r="E55" s="105"/>
      <c r="F55" s="105"/>
      <c r="G55" s="105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 topLeftCell="A1">
      <selection activeCell="H29" sqref="H29:I29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106" t="s">
        <v>48</v>
      </c>
      <c r="B1" s="107"/>
      <c r="C1" s="108" t="str">
        <f>CONCATENATE(cislostavby," ",nazevstavby)</f>
        <v>15N23 Budova MZ, Nádražní 1988, Písek</v>
      </c>
      <c r="D1" s="109"/>
      <c r="E1" s="110"/>
      <c r="F1" s="109"/>
      <c r="G1" s="111" t="s">
        <v>49</v>
      </c>
      <c r="H1" s="112"/>
      <c r="I1" s="113"/>
    </row>
    <row r="2" spans="1:9" ht="13.5" thickBot="1">
      <c r="A2" s="114" t="s">
        <v>50</v>
      </c>
      <c r="B2" s="115"/>
      <c r="C2" s="116" t="str">
        <f>CONCATENATE(cisloobjektu," ",nazevobjektu)</f>
        <v>SO01 Oprava (výměna) střešní krytiny</v>
      </c>
      <c r="D2" s="117"/>
      <c r="E2" s="118"/>
      <c r="F2" s="117"/>
      <c r="G2" s="119"/>
      <c r="H2" s="120"/>
      <c r="I2" s="121"/>
    </row>
    <row r="3" ht="13.5" thickTop="1">
      <c r="F3" s="37"/>
    </row>
    <row r="4" spans="1:9" ht="19.5" customHeight="1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ht="13.5" thickBot="1"/>
    <row r="6" spans="1:9" s="37" customFormat="1" ht="13.5" thickBot="1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9" s="37" customFormat="1" ht="12.75">
      <c r="A7" s="226" t="str">
        <f>Položky!B7</f>
        <v>94</v>
      </c>
      <c r="B7" s="131" t="str">
        <f>Položky!C7</f>
        <v>Lešení a stavební výtahy</v>
      </c>
      <c r="D7" s="132"/>
      <c r="E7" s="227">
        <f>Položky!BC9</f>
        <v>0</v>
      </c>
      <c r="F7" s="228">
        <f>Položky!BD9</f>
        <v>0</v>
      </c>
      <c r="G7" s="228">
        <f>Položky!BE9</f>
        <v>0</v>
      </c>
      <c r="H7" s="228">
        <f>Položky!BF9</f>
        <v>0</v>
      </c>
      <c r="I7" s="229">
        <f>Položky!BG9</f>
        <v>0</v>
      </c>
    </row>
    <row r="8" spans="1:9" s="37" customFormat="1" ht="12.75">
      <c r="A8" s="226" t="str">
        <f>Položky!B10</f>
        <v>762</v>
      </c>
      <c r="B8" s="131" t="str">
        <f>Položky!C10</f>
        <v>Konstrukce tesařské</v>
      </c>
      <c r="D8" s="132"/>
      <c r="E8" s="227">
        <f>Položky!BC12</f>
        <v>0</v>
      </c>
      <c r="F8" s="228">
        <f>Položky!BD12</f>
        <v>0</v>
      </c>
      <c r="G8" s="228">
        <f>Položky!BE12</f>
        <v>0</v>
      </c>
      <c r="H8" s="228">
        <f>Položky!BF12</f>
        <v>0</v>
      </c>
      <c r="I8" s="229">
        <f>Položky!BG12</f>
        <v>0</v>
      </c>
    </row>
    <row r="9" spans="1:9" s="37" customFormat="1" ht="12.75">
      <c r="A9" s="226" t="str">
        <f>Položky!B13</f>
        <v>764</v>
      </c>
      <c r="B9" s="131" t="str">
        <f>Položky!C13</f>
        <v>Konstrukce klempířské</v>
      </c>
      <c r="D9" s="132"/>
      <c r="E9" s="227">
        <f>Položky!BC29</f>
        <v>0</v>
      </c>
      <c r="F9" s="228">
        <f>Položky!BD29</f>
        <v>0</v>
      </c>
      <c r="G9" s="228">
        <f>Položky!BE29</f>
        <v>0</v>
      </c>
      <c r="H9" s="228">
        <f>Položky!BF29</f>
        <v>0</v>
      </c>
      <c r="I9" s="229">
        <f>Položky!BG29</f>
        <v>0</v>
      </c>
    </row>
    <row r="10" spans="1:9" s="37" customFormat="1" ht="12.75">
      <c r="A10" s="226" t="str">
        <f>Položky!B30</f>
        <v>765</v>
      </c>
      <c r="B10" s="131" t="str">
        <f>Položky!C30</f>
        <v>Krytiny tvrdé</v>
      </c>
      <c r="D10" s="132"/>
      <c r="E10" s="227">
        <f>Položky!BC61</f>
        <v>0</v>
      </c>
      <c r="F10" s="228">
        <f>Položky!BD61</f>
        <v>0</v>
      </c>
      <c r="G10" s="228">
        <f>Položky!BE61</f>
        <v>0</v>
      </c>
      <c r="H10" s="228">
        <f>Položky!BF61</f>
        <v>0</v>
      </c>
      <c r="I10" s="229">
        <f>Položky!BG61</f>
        <v>0</v>
      </c>
    </row>
    <row r="11" spans="1:9" s="37" customFormat="1" ht="12.75">
      <c r="A11" s="226" t="str">
        <f>Položky!B62</f>
        <v>783</v>
      </c>
      <c r="B11" s="131" t="str">
        <f>Položky!C62</f>
        <v>Nátěry</v>
      </c>
      <c r="D11" s="132"/>
      <c r="E11" s="227">
        <f>Položky!BC69</f>
        <v>0</v>
      </c>
      <c r="F11" s="228">
        <f>Položky!BD69</f>
        <v>0</v>
      </c>
      <c r="G11" s="228">
        <f>Položky!BE69</f>
        <v>0</v>
      </c>
      <c r="H11" s="228">
        <f>Položky!BF69</f>
        <v>0</v>
      </c>
      <c r="I11" s="229">
        <f>Položky!BG69</f>
        <v>0</v>
      </c>
    </row>
    <row r="12" spans="1:9" s="37" customFormat="1" ht="12.75">
      <c r="A12" s="226" t="str">
        <f>Položky!B70</f>
        <v>998</v>
      </c>
      <c r="B12" s="131" t="str">
        <f>Položky!C70</f>
        <v>Demontáž</v>
      </c>
      <c r="D12" s="132"/>
      <c r="E12" s="227">
        <f>Položky!BC83</f>
        <v>0</v>
      </c>
      <c r="F12" s="228">
        <f>Položky!BD83</f>
        <v>0</v>
      </c>
      <c r="G12" s="228">
        <f>Položky!BE83</f>
        <v>0</v>
      </c>
      <c r="H12" s="228">
        <f>Položky!BF83</f>
        <v>0</v>
      </c>
      <c r="I12" s="229">
        <f>Položky!BG83</f>
        <v>0</v>
      </c>
    </row>
    <row r="13" spans="1:9" s="37" customFormat="1" ht="12.75">
      <c r="A13" s="226" t="str">
        <f>Položky!B84</f>
        <v>M21A</v>
      </c>
      <c r="B13" s="131" t="str">
        <f>Položky!C84</f>
        <v>Hromosvod</v>
      </c>
      <c r="D13" s="132"/>
      <c r="E13" s="227">
        <f>Položky!BC87</f>
        <v>0</v>
      </c>
      <c r="F13" s="228">
        <f>Položky!BD87</f>
        <v>0</v>
      </c>
      <c r="G13" s="228">
        <f>Položky!BE87</f>
        <v>0</v>
      </c>
      <c r="H13" s="228">
        <f>Položky!BF87</f>
        <v>0</v>
      </c>
      <c r="I13" s="229">
        <f>Položky!BG87</f>
        <v>0</v>
      </c>
    </row>
    <row r="14" spans="1:9" s="37" customFormat="1" ht="13.5" thickBot="1">
      <c r="A14" s="226" t="str">
        <f>Položky!B88</f>
        <v>D96</v>
      </c>
      <c r="B14" s="131" t="str">
        <f>Položky!C88</f>
        <v>Přesuny suti a vybouraných hmot</v>
      </c>
      <c r="D14" s="132"/>
      <c r="E14" s="227">
        <f>Položky!BC97</f>
        <v>0</v>
      </c>
      <c r="F14" s="228">
        <f>Položky!BD97</f>
        <v>0</v>
      </c>
      <c r="G14" s="228">
        <f>Položky!BE97</f>
        <v>0</v>
      </c>
      <c r="H14" s="228">
        <f>Položky!BF97</f>
        <v>0</v>
      </c>
      <c r="I14" s="229">
        <f>Položky!BG97</f>
        <v>0</v>
      </c>
    </row>
    <row r="15" spans="1:9" s="139" customFormat="1" ht="13.5" thickBot="1">
      <c r="A15" s="133"/>
      <c r="B15" s="134" t="s">
        <v>57</v>
      </c>
      <c r="C15" s="134"/>
      <c r="D15" s="135"/>
      <c r="E15" s="136">
        <f>SUM(E7:E14)</f>
        <v>0</v>
      </c>
      <c r="F15" s="137">
        <f>SUM(F7:F14)</f>
        <v>0</v>
      </c>
      <c r="G15" s="137">
        <f>SUM(G7:G14)</f>
        <v>0</v>
      </c>
      <c r="H15" s="137">
        <f>SUM(H7:H14)</f>
        <v>0</v>
      </c>
      <c r="I15" s="138">
        <f>SUM(I7:I14)</f>
        <v>0</v>
      </c>
    </row>
    <row r="16" spans="1:9" ht="12.75">
      <c r="A16" s="37"/>
      <c r="B16" s="37"/>
      <c r="C16" s="37"/>
      <c r="D16" s="37"/>
      <c r="E16" s="37"/>
      <c r="F16" s="37"/>
      <c r="G16" s="37"/>
      <c r="H16" s="37"/>
      <c r="I16" s="37"/>
    </row>
    <row r="17" spans="1:57" ht="19.5" customHeight="1">
      <c r="A17" s="123" t="s">
        <v>58</v>
      </c>
      <c r="B17" s="123"/>
      <c r="C17" s="123"/>
      <c r="D17" s="123"/>
      <c r="E17" s="123"/>
      <c r="F17" s="123"/>
      <c r="G17" s="140"/>
      <c r="H17" s="123"/>
      <c r="I17" s="123"/>
      <c r="BA17" s="43"/>
      <c r="BB17" s="43"/>
      <c r="BC17" s="43"/>
      <c r="BD17" s="43"/>
      <c r="BE17" s="43"/>
    </row>
    <row r="18" ht="13.5" thickBot="1"/>
    <row r="19" spans="1:9" ht="12.75">
      <c r="A19" s="75" t="s">
        <v>59</v>
      </c>
      <c r="B19" s="76"/>
      <c r="C19" s="76"/>
      <c r="D19" s="141"/>
      <c r="E19" s="142" t="s">
        <v>60</v>
      </c>
      <c r="F19" s="143" t="s">
        <v>61</v>
      </c>
      <c r="G19" s="144" t="s">
        <v>62</v>
      </c>
      <c r="H19" s="145"/>
      <c r="I19" s="146" t="s">
        <v>60</v>
      </c>
    </row>
    <row r="20" spans="1:53" ht="12.75">
      <c r="A20" s="67" t="s">
        <v>228</v>
      </c>
      <c r="B20" s="58"/>
      <c r="C20" s="58"/>
      <c r="D20" s="147"/>
      <c r="E20" s="148"/>
      <c r="F20" s="149"/>
      <c r="G20" s="150">
        <f>CHOOSE(BA20+1,HSV+PSV,HSV+PSV+Mont,HSV+PSV+Dodavka+Mont,HSV,PSV,Mont,Dodavka,Mont+Dodavka,0)</f>
        <v>0</v>
      </c>
      <c r="H20" s="151"/>
      <c r="I20" s="152">
        <f>E20+F20*G20/100</f>
        <v>0</v>
      </c>
      <c r="BA20" s="3">
        <v>0</v>
      </c>
    </row>
    <row r="21" spans="1:53" ht="12.75">
      <c r="A21" s="67" t="s">
        <v>229</v>
      </c>
      <c r="B21" s="58"/>
      <c r="C21" s="58"/>
      <c r="D21" s="147"/>
      <c r="E21" s="148"/>
      <c r="F21" s="149"/>
      <c r="G21" s="150">
        <f>CHOOSE(BA21+1,HSV+PSV,HSV+PSV+Mont,HSV+PSV+Dodavka+Mont,HSV,PSV,Mont,Dodavka,Mont+Dodavka,0)</f>
        <v>0</v>
      </c>
      <c r="H21" s="151"/>
      <c r="I21" s="152">
        <f>E21+F21*G21/100</f>
        <v>0</v>
      </c>
      <c r="BA21" s="3">
        <v>0</v>
      </c>
    </row>
    <row r="22" spans="1:53" ht="12.75">
      <c r="A22" s="67" t="s">
        <v>230</v>
      </c>
      <c r="B22" s="58"/>
      <c r="C22" s="58"/>
      <c r="D22" s="147"/>
      <c r="E22" s="148"/>
      <c r="F22" s="149"/>
      <c r="G22" s="150">
        <f>CHOOSE(BA22+1,HSV+PSV,HSV+PSV+Mont,HSV+PSV+Dodavka+Mont,HSV,PSV,Mont,Dodavka,Mont+Dodavka,0)</f>
        <v>0</v>
      </c>
      <c r="H22" s="151"/>
      <c r="I22" s="152">
        <f>E22+F22*G22/100</f>
        <v>0</v>
      </c>
      <c r="BA22" s="3">
        <v>0</v>
      </c>
    </row>
    <row r="23" spans="1:53" ht="12.75">
      <c r="A23" s="67" t="s">
        <v>231</v>
      </c>
      <c r="B23" s="58"/>
      <c r="C23" s="58"/>
      <c r="D23" s="147"/>
      <c r="E23" s="148"/>
      <c r="F23" s="149"/>
      <c r="G23" s="150">
        <f>CHOOSE(BA23+1,HSV+PSV,HSV+PSV+Mont,HSV+PSV+Dodavka+Mont,HSV,PSV,Mont,Dodavka,Mont+Dodavka,0)</f>
        <v>0</v>
      </c>
      <c r="H23" s="151"/>
      <c r="I23" s="152">
        <f>E23+F23*G23/100</f>
        <v>0</v>
      </c>
      <c r="BA23" s="3">
        <v>0</v>
      </c>
    </row>
    <row r="24" spans="1:53" ht="12.75">
      <c r="A24" s="67" t="s">
        <v>232</v>
      </c>
      <c r="B24" s="58"/>
      <c r="C24" s="58"/>
      <c r="D24" s="147"/>
      <c r="E24" s="148"/>
      <c r="F24" s="149"/>
      <c r="G24" s="150">
        <f>CHOOSE(BA24+1,HSV+PSV,HSV+PSV+Mont,HSV+PSV+Dodavka+Mont,HSV,PSV,Mont,Dodavka,Mont+Dodavka,0)</f>
        <v>0</v>
      </c>
      <c r="H24" s="151"/>
      <c r="I24" s="152">
        <f>E24+F24*G24/100</f>
        <v>0</v>
      </c>
      <c r="BA24" s="3">
        <v>1</v>
      </c>
    </row>
    <row r="25" spans="1:53" ht="12.75">
      <c r="A25" s="67" t="s">
        <v>233</v>
      </c>
      <c r="B25" s="58"/>
      <c r="C25" s="58"/>
      <c r="D25" s="147"/>
      <c r="E25" s="148"/>
      <c r="F25" s="149"/>
      <c r="G25" s="150">
        <f>CHOOSE(BA25+1,HSV+PSV,HSV+PSV+Mont,HSV+PSV+Dodavka+Mont,HSV,PSV,Mont,Dodavka,Mont+Dodavka,0)</f>
        <v>0</v>
      </c>
      <c r="H25" s="151"/>
      <c r="I25" s="152">
        <f>E25+F25*G25/100</f>
        <v>0</v>
      </c>
      <c r="BA25" s="3">
        <v>1</v>
      </c>
    </row>
    <row r="26" spans="1:53" ht="12.75">
      <c r="A26" s="67" t="s">
        <v>234</v>
      </c>
      <c r="B26" s="58"/>
      <c r="C26" s="58"/>
      <c r="D26" s="147"/>
      <c r="E26" s="148"/>
      <c r="F26" s="149"/>
      <c r="G26" s="150">
        <f>CHOOSE(BA26+1,HSV+PSV,HSV+PSV+Mont,HSV+PSV+Dodavka+Mont,HSV,PSV,Mont,Dodavka,Mont+Dodavka,0)</f>
        <v>0</v>
      </c>
      <c r="H26" s="151"/>
      <c r="I26" s="152">
        <f>E26+F26*G26/100</f>
        <v>0</v>
      </c>
      <c r="BA26" s="3">
        <v>2</v>
      </c>
    </row>
    <row r="27" spans="1:53" ht="12.75">
      <c r="A27" s="67" t="s">
        <v>235</v>
      </c>
      <c r="B27" s="58"/>
      <c r="C27" s="58"/>
      <c r="D27" s="147"/>
      <c r="E27" s="148"/>
      <c r="F27" s="149"/>
      <c r="G27" s="150">
        <f>CHOOSE(BA27+1,HSV+PSV,HSV+PSV+Mont,HSV+PSV+Dodavka+Mont,HSV,PSV,Mont,Dodavka,Mont+Dodavka,0)</f>
        <v>0</v>
      </c>
      <c r="H27" s="151"/>
      <c r="I27" s="152">
        <f>E27+F27*G27/100</f>
        <v>0</v>
      </c>
      <c r="BA27" s="3">
        <v>2</v>
      </c>
    </row>
    <row r="28" spans="1:53" ht="12.75">
      <c r="A28" s="67" t="s">
        <v>236</v>
      </c>
      <c r="B28" s="58"/>
      <c r="C28" s="58"/>
      <c r="D28" s="147"/>
      <c r="E28" s="148"/>
      <c r="F28" s="149"/>
      <c r="G28" s="150">
        <f>CHOOSE(BA28+1,HSV+PSV,HSV+PSV+Mont,HSV+PSV+Dodavka+Mont,HSV,PSV,Mont,Dodavka,Mont+Dodavka,0)</f>
        <v>0</v>
      </c>
      <c r="H28" s="151"/>
      <c r="I28" s="152">
        <f>E28+F28*G28/100</f>
        <v>0</v>
      </c>
      <c r="BA28" s="3">
        <v>0</v>
      </c>
    </row>
    <row r="29" spans="1:9" ht="13.5" thickBot="1">
      <c r="A29" s="153"/>
      <c r="B29" s="154" t="s">
        <v>63</v>
      </c>
      <c r="C29" s="155"/>
      <c r="D29" s="156"/>
      <c r="E29" s="157"/>
      <c r="F29" s="158"/>
      <c r="G29" s="158"/>
      <c r="H29" s="159">
        <f>SUM(I20:I28)</f>
        <v>0</v>
      </c>
      <c r="I29" s="160"/>
    </row>
    <row r="31" spans="2:9" ht="12.75">
      <c r="B31" s="139"/>
      <c r="F31" s="161"/>
      <c r="G31" s="162"/>
      <c r="H31" s="162"/>
      <c r="I31" s="163"/>
    </row>
    <row r="32" spans="6:9" ht="12.75">
      <c r="F32" s="161"/>
      <c r="G32" s="162"/>
      <c r="H32" s="162"/>
      <c r="I32" s="163"/>
    </row>
    <row r="33" spans="6:9" ht="12.75">
      <c r="F33" s="161"/>
      <c r="G33" s="162"/>
      <c r="H33" s="162"/>
      <c r="I33" s="163"/>
    </row>
    <row r="34" spans="6:9" ht="12.75">
      <c r="F34" s="161"/>
      <c r="G34" s="162"/>
      <c r="H34" s="162"/>
      <c r="I34" s="163"/>
    </row>
    <row r="35" spans="6:9" ht="12.75">
      <c r="F35" s="161"/>
      <c r="G35" s="162"/>
      <c r="H35" s="162"/>
      <c r="I35" s="163"/>
    </row>
    <row r="36" spans="6:9" ht="12.75">
      <c r="F36" s="161"/>
      <c r="G36" s="162"/>
      <c r="H36" s="162"/>
      <c r="I36" s="163"/>
    </row>
    <row r="37" spans="6:9" ht="12.75">
      <c r="F37" s="161"/>
      <c r="G37" s="162"/>
      <c r="H37" s="162"/>
      <c r="I37" s="163"/>
    </row>
    <row r="38" spans="6:9" ht="12.75">
      <c r="F38" s="161"/>
      <c r="G38" s="162"/>
      <c r="H38" s="162"/>
      <c r="I38" s="163"/>
    </row>
    <row r="39" spans="6:9" ht="12.75">
      <c r="F39" s="161"/>
      <c r="G39" s="162"/>
      <c r="H39" s="162"/>
      <c r="I39" s="163"/>
    </row>
    <row r="40" spans="6:9" ht="12.75">
      <c r="F40" s="161"/>
      <c r="G40" s="162"/>
      <c r="H40" s="162"/>
      <c r="I40" s="163"/>
    </row>
    <row r="41" spans="6:9" ht="12.75">
      <c r="F41" s="161"/>
      <c r="G41" s="162"/>
      <c r="H41" s="162"/>
      <c r="I41" s="163"/>
    </row>
    <row r="42" spans="6:9" ht="12.75">
      <c r="F42" s="161"/>
      <c r="G42" s="162"/>
      <c r="H42" s="162"/>
      <c r="I42" s="163"/>
    </row>
    <row r="43" spans="6:9" ht="12.75">
      <c r="F43" s="161"/>
      <c r="G43" s="162"/>
      <c r="H43" s="162"/>
      <c r="I43" s="163"/>
    </row>
    <row r="44" spans="6:9" ht="12.75">
      <c r="F44" s="161"/>
      <c r="G44" s="162"/>
      <c r="H44" s="162"/>
      <c r="I44" s="163"/>
    </row>
    <row r="45" spans="6:9" ht="12.75">
      <c r="F45" s="161"/>
      <c r="G45" s="162"/>
      <c r="H45" s="162"/>
      <c r="I45" s="163"/>
    </row>
    <row r="46" spans="6:9" ht="12.75">
      <c r="F46" s="161"/>
      <c r="G46" s="162"/>
      <c r="H46" s="162"/>
      <c r="I46" s="163"/>
    </row>
    <row r="47" spans="6:9" ht="12.75">
      <c r="F47" s="161"/>
      <c r="G47" s="162"/>
      <c r="H47" s="162"/>
      <c r="I47" s="163"/>
    </row>
    <row r="48" spans="6:9" ht="12.75">
      <c r="F48" s="161"/>
      <c r="G48" s="162"/>
      <c r="H48" s="162"/>
      <c r="I48" s="163"/>
    </row>
    <row r="49" spans="6:9" ht="12.75">
      <c r="F49" s="161"/>
      <c r="G49" s="162"/>
      <c r="H49" s="162"/>
      <c r="I49" s="163"/>
    </row>
    <row r="50" spans="6:9" ht="12.75">
      <c r="F50" s="161"/>
      <c r="G50" s="162"/>
      <c r="H50" s="162"/>
      <c r="I50" s="163"/>
    </row>
    <row r="51" spans="6:9" ht="12.75">
      <c r="F51" s="161"/>
      <c r="G51" s="162"/>
      <c r="H51" s="162"/>
      <c r="I51" s="163"/>
    </row>
    <row r="52" spans="6:9" ht="12.75">
      <c r="F52" s="161"/>
      <c r="G52" s="162"/>
      <c r="H52" s="162"/>
      <c r="I52" s="163"/>
    </row>
    <row r="53" spans="6:9" ht="12.75">
      <c r="F53" s="161"/>
      <c r="G53" s="162"/>
      <c r="H53" s="162"/>
      <c r="I53" s="163"/>
    </row>
    <row r="54" spans="6:9" ht="12.75">
      <c r="F54" s="161"/>
      <c r="G54" s="162"/>
      <c r="H54" s="162"/>
      <c r="I54" s="163"/>
    </row>
    <row r="55" spans="6:9" ht="12.75">
      <c r="F55" s="161"/>
      <c r="G55" s="162"/>
      <c r="H55" s="162"/>
      <c r="I55" s="163"/>
    </row>
    <row r="56" spans="6:9" ht="12.75">
      <c r="F56" s="161"/>
      <c r="G56" s="162"/>
      <c r="H56" s="162"/>
      <c r="I56" s="163"/>
    </row>
    <row r="57" spans="6:9" ht="12.75">
      <c r="F57" s="161"/>
      <c r="G57" s="162"/>
      <c r="H57" s="162"/>
      <c r="I57" s="163"/>
    </row>
    <row r="58" spans="6:9" ht="12.75">
      <c r="F58" s="161"/>
      <c r="G58" s="162"/>
      <c r="H58" s="162"/>
      <c r="I58" s="163"/>
    </row>
    <row r="59" spans="6:9" ht="12.75">
      <c r="F59" s="161"/>
      <c r="G59" s="162"/>
      <c r="H59" s="162"/>
      <c r="I59" s="163"/>
    </row>
    <row r="60" spans="6:9" ht="12.75">
      <c r="F60" s="161"/>
      <c r="G60" s="162"/>
      <c r="H60" s="162"/>
      <c r="I60" s="163"/>
    </row>
    <row r="61" spans="6:9" ht="12.75">
      <c r="F61" s="161"/>
      <c r="G61" s="162"/>
      <c r="H61" s="162"/>
      <c r="I61" s="163"/>
    </row>
    <row r="62" spans="6:9" ht="12.75">
      <c r="F62" s="161"/>
      <c r="G62" s="162"/>
      <c r="H62" s="162"/>
      <c r="I62" s="163"/>
    </row>
    <row r="63" spans="6:9" ht="12.75">
      <c r="F63" s="161"/>
      <c r="G63" s="162"/>
      <c r="H63" s="162"/>
      <c r="I63" s="163"/>
    </row>
    <row r="64" spans="6:9" ht="12.75">
      <c r="F64" s="161"/>
      <c r="G64" s="162"/>
      <c r="H64" s="162"/>
      <c r="I64" s="163"/>
    </row>
    <row r="65" spans="6:9" ht="12.75">
      <c r="F65" s="161"/>
      <c r="G65" s="162"/>
      <c r="H65" s="162"/>
      <c r="I65" s="163"/>
    </row>
    <row r="66" spans="6:9" ht="12.75">
      <c r="F66" s="161"/>
      <c r="G66" s="162"/>
      <c r="H66" s="162"/>
      <c r="I66" s="163"/>
    </row>
    <row r="67" spans="6:9" ht="12.75">
      <c r="F67" s="161"/>
      <c r="G67" s="162"/>
      <c r="H67" s="162"/>
      <c r="I67" s="163"/>
    </row>
    <row r="68" spans="6:9" ht="12.75">
      <c r="F68" s="161"/>
      <c r="G68" s="162"/>
      <c r="H68" s="162"/>
      <c r="I68" s="163"/>
    </row>
    <row r="69" spans="6:9" ht="12.75">
      <c r="F69" s="161"/>
      <c r="G69" s="162"/>
      <c r="H69" s="162"/>
      <c r="I69" s="163"/>
    </row>
    <row r="70" spans="6:9" ht="12.75">
      <c r="F70" s="161"/>
      <c r="G70" s="162"/>
      <c r="H70" s="162"/>
      <c r="I70" s="163"/>
    </row>
    <row r="71" spans="6:9" ht="12.75">
      <c r="F71" s="161"/>
      <c r="G71" s="162"/>
      <c r="H71" s="162"/>
      <c r="I71" s="163"/>
    </row>
    <row r="72" spans="6:9" ht="12.75">
      <c r="F72" s="161"/>
      <c r="G72" s="162"/>
      <c r="H72" s="162"/>
      <c r="I72" s="163"/>
    </row>
    <row r="73" spans="6:9" ht="12.75">
      <c r="F73" s="161"/>
      <c r="G73" s="162"/>
      <c r="H73" s="162"/>
      <c r="I73" s="163"/>
    </row>
    <row r="74" spans="6:9" ht="12.75">
      <c r="F74" s="161"/>
      <c r="G74" s="162"/>
      <c r="H74" s="162"/>
      <c r="I74" s="163"/>
    </row>
    <row r="75" spans="6:9" ht="12.75">
      <c r="F75" s="161"/>
      <c r="G75" s="162"/>
      <c r="H75" s="162"/>
      <c r="I75" s="163"/>
    </row>
    <row r="76" spans="6:9" ht="12.75">
      <c r="F76" s="161"/>
      <c r="G76" s="162"/>
      <c r="H76" s="162"/>
      <c r="I76" s="163"/>
    </row>
    <row r="77" spans="6:9" ht="12.75">
      <c r="F77" s="161"/>
      <c r="G77" s="162"/>
      <c r="H77" s="162"/>
      <c r="I77" s="163"/>
    </row>
    <row r="78" spans="6:9" ht="12.75">
      <c r="F78" s="161"/>
      <c r="G78" s="162"/>
      <c r="H78" s="162"/>
      <c r="I78" s="163"/>
    </row>
    <row r="79" spans="6:9" ht="12.75">
      <c r="F79" s="161"/>
      <c r="G79" s="162"/>
      <c r="H79" s="162"/>
      <c r="I79" s="163"/>
    </row>
    <row r="80" spans="6:9" ht="12.75">
      <c r="F80" s="161"/>
      <c r="G80" s="162"/>
      <c r="H80" s="162"/>
      <c r="I80" s="163"/>
    </row>
  </sheetData>
  <sheetProtection/>
  <mergeCells count="4">
    <mergeCell ref="H29:I29"/>
    <mergeCell ref="A1:B1"/>
    <mergeCell ref="A2:B2"/>
    <mergeCell ref="G2:I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170"/>
  <sheetViews>
    <sheetView showGridLines="0" showZeros="0" workbookViewId="0" topLeftCell="A1">
      <selection activeCell="A97" sqref="A97:IV99"/>
    </sheetView>
  </sheetViews>
  <sheetFormatPr defaultColWidth="9.00390625" defaultRowHeight="12.75"/>
  <cols>
    <col min="1" max="1" width="4.375" style="165" customWidth="1"/>
    <col min="2" max="2" width="11.625" style="165" customWidth="1"/>
    <col min="3" max="3" width="40.375" style="165" customWidth="1"/>
    <col min="4" max="4" width="5.625" style="165" customWidth="1"/>
    <col min="5" max="5" width="8.625" style="177" customWidth="1"/>
    <col min="6" max="6" width="9.875" style="165" customWidth="1"/>
    <col min="7" max="7" width="13.875" style="165" customWidth="1"/>
    <col min="8" max="11" width="11.125" style="165" customWidth="1"/>
    <col min="12" max="12" width="75.375" style="165" customWidth="1"/>
    <col min="13" max="13" width="45.25390625" style="165" customWidth="1"/>
    <col min="14" max="14" width="75.375" style="165" customWidth="1"/>
    <col min="15" max="15" width="45.25390625" style="165" customWidth="1"/>
    <col min="16" max="16384" width="9.125" style="165" customWidth="1"/>
  </cols>
  <sheetData>
    <row r="1" spans="1:7" ht="15.75">
      <c r="A1" s="164" t="s">
        <v>80</v>
      </c>
      <c r="B1" s="164"/>
      <c r="C1" s="164"/>
      <c r="D1" s="164"/>
      <c r="E1" s="164"/>
      <c r="F1" s="164"/>
      <c r="G1" s="164"/>
    </row>
    <row r="2" spans="2:7" ht="14.25" customHeight="1" thickBot="1">
      <c r="B2" s="166"/>
      <c r="C2" s="167"/>
      <c r="D2" s="167"/>
      <c r="E2" s="168"/>
      <c r="F2" s="167"/>
      <c r="G2" s="167"/>
    </row>
    <row r="3" spans="1:7" ht="13.5" thickTop="1">
      <c r="A3" s="106" t="s">
        <v>48</v>
      </c>
      <c r="B3" s="107"/>
      <c r="C3" s="108" t="str">
        <f>CONCATENATE(cislostavby," ",nazevstavby)</f>
        <v>15N23 Budova MZ, Nádražní 1988, Písek</v>
      </c>
      <c r="D3" s="109"/>
      <c r="E3" s="169" t="s">
        <v>64</v>
      </c>
      <c r="F3" s="170">
        <f>Rekapitulace!H1</f>
        <v>0</v>
      </c>
      <c r="G3" s="171"/>
    </row>
    <row r="4" spans="1:7" ht="13.5" thickBot="1">
      <c r="A4" s="172" t="s">
        <v>50</v>
      </c>
      <c r="B4" s="115"/>
      <c r="C4" s="116" t="str">
        <f>CONCATENATE(cisloobjektu," ",nazevobjektu)</f>
        <v>SO01 Oprava (výměna) střešní krytiny</v>
      </c>
      <c r="D4" s="117"/>
      <c r="E4" s="173">
        <f>Rekapitulace!G2</f>
        <v>0</v>
      </c>
      <c r="F4" s="174"/>
      <c r="G4" s="175"/>
    </row>
    <row r="5" spans="1:7" ht="13.5" thickTop="1">
      <c r="A5" s="176"/>
      <c r="G5" s="178"/>
    </row>
    <row r="6" spans="1:11" ht="22.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17" ht="12.75">
      <c r="A7" s="184" t="s">
        <v>76</v>
      </c>
      <c r="B7" s="185" t="s">
        <v>85</v>
      </c>
      <c r="C7" s="186" t="s">
        <v>86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ht="12.75">
      <c r="A8" s="193">
        <v>1</v>
      </c>
      <c r="B8" s="194" t="s">
        <v>87</v>
      </c>
      <c r="C8" s="195" t="s">
        <v>88</v>
      </c>
      <c r="D8" s="196" t="s">
        <v>89</v>
      </c>
      <c r="E8" s="197">
        <v>30</v>
      </c>
      <c r="F8" s="197">
        <v>0</v>
      </c>
      <c r="G8" s="198">
        <f>E8*F8</f>
        <v>0</v>
      </c>
      <c r="H8" s="199">
        <v>0</v>
      </c>
      <c r="I8" s="199">
        <f>E8*H8</f>
        <v>0</v>
      </c>
      <c r="J8" s="199">
        <v>0</v>
      </c>
      <c r="K8" s="199">
        <f>E8*J8</f>
        <v>0</v>
      </c>
      <c r="Q8" s="192">
        <v>2</v>
      </c>
      <c r="AA8" s="165">
        <v>1</v>
      </c>
      <c r="AB8" s="165">
        <v>1</v>
      </c>
      <c r="AC8" s="165">
        <v>1</v>
      </c>
      <c r="BB8" s="165">
        <v>1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</v>
      </c>
      <c r="CB8" s="165">
        <v>1</v>
      </c>
      <c r="CC8" s="192"/>
      <c r="CD8" s="192"/>
    </row>
    <row r="9" spans="1:59" ht="12.75">
      <c r="A9" s="210"/>
      <c r="B9" s="211" t="s">
        <v>78</v>
      </c>
      <c r="C9" s="212" t="str">
        <f>CONCATENATE(B7," ",C7)</f>
        <v>94 Lešení a stavební výtahy</v>
      </c>
      <c r="D9" s="213"/>
      <c r="E9" s="214"/>
      <c r="F9" s="215"/>
      <c r="G9" s="216">
        <f>SUM(G7:G8)</f>
        <v>0</v>
      </c>
      <c r="H9" s="217"/>
      <c r="I9" s="218">
        <f>SUM(I7:I8)</f>
        <v>0</v>
      </c>
      <c r="J9" s="217"/>
      <c r="K9" s="218">
        <f>SUM(K7:K8)</f>
        <v>0</v>
      </c>
      <c r="Q9" s="192">
        <v>4</v>
      </c>
      <c r="BC9" s="219">
        <f>SUM(BC7:BC8)</f>
        <v>0</v>
      </c>
      <c r="BD9" s="219">
        <f>SUM(BD7:BD8)</f>
        <v>0</v>
      </c>
      <c r="BE9" s="219">
        <f>SUM(BE7:BE8)</f>
        <v>0</v>
      </c>
      <c r="BF9" s="219">
        <f>SUM(BF7:BF8)</f>
        <v>0</v>
      </c>
      <c r="BG9" s="219">
        <f>SUM(BG7:BG8)</f>
        <v>0</v>
      </c>
    </row>
    <row r="10" spans="1:17" ht="12.75">
      <c r="A10" s="184" t="s">
        <v>76</v>
      </c>
      <c r="B10" s="185" t="s">
        <v>90</v>
      </c>
      <c r="C10" s="186" t="s">
        <v>91</v>
      </c>
      <c r="D10" s="187"/>
      <c r="E10" s="188"/>
      <c r="F10" s="188"/>
      <c r="G10" s="189"/>
      <c r="H10" s="190"/>
      <c r="I10" s="191"/>
      <c r="J10" s="190"/>
      <c r="K10" s="191"/>
      <c r="Q10" s="192">
        <v>1</v>
      </c>
    </row>
    <row r="11" spans="1:82" ht="22.5">
      <c r="A11" s="193">
        <v>2</v>
      </c>
      <c r="B11" s="194" t="s">
        <v>92</v>
      </c>
      <c r="C11" s="195" t="s">
        <v>93</v>
      </c>
      <c r="D11" s="196" t="s">
        <v>94</v>
      </c>
      <c r="E11" s="197">
        <v>1</v>
      </c>
      <c r="F11" s="197">
        <v>0</v>
      </c>
      <c r="G11" s="198">
        <f>E11*F11</f>
        <v>0</v>
      </c>
      <c r="H11" s="199">
        <v>0</v>
      </c>
      <c r="I11" s="199">
        <f>E11*H11</f>
        <v>0</v>
      </c>
      <c r="J11" s="199">
        <v>0</v>
      </c>
      <c r="K11" s="199">
        <f>E11*J11</f>
        <v>0</v>
      </c>
      <c r="Q11" s="192">
        <v>2</v>
      </c>
      <c r="AA11" s="165">
        <v>12</v>
      </c>
      <c r="AB11" s="165">
        <v>0</v>
      </c>
      <c r="AC11" s="165">
        <v>46</v>
      </c>
      <c r="BB11" s="165">
        <v>2</v>
      </c>
      <c r="BC11" s="165">
        <f>IF(BB11=1,G11,0)</f>
        <v>0</v>
      </c>
      <c r="BD11" s="165">
        <f>IF(BB11=2,G11,0)</f>
        <v>0</v>
      </c>
      <c r="BE11" s="165">
        <f>IF(BB11=3,G11,0)</f>
        <v>0</v>
      </c>
      <c r="BF11" s="165">
        <f>IF(BB11=4,G11,0)</f>
        <v>0</v>
      </c>
      <c r="BG11" s="165">
        <f>IF(BB11=5,G11,0)</f>
        <v>0</v>
      </c>
      <c r="CA11" s="165">
        <v>12</v>
      </c>
      <c r="CB11" s="165">
        <v>0</v>
      </c>
      <c r="CC11" s="192"/>
      <c r="CD11" s="192"/>
    </row>
    <row r="12" spans="1:59" ht="12.75">
      <c r="A12" s="210"/>
      <c r="B12" s="211" t="s">
        <v>78</v>
      </c>
      <c r="C12" s="212" t="str">
        <f>CONCATENATE(B10," ",C10)</f>
        <v>762 Konstrukce tesařské</v>
      </c>
      <c r="D12" s="213"/>
      <c r="E12" s="214"/>
      <c r="F12" s="215"/>
      <c r="G12" s="216">
        <f>SUM(G10:G11)</f>
        <v>0</v>
      </c>
      <c r="H12" s="217"/>
      <c r="I12" s="218">
        <f>SUM(I10:I11)</f>
        <v>0</v>
      </c>
      <c r="J12" s="217"/>
      <c r="K12" s="218">
        <f>SUM(K10:K11)</f>
        <v>0</v>
      </c>
      <c r="Q12" s="192">
        <v>4</v>
      </c>
      <c r="BC12" s="219">
        <f>SUM(BC10:BC11)</f>
        <v>0</v>
      </c>
      <c r="BD12" s="219">
        <f>SUM(BD10:BD11)</f>
        <v>0</v>
      </c>
      <c r="BE12" s="219">
        <f>SUM(BE10:BE11)</f>
        <v>0</v>
      </c>
      <c r="BF12" s="219">
        <f>SUM(BF10:BF11)</f>
        <v>0</v>
      </c>
      <c r="BG12" s="219">
        <f>SUM(BG10:BG11)</f>
        <v>0</v>
      </c>
    </row>
    <row r="13" spans="1:17" ht="12.75">
      <c r="A13" s="184" t="s">
        <v>76</v>
      </c>
      <c r="B13" s="185" t="s">
        <v>95</v>
      </c>
      <c r="C13" s="186" t="s">
        <v>96</v>
      </c>
      <c r="D13" s="187"/>
      <c r="E13" s="188"/>
      <c r="F13" s="188"/>
      <c r="G13" s="189"/>
      <c r="H13" s="190"/>
      <c r="I13" s="191"/>
      <c r="J13" s="190"/>
      <c r="K13" s="191"/>
      <c r="Q13" s="192">
        <v>1</v>
      </c>
    </row>
    <row r="14" spans="1:82" ht="22.5">
      <c r="A14" s="193">
        <v>3</v>
      </c>
      <c r="B14" s="194" t="s">
        <v>97</v>
      </c>
      <c r="C14" s="195" t="s">
        <v>98</v>
      </c>
      <c r="D14" s="196" t="s">
        <v>99</v>
      </c>
      <c r="E14" s="197">
        <v>56.664</v>
      </c>
      <c r="F14" s="197">
        <v>0</v>
      </c>
      <c r="G14" s="198">
        <f>E14*F14</f>
        <v>0</v>
      </c>
      <c r="H14" s="199">
        <v>0.01802</v>
      </c>
      <c r="I14" s="199">
        <f>E14*H14</f>
        <v>1.02108528</v>
      </c>
      <c r="J14" s="199">
        <v>0</v>
      </c>
      <c r="K14" s="199">
        <f>E14*J14</f>
        <v>0</v>
      </c>
      <c r="Q14" s="192">
        <v>2</v>
      </c>
      <c r="AA14" s="165">
        <v>1</v>
      </c>
      <c r="AB14" s="165">
        <v>7</v>
      </c>
      <c r="AC14" s="165">
        <v>7</v>
      </c>
      <c r="BB14" s="165">
        <v>2</v>
      </c>
      <c r="BC14" s="165">
        <f>IF(BB14=1,G14,0)</f>
        <v>0</v>
      </c>
      <c r="BD14" s="165">
        <f>IF(BB14=2,G14,0)</f>
        <v>0</v>
      </c>
      <c r="BE14" s="165">
        <f>IF(BB14=3,G14,0)</f>
        <v>0</v>
      </c>
      <c r="BF14" s="165">
        <f>IF(BB14=4,G14,0)</f>
        <v>0</v>
      </c>
      <c r="BG14" s="165">
        <f>IF(BB14=5,G14,0)</f>
        <v>0</v>
      </c>
      <c r="CA14" s="165">
        <v>1</v>
      </c>
      <c r="CB14" s="165">
        <v>7</v>
      </c>
      <c r="CC14" s="192"/>
      <c r="CD14" s="192"/>
    </row>
    <row r="15" spans="1:17" ht="12.75">
      <c r="A15" s="200"/>
      <c r="B15" s="201"/>
      <c r="C15" s="203" t="s">
        <v>100</v>
      </c>
      <c r="D15" s="204"/>
      <c r="E15" s="205">
        <v>56.664</v>
      </c>
      <c r="F15" s="206"/>
      <c r="G15" s="207"/>
      <c r="H15" s="208"/>
      <c r="I15" s="209"/>
      <c r="J15" s="208"/>
      <c r="K15" s="209"/>
      <c r="M15" s="202" t="s">
        <v>100</v>
      </c>
      <c r="O15" s="202"/>
      <c r="Q15" s="192"/>
    </row>
    <row r="16" spans="1:82" ht="12.75">
      <c r="A16" s="193">
        <v>4</v>
      </c>
      <c r="B16" s="194" t="s">
        <v>101</v>
      </c>
      <c r="C16" s="195" t="s">
        <v>102</v>
      </c>
      <c r="D16" s="196" t="s">
        <v>99</v>
      </c>
      <c r="E16" s="197">
        <v>4.104</v>
      </c>
      <c r="F16" s="197">
        <v>0</v>
      </c>
      <c r="G16" s="198">
        <f>E16*F16</f>
        <v>0</v>
      </c>
      <c r="H16" s="199">
        <v>0.00835</v>
      </c>
      <c r="I16" s="199">
        <f>E16*H16</f>
        <v>0.0342684</v>
      </c>
      <c r="J16" s="199">
        <v>0</v>
      </c>
      <c r="K16" s="199">
        <f>E16*J16</f>
        <v>0</v>
      </c>
      <c r="Q16" s="192">
        <v>2</v>
      </c>
      <c r="AA16" s="165">
        <v>1</v>
      </c>
      <c r="AB16" s="165">
        <v>7</v>
      </c>
      <c r="AC16" s="165">
        <v>7</v>
      </c>
      <c r="BB16" s="165">
        <v>2</v>
      </c>
      <c r="BC16" s="165">
        <f>IF(BB16=1,G16,0)</f>
        <v>0</v>
      </c>
      <c r="BD16" s="165">
        <f>IF(BB16=2,G16,0)</f>
        <v>0</v>
      </c>
      <c r="BE16" s="165">
        <f>IF(BB16=3,G16,0)</f>
        <v>0</v>
      </c>
      <c r="BF16" s="165">
        <f>IF(BB16=4,G16,0)</f>
        <v>0</v>
      </c>
      <c r="BG16" s="165">
        <f>IF(BB16=5,G16,0)</f>
        <v>0</v>
      </c>
      <c r="CA16" s="165">
        <v>1</v>
      </c>
      <c r="CB16" s="165">
        <v>7</v>
      </c>
      <c r="CC16" s="192"/>
      <c r="CD16" s="192"/>
    </row>
    <row r="17" spans="1:17" ht="12.75">
      <c r="A17" s="200"/>
      <c r="B17" s="201"/>
      <c r="C17" s="203" t="s">
        <v>103</v>
      </c>
      <c r="D17" s="204"/>
      <c r="E17" s="205">
        <v>4.104</v>
      </c>
      <c r="F17" s="206"/>
      <c r="G17" s="207"/>
      <c r="H17" s="208"/>
      <c r="I17" s="209"/>
      <c r="J17" s="208"/>
      <c r="K17" s="209"/>
      <c r="M17" s="202" t="s">
        <v>103</v>
      </c>
      <c r="O17" s="202"/>
      <c r="Q17" s="192"/>
    </row>
    <row r="18" spans="1:82" ht="12.75">
      <c r="A18" s="193">
        <v>5</v>
      </c>
      <c r="B18" s="194" t="s">
        <v>104</v>
      </c>
      <c r="C18" s="195" t="s">
        <v>105</v>
      </c>
      <c r="D18" s="196" t="s">
        <v>106</v>
      </c>
      <c r="E18" s="197">
        <v>4</v>
      </c>
      <c r="F18" s="197">
        <v>0</v>
      </c>
      <c r="G18" s="198">
        <f>E18*F18</f>
        <v>0</v>
      </c>
      <c r="H18" s="199">
        <v>0.00374</v>
      </c>
      <c r="I18" s="199">
        <f>E18*H18</f>
        <v>0.01496</v>
      </c>
      <c r="J18" s="199">
        <v>0</v>
      </c>
      <c r="K18" s="199">
        <f>E18*J18</f>
        <v>0</v>
      </c>
      <c r="Q18" s="192">
        <v>2</v>
      </c>
      <c r="AA18" s="165">
        <v>1</v>
      </c>
      <c r="AB18" s="165">
        <v>7</v>
      </c>
      <c r="AC18" s="165">
        <v>7</v>
      </c>
      <c r="BB18" s="165">
        <v>2</v>
      </c>
      <c r="BC18" s="165">
        <f>IF(BB18=1,G18,0)</f>
        <v>0</v>
      </c>
      <c r="BD18" s="165">
        <f>IF(BB18=2,G18,0)</f>
        <v>0</v>
      </c>
      <c r="BE18" s="165">
        <f>IF(BB18=3,G18,0)</f>
        <v>0</v>
      </c>
      <c r="BF18" s="165">
        <f>IF(BB18=4,G18,0)</f>
        <v>0</v>
      </c>
      <c r="BG18" s="165">
        <f>IF(BB18=5,G18,0)</f>
        <v>0</v>
      </c>
      <c r="CA18" s="165">
        <v>1</v>
      </c>
      <c r="CB18" s="165">
        <v>7</v>
      </c>
      <c r="CC18" s="192"/>
      <c r="CD18" s="192"/>
    </row>
    <row r="19" spans="1:82" ht="22.5">
      <c r="A19" s="193">
        <v>6</v>
      </c>
      <c r="B19" s="194" t="s">
        <v>107</v>
      </c>
      <c r="C19" s="195" t="s">
        <v>108</v>
      </c>
      <c r="D19" s="196" t="s">
        <v>109</v>
      </c>
      <c r="E19" s="197">
        <v>70.83</v>
      </c>
      <c r="F19" s="197">
        <v>0</v>
      </c>
      <c r="G19" s="198">
        <f>E19*F19</f>
        <v>0</v>
      </c>
      <c r="H19" s="199">
        <v>0.00741</v>
      </c>
      <c r="I19" s="199">
        <f>E19*H19</f>
        <v>0.5248503</v>
      </c>
      <c r="J19" s="199">
        <v>0</v>
      </c>
      <c r="K19" s="199">
        <f>E19*J19</f>
        <v>0</v>
      </c>
      <c r="Q19" s="192">
        <v>2</v>
      </c>
      <c r="AA19" s="165">
        <v>1</v>
      </c>
      <c r="AB19" s="165">
        <v>7</v>
      </c>
      <c r="AC19" s="165">
        <v>7</v>
      </c>
      <c r="BB19" s="165">
        <v>2</v>
      </c>
      <c r="BC19" s="165">
        <f>IF(BB19=1,G19,0)</f>
        <v>0</v>
      </c>
      <c r="BD19" s="165">
        <f>IF(BB19=2,G19,0)</f>
        <v>0</v>
      </c>
      <c r="BE19" s="165">
        <f>IF(BB19=3,G19,0)</f>
        <v>0</v>
      </c>
      <c r="BF19" s="165">
        <f>IF(BB19=4,G19,0)</f>
        <v>0</v>
      </c>
      <c r="BG19" s="165">
        <f>IF(BB19=5,G19,0)</f>
        <v>0</v>
      </c>
      <c r="CA19" s="165">
        <v>1</v>
      </c>
      <c r="CB19" s="165">
        <v>7</v>
      </c>
      <c r="CC19" s="192"/>
      <c r="CD19" s="192"/>
    </row>
    <row r="20" spans="1:17" ht="12.75">
      <c r="A20" s="200"/>
      <c r="B20" s="201"/>
      <c r="C20" s="203" t="s">
        <v>110</v>
      </c>
      <c r="D20" s="204"/>
      <c r="E20" s="205">
        <v>70.83</v>
      </c>
      <c r="F20" s="206"/>
      <c r="G20" s="207"/>
      <c r="H20" s="208"/>
      <c r="I20" s="209"/>
      <c r="J20" s="208"/>
      <c r="K20" s="209"/>
      <c r="M20" s="202" t="s">
        <v>110</v>
      </c>
      <c r="O20" s="202"/>
      <c r="Q20" s="192"/>
    </row>
    <row r="21" spans="1:82" ht="12.75">
      <c r="A21" s="193">
        <v>7</v>
      </c>
      <c r="B21" s="194" t="s">
        <v>111</v>
      </c>
      <c r="C21" s="195" t="s">
        <v>112</v>
      </c>
      <c r="D21" s="196" t="s">
        <v>109</v>
      </c>
      <c r="E21" s="197">
        <v>70.83</v>
      </c>
      <c r="F21" s="197">
        <v>0</v>
      </c>
      <c r="G21" s="198">
        <f>E21*F21</f>
        <v>0</v>
      </c>
      <c r="H21" s="199">
        <v>0.00216</v>
      </c>
      <c r="I21" s="199">
        <f>E21*H21</f>
        <v>0.1529928</v>
      </c>
      <c r="J21" s="199">
        <v>0</v>
      </c>
      <c r="K21" s="199">
        <f>E21*J21</f>
        <v>0</v>
      </c>
      <c r="Q21" s="192">
        <v>2</v>
      </c>
      <c r="AA21" s="165">
        <v>1</v>
      </c>
      <c r="AB21" s="165">
        <v>7</v>
      </c>
      <c r="AC21" s="165">
        <v>7</v>
      </c>
      <c r="BB21" s="165">
        <v>2</v>
      </c>
      <c r="BC21" s="165">
        <f>IF(BB21=1,G21,0)</f>
        <v>0</v>
      </c>
      <c r="BD21" s="165">
        <f>IF(BB21=2,G21,0)</f>
        <v>0</v>
      </c>
      <c r="BE21" s="165">
        <f>IF(BB21=3,G21,0)</f>
        <v>0</v>
      </c>
      <c r="BF21" s="165">
        <f>IF(BB21=4,G21,0)</f>
        <v>0</v>
      </c>
      <c r="BG21" s="165">
        <f>IF(BB21=5,G21,0)</f>
        <v>0</v>
      </c>
      <c r="CA21" s="165">
        <v>1</v>
      </c>
      <c r="CB21" s="165">
        <v>7</v>
      </c>
      <c r="CC21" s="192"/>
      <c r="CD21" s="192"/>
    </row>
    <row r="22" spans="1:82" ht="12.75">
      <c r="A22" s="193">
        <v>8</v>
      </c>
      <c r="B22" s="194" t="s">
        <v>113</v>
      </c>
      <c r="C22" s="195" t="s">
        <v>114</v>
      </c>
      <c r="D22" s="196" t="s">
        <v>106</v>
      </c>
      <c r="E22" s="197">
        <v>6</v>
      </c>
      <c r="F22" s="197">
        <v>0</v>
      </c>
      <c r="G22" s="198">
        <f>E22*F22</f>
        <v>0</v>
      </c>
      <c r="H22" s="199">
        <v>0.0031</v>
      </c>
      <c r="I22" s="199">
        <f>E22*H22</f>
        <v>0.0186</v>
      </c>
      <c r="J22" s="199">
        <v>0</v>
      </c>
      <c r="K22" s="199">
        <f>E22*J22</f>
        <v>0</v>
      </c>
      <c r="Q22" s="192">
        <v>2</v>
      </c>
      <c r="AA22" s="165">
        <v>1</v>
      </c>
      <c r="AB22" s="165">
        <v>7</v>
      </c>
      <c r="AC22" s="165">
        <v>7</v>
      </c>
      <c r="BB22" s="165">
        <v>2</v>
      </c>
      <c r="BC22" s="165">
        <f>IF(BB22=1,G22,0)</f>
        <v>0</v>
      </c>
      <c r="BD22" s="165">
        <f>IF(BB22=2,G22,0)</f>
        <v>0</v>
      </c>
      <c r="BE22" s="165">
        <f>IF(BB22=3,G22,0)</f>
        <v>0</v>
      </c>
      <c r="BF22" s="165">
        <f>IF(BB22=4,G22,0)</f>
        <v>0</v>
      </c>
      <c r="BG22" s="165">
        <f>IF(BB22=5,G22,0)</f>
        <v>0</v>
      </c>
      <c r="CA22" s="165">
        <v>1</v>
      </c>
      <c r="CB22" s="165">
        <v>7</v>
      </c>
      <c r="CC22" s="192"/>
      <c r="CD22" s="192"/>
    </row>
    <row r="23" spans="1:82" ht="12.75">
      <c r="A23" s="193">
        <v>9</v>
      </c>
      <c r="B23" s="194" t="s">
        <v>115</v>
      </c>
      <c r="C23" s="195" t="s">
        <v>116</v>
      </c>
      <c r="D23" s="196" t="s">
        <v>109</v>
      </c>
      <c r="E23" s="197">
        <v>18</v>
      </c>
      <c r="F23" s="197">
        <v>0</v>
      </c>
      <c r="G23" s="198">
        <f>E23*F23</f>
        <v>0</v>
      </c>
      <c r="H23" s="199">
        <v>0.00538</v>
      </c>
      <c r="I23" s="199">
        <f>E23*H23</f>
        <v>0.09684000000000001</v>
      </c>
      <c r="J23" s="199">
        <v>0</v>
      </c>
      <c r="K23" s="199">
        <f>E23*J23</f>
        <v>0</v>
      </c>
      <c r="Q23" s="192">
        <v>2</v>
      </c>
      <c r="AA23" s="165">
        <v>1</v>
      </c>
      <c r="AB23" s="165">
        <v>7</v>
      </c>
      <c r="AC23" s="165">
        <v>7</v>
      </c>
      <c r="BB23" s="165">
        <v>2</v>
      </c>
      <c r="BC23" s="165">
        <f>IF(BB23=1,G23,0)</f>
        <v>0</v>
      </c>
      <c r="BD23" s="165">
        <f>IF(BB23=2,G23,0)</f>
        <v>0</v>
      </c>
      <c r="BE23" s="165">
        <f>IF(BB23=3,G23,0)</f>
        <v>0</v>
      </c>
      <c r="BF23" s="165">
        <f>IF(BB23=4,G23,0)</f>
        <v>0</v>
      </c>
      <c r="BG23" s="165">
        <f>IF(BB23=5,G23,0)</f>
        <v>0</v>
      </c>
      <c r="CA23" s="165">
        <v>1</v>
      </c>
      <c r="CB23" s="165">
        <v>7</v>
      </c>
      <c r="CC23" s="192"/>
      <c r="CD23" s="192"/>
    </row>
    <row r="24" spans="1:17" ht="12.75">
      <c r="A24" s="200"/>
      <c r="B24" s="201"/>
      <c r="C24" s="203" t="s">
        <v>117</v>
      </c>
      <c r="D24" s="204"/>
      <c r="E24" s="205">
        <v>18</v>
      </c>
      <c r="F24" s="206"/>
      <c r="G24" s="207"/>
      <c r="H24" s="208"/>
      <c r="I24" s="209"/>
      <c r="J24" s="208"/>
      <c r="K24" s="209"/>
      <c r="M24" s="202" t="s">
        <v>117</v>
      </c>
      <c r="O24" s="202"/>
      <c r="Q24" s="192"/>
    </row>
    <row r="25" spans="1:82" ht="12.75">
      <c r="A25" s="193">
        <v>10</v>
      </c>
      <c r="B25" s="194" t="s">
        <v>118</v>
      </c>
      <c r="C25" s="195" t="s">
        <v>119</v>
      </c>
      <c r="D25" s="196" t="s">
        <v>109</v>
      </c>
      <c r="E25" s="197">
        <v>70.83</v>
      </c>
      <c r="F25" s="197">
        <v>0</v>
      </c>
      <c r="G25" s="198">
        <f>E25*F25</f>
        <v>0</v>
      </c>
      <c r="H25" s="199">
        <v>0.00519</v>
      </c>
      <c r="I25" s="199">
        <f>E25*H25</f>
        <v>0.3676077</v>
      </c>
      <c r="J25" s="199">
        <v>0</v>
      </c>
      <c r="K25" s="199">
        <f>E25*J25</f>
        <v>0</v>
      </c>
      <c r="Q25" s="192">
        <v>2</v>
      </c>
      <c r="AA25" s="165">
        <v>1</v>
      </c>
      <c r="AB25" s="165">
        <v>7</v>
      </c>
      <c r="AC25" s="165">
        <v>7</v>
      </c>
      <c r="BB25" s="165">
        <v>2</v>
      </c>
      <c r="BC25" s="165">
        <f>IF(BB25=1,G25,0)</f>
        <v>0</v>
      </c>
      <c r="BD25" s="165">
        <f>IF(BB25=2,G25,0)</f>
        <v>0</v>
      </c>
      <c r="BE25" s="165">
        <f>IF(BB25=3,G25,0)</f>
        <v>0</v>
      </c>
      <c r="BF25" s="165">
        <f>IF(BB25=4,G25,0)</f>
        <v>0</v>
      </c>
      <c r="BG25" s="165">
        <f>IF(BB25=5,G25,0)</f>
        <v>0</v>
      </c>
      <c r="CA25" s="165">
        <v>1</v>
      </c>
      <c r="CB25" s="165">
        <v>7</v>
      </c>
      <c r="CC25" s="192"/>
      <c r="CD25" s="192"/>
    </row>
    <row r="26" spans="1:82" ht="12.75">
      <c r="A26" s="193">
        <v>11</v>
      </c>
      <c r="B26" s="194" t="s">
        <v>120</v>
      </c>
      <c r="C26" s="195" t="s">
        <v>121</v>
      </c>
      <c r="D26" s="196" t="s">
        <v>109</v>
      </c>
      <c r="E26" s="197">
        <v>84</v>
      </c>
      <c r="F26" s="197">
        <v>0</v>
      </c>
      <c r="G26" s="198">
        <f>E26*F26</f>
        <v>0</v>
      </c>
      <c r="H26" s="199">
        <v>0.00383</v>
      </c>
      <c r="I26" s="199">
        <f>E26*H26</f>
        <v>0.32172</v>
      </c>
      <c r="J26" s="199">
        <v>0</v>
      </c>
      <c r="K26" s="199">
        <f>E26*J26</f>
        <v>0</v>
      </c>
      <c r="Q26" s="192">
        <v>2</v>
      </c>
      <c r="AA26" s="165">
        <v>1</v>
      </c>
      <c r="AB26" s="165">
        <v>7</v>
      </c>
      <c r="AC26" s="165">
        <v>7</v>
      </c>
      <c r="BB26" s="165">
        <v>2</v>
      </c>
      <c r="BC26" s="165">
        <f>IF(BB26=1,G26,0)</f>
        <v>0</v>
      </c>
      <c r="BD26" s="165">
        <f>IF(BB26=2,G26,0)</f>
        <v>0</v>
      </c>
      <c r="BE26" s="165">
        <f>IF(BB26=3,G26,0)</f>
        <v>0</v>
      </c>
      <c r="BF26" s="165">
        <f>IF(BB26=4,G26,0)</f>
        <v>0</v>
      </c>
      <c r="BG26" s="165">
        <f>IF(BB26=5,G26,0)</f>
        <v>0</v>
      </c>
      <c r="CA26" s="165">
        <v>1</v>
      </c>
      <c r="CB26" s="165">
        <v>7</v>
      </c>
      <c r="CC26" s="192"/>
      <c r="CD26" s="192"/>
    </row>
    <row r="27" spans="1:17" ht="12.75">
      <c r="A27" s="200"/>
      <c r="B27" s="201"/>
      <c r="C27" s="203" t="s">
        <v>122</v>
      </c>
      <c r="D27" s="204"/>
      <c r="E27" s="205">
        <v>84</v>
      </c>
      <c r="F27" s="206"/>
      <c r="G27" s="207"/>
      <c r="H27" s="208"/>
      <c r="I27" s="209"/>
      <c r="J27" s="208"/>
      <c r="K27" s="209"/>
      <c r="M27" s="202" t="s">
        <v>122</v>
      </c>
      <c r="O27" s="202"/>
      <c r="Q27" s="192"/>
    </row>
    <row r="28" spans="1:82" ht="12.75">
      <c r="A28" s="193">
        <v>12</v>
      </c>
      <c r="B28" s="194" t="s">
        <v>123</v>
      </c>
      <c r="C28" s="195" t="s">
        <v>124</v>
      </c>
      <c r="D28" s="196" t="s">
        <v>61</v>
      </c>
      <c r="E28" s="197"/>
      <c r="F28" s="197">
        <v>0</v>
      </c>
      <c r="G28" s="198">
        <f>E28*F28</f>
        <v>0</v>
      </c>
      <c r="H28" s="199">
        <v>0</v>
      </c>
      <c r="I28" s="199">
        <f>E28*H28</f>
        <v>0</v>
      </c>
      <c r="J28" s="199">
        <v>0</v>
      </c>
      <c r="K28" s="199">
        <f>E28*J28</f>
        <v>0</v>
      </c>
      <c r="Q28" s="192">
        <v>2</v>
      </c>
      <c r="AA28" s="165">
        <v>7</v>
      </c>
      <c r="AB28" s="165">
        <v>1002</v>
      </c>
      <c r="AC28" s="165">
        <v>5</v>
      </c>
      <c r="BB28" s="165">
        <v>2</v>
      </c>
      <c r="BC28" s="165">
        <f>IF(BB28=1,G28,0)</f>
        <v>0</v>
      </c>
      <c r="BD28" s="165">
        <f>IF(BB28=2,G28,0)</f>
        <v>0</v>
      </c>
      <c r="BE28" s="165">
        <f>IF(BB28=3,G28,0)</f>
        <v>0</v>
      </c>
      <c r="BF28" s="165">
        <f>IF(BB28=4,G28,0)</f>
        <v>0</v>
      </c>
      <c r="BG28" s="165">
        <f>IF(BB28=5,G28,0)</f>
        <v>0</v>
      </c>
      <c r="CA28" s="165">
        <v>7</v>
      </c>
      <c r="CB28" s="165">
        <v>1002</v>
      </c>
      <c r="CC28" s="192"/>
      <c r="CD28" s="192"/>
    </row>
    <row r="29" spans="1:59" ht="12.75">
      <c r="A29" s="210"/>
      <c r="B29" s="211" t="s">
        <v>78</v>
      </c>
      <c r="C29" s="212" t="str">
        <f>CONCATENATE(B13," ",C13)</f>
        <v>764 Konstrukce klempířské</v>
      </c>
      <c r="D29" s="213"/>
      <c r="E29" s="214"/>
      <c r="F29" s="215"/>
      <c r="G29" s="216">
        <f>SUM(G13:G28)</f>
        <v>0</v>
      </c>
      <c r="H29" s="217"/>
      <c r="I29" s="218">
        <f>SUM(I13:I28)</f>
        <v>2.55292448</v>
      </c>
      <c r="J29" s="217"/>
      <c r="K29" s="218">
        <f>SUM(K13:K28)</f>
        <v>0</v>
      </c>
      <c r="Q29" s="192">
        <v>4</v>
      </c>
      <c r="BC29" s="219">
        <f>SUM(BC13:BC28)</f>
        <v>0</v>
      </c>
      <c r="BD29" s="219">
        <f>SUM(BD13:BD28)</f>
        <v>0</v>
      </c>
      <c r="BE29" s="219">
        <f>SUM(BE13:BE28)</f>
        <v>0</v>
      </c>
      <c r="BF29" s="219">
        <f>SUM(BF13:BF28)</f>
        <v>0</v>
      </c>
      <c r="BG29" s="219">
        <f>SUM(BG13:BG28)</f>
        <v>0</v>
      </c>
    </row>
    <row r="30" spans="1:17" ht="12.75">
      <c r="A30" s="184" t="s">
        <v>76</v>
      </c>
      <c r="B30" s="185" t="s">
        <v>125</v>
      </c>
      <c r="C30" s="186" t="s">
        <v>126</v>
      </c>
      <c r="D30" s="187"/>
      <c r="E30" s="188"/>
      <c r="F30" s="188"/>
      <c r="G30" s="189"/>
      <c r="H30" s="190"/>
      <c r="I30" s="191"/>
      <c r="J30" s="190"/>
      <c r="K30" s="191"/>
      <c r="Q30" s="192">
        <v>1</v>
      </c>
    </row>
    <row r="31" spans="1:82" ht="22.5">
      <c r="A31" s="193">
        <v>13</v>
      </c>
      <c r="B31" s="194" t="s">
        <v>127</v>
      </c>
      <c r="C31" s="195" t="s">
        <v>128</v>
      </c>
      <c r="D31" s="196" t="s">
        <v>99</v>
      </c>
      <c r="E31" s="197">
        <v>812.402</v>
      </c>
      <c r="F31" s="197">
        <v>0</v>
      </c>
      <c r="G31" s="198">
        <f>E31*F31</f>
        <v>0</v>
      </c>
      <c r="H31" s="199">
        <v>0.01417</v>
      </c>
      <c r="I31" s="199">
        <f>E31*H31</f>
        <v>11.51173634</v>
      </c>
      <c r="J31" s="199">
        <v>0</v>
      </c>
      <c r="K31" s="199">
        <f>E31*J31</f>
        <v>0</v>
      </c>
      <c r="Q31" s="192">
        <v>2</v>
      </c>
      <c r="AA31" s="165">
        <v>1</v>
      </c>
      <c r="AB31" s="165">
        <v>7</v>
      </c>
      <c r="AC31" s="165">
        <v>7</v>
      </c>
      <c r="BB31" s="165">
        <v>2</v>
      </c>
      <c r="BC31" s="165">
        <f>IF(BB31=1,G31,0)</f>
        <v>0</v>
      </c>
      <c r="BD31" s="165">
        <f>IF(BB31=2,G31,0)</f>
        <v>0</v>
      </c>
      <c r="BE31" s="165">
        <f>IF(BB31=3,G31,0)</f>
        <v>0</v>
      </c>
      <c r="BF31" s="165">
        <f>IF(BB31=4,G31,0)</f>
        <v>0</v>
      </c>
      <c r="BG31" s="165">
        <f>IF(BB31=5,G31,0)</f>
        <v>0</v>
      </c>
      <c r="CA31" s="165">
        <v>1</v>
      </c>
      <c r="CB31" s="165">
        <v>7</v>
      </c>
      <c r="CC31" s="192"/>
      <c r="CD31" s="192"/>
    </row>
    <row r="32" spans="1:17" ht="12.75">
      <c r="A32" s="200"/>
      <c r="B32" s="201"/>
      <c r="C32" s="203" t="s">
        <v>129</v>
      </c>
      <c r="D32" s="204"/>
      <c r="E32" s="205">
        <v>0</v>
      </c>
      <c r="F32" s="206"/>
      <c r="G32" s="207"/>
      <c r="H32" s="208"/>
      <c r="I32" s="209"/>
      <c r="J32" s="208"/>
      <c r="K32" s="209"/>
      <c r="M32" s="202" t="s">
        <v>129</v>
      </c>
      <c r="O32" s="202"/>
      <c r="Q32" s="192"/>
    </row>
    <row r="33" spans="1:17" ht="12.75">
      <c r="A33" s="200"/>
      <c r="B33" s="201"/>
      <c r="C33" s="203" t="s">
        <v>130</v>
      </c>
      <c r="D33" s="204"/>
      <c r="E33" s="205">
        <v>187.875</v>
      </c>
      <c r="F33" s="206"/>
      <c r="G33" s="207"/>
      <c r="H33" s="208"/>
      <c r="I33" s="209"/>
      <c r="J33" s="208"/>
      <c r="K33" s="209"/>
      <c r="M33" s="202" t="s">
        <v>130</v>
      </c>
      <c r="O33" s="202"/>
      <c r="Q33" s="192"/>
    </row>
    <row r="34" spans="1:17" ht="12.75">
      <c r="A34" s="200"/>
      <c r="B34" s="201"/>
      <c r="C34" s="203" t="s">
        <v>131</v>
      </c>
      <c r="D34" s="204"/>
      <c r="E34" s="205">
        <v>46.875</v>
      </c>
      <c r="F34" s="206"/>
      <c r="G34" s="207"/>
      <c r="H34" s="208"/>
      <c r="I34" s="209"/>
      <c r="J34" s="208"/>
      <c r="K34" s="209"/>
      <c r="M34" s="202" t="s">
        <v>131</v>
      </c>
      <c r="O34" s="202"/>
      <c r="Q34" s="192"/>
    </row>
    <row r="35" spans="1:17" ht="12.75">
      <c r="A35" s="200"/>
      <c r="B35" s="201"/>
      <c r="C35" s="203" t="s">
        <v>132</v>
      </c>
      <c r="D35" s="204"/>
      <c r="E35" s="205">
        <v>142.35</v>
      </c>
      <c r="F35" s="206"/>
      <c r="G35" s="207"/>
      <c r="H35" s="208"/>
      <c r="I35" s="209"/>
      <c r="J35" s="208"/>
      <c r="K35" s="209"/>
      <c r="M35" s="202" t="s">
        <v>132</v>
      </c>
      <c r="O35" s="202"/>
      <c r="Q35" s="192"/>
    </row>
    <row r="36" spans="1:17" ht="12.75">
      <c r="A36" s="200"/>
      <c r="B36" s="201"/>
      <c r="C36" s="231" t="s">
        <v>133</v>
      </c>
      <c r="D36" s="204"/>
      <c r="E36" s="230">
        <v>377.1</v>
      </c>
      <c r="F36" s="206"/>
      <c r="G36" s="207"/>
      <c r="H36" s="208"/>
      <c r="I36" s="209"/>
      <c r="J36" s="208"/>
      <c r="K36" s="209"/>
      <c r="M36" s="202" t="s">
        <v>133</v>
      </c>
      <c r="O36" s="202"/>
      <c r="Q36" s="192"/>
    </row>
    <row r="37" spans="1:17" ht="12.75">
      <c r="A37" s="200"/>
      <c r="B37" s="201"/>
      <c r="C37" s="203" t="s">
        <v>134</v>
      </c>
      <c r="D37" s="204"/>
      <c r="E37" s="205">
        <v>191.352</v>
      </c>
      <c r="F37" s="206"/>
      <c r="G37" s="207"/>
      <c r="H37" s="208"/>
      <c r="I37" s="209"/>
      <c r="J37" s="208"/>
      <c r="K37" s="209"/>
      <c r="M37" s="202" t="s">
        <v>134</v>
      </c>
      <c r="O37" s="202"/>
      <c r="Q37" s="192"/>
    </row>
    <row r="38" spans="1:17" ht="12.75">
      <c r="A38" s="200"/>
      <c r="B38" s="201"/>
      <c r="C38" s="203" t="s">
        <v>135</v>
      </c>
      <c r="D38" s="204"/>
      <c r="E38" s="205">
        <v>85.408</v>
      </c>
      <c r="F38" s="206"/>
      <c r="G38" s="207"/>
      <c r="H38" s="208"/>
      <c r="I38" s="209"/>
      <c r="J38" s="208"/>
      <c r="K38" s="209"/>
      <c r="M38" s="202" t="s">
        <v>135</v>
      </c>
      <c r="O38" s="202"/>
      <c r="Q38" s="192"/>
    </row>
    <row r="39" spans="1:17" ht="12.75">
      <c r="A39" s="200"/>
      <c r="B39" s="201"/>
      <c r="C39" s="203" t="s">
        <v>136</v>
      </c>
      <c r="D39" s="204"/>
      <c r="E39" s="205">
        <v>158.542</v>
      </c>
      <c r="F39" s="206"/>
      <c r="G39" s="207"/>
      <c r="H39" s="208"/>
      <c r="I39" s="209"/>
      <c r="J39" s="208"/>
      <c r="K39" s="209"/>
      <c r="M39" s="202" t="s">
        <v>136</v>
      </c>
      <c r="O39" s="202"/>
      <c r="Q39" s="192"/>
    </row>
    <row r="40" spans="1:17" ht="12.75">
      <c r="A40" s="200"/>
      <c r="B40" s="201"/>
      <c r="C40" s="231" t="s">
        <v>133</v>
      </c>
      <c r="D40" s="204"/>
      <c r="E40" s="230">
        <v>435.302</v>
      </c>
      <c r="F40" s="206"/>
      <c r="G40" s="207"/>
      <c r="H40" s="208"/>
      <c r="I40" s="209"/>
      <c r="J40" s="208"/>
      <c r="K40" s="209"/>
      <c r="M40" s="202" t="s">
        <v>133</v>
      </c>
      <c r="O40" s="202"/>
      <c r="Q40" s="192"/>
    </row>
    <row r="41" spans="1:17" ht="12.75">
      <c r="A41" s="200"/>
      <c r="B41" s="201"/>
      <c r="C41" s="203" t="s">
        <v>137</v>
      </c>
      <c r="D41" s="204"/>
      <c r="E41" s="205">
        <v>0</v>
      </c>
      <c r="F41" s="206"/>
      <c r="G41" s="207"/>
      <c r="H41" s="208"/>
      <c r="I41" s="209"/>
      <c r="J41" s="208"/>
      <c r="K41" s="209"/>
      <c r="M41" s="202" t="s">
        <v>137</v>
      </c>
      <c r="O41" s="202"/>
      <c r="Q41" s="192"/>
    </row>
    <row r="42" spans="1:82" ht="12.75">
      <c r="A42" s="193">
        <v>14</v>
      </c>
      <c r="B42" s="194" t="s">
        <v>138</v>
      </c>
      <c r="C42" s="195" t="s">
        <v>139</v>
      </c>
      <c r="D42" s="196" t="s">
        <v>99</v>
      </c>
      <c r="E42" s="197">
        <v>812.402</v>
      </c>
      <c r="F42" s="197">
        <v>0</v>
      </c>
      <c r="G42" s="198">
        <f>E42*F42</f>
        <v>0</v>
      </c>
      <c r="H42" s="199">
        <v>0</v>
      </c>
      <c r="I42" s="199">
        <f>E42*H42</f>
        <v>0</v>
      </c>
      <c r="J42" s="199">
        <v>0</v>
      </c>
      <c r="K42" s="199">
        <f>E42*J42</f>
        <v>0</v>
      </c>
      <c r="Q42" s="192">
        <v>2</v>
      </c>
      <c r="AA42" s="165">
        <v>1</v>
      </c>
      <c r="AB42" s="165">
        <v>7</v>
      </c>
      <c r="AC42" s="165">
        <v>7</v>
      </c>
      <c r="BB42" s="165">
        <v>2</v>
      </c>
      <c r="BC42" s="165">
        <f>IF(BB42=1,G42,0)</f>
        <v>0</v>
      </c>
      <c r="BD42" s="165">
        <f>IF(BB42=2,G42,0)</f>
        <v>0</v>
      </c>
      <c r="BE42" s="165">
        <f>IF(BB42=3,G42,0)</f>
        <v>0</v>
      </c>
      <c r="BF42" s="165">
        <f>IF(BB42=4,G42,0)</f>
        <v>0</v>
      </c>
      <c r="BG42" s="165">
        <f>IF(BB42=5,G42,0)</f>
        <v>0</v>
      </c>
      <c r="CA42" s="165">
        <v>1</v>
      </c>
      <c r="CB42" s="165">
        <v>7</v>
      </c>
      <c r="CC42" s="192"/>
      <c r="CD42" s="192"/>
    </row>
    <row r="43" spans="1:82" ht="12.75">
      <c r="A43" s="193">
        <v>15</v>
      </c>
      <c r="B43" s="194" t="s">
        <v>140</v>
      </c>
      <c r="C43" s="195" t="s">
        <v>141</v>
      </c>
      <c r="D43" s="196" t="s">
        <v>106</v>
      </c>
      <c r="E43" s="197">
        <v>3249.608</v>
      </c>
      <c r="F43" s="197">
        <v>0</v>
      </c>
      <c r="G43" s="198">
        <f>E43*F43</f>
        <v>0</v>
      </c>
      <c r="H43" s="199">
        <v>0.00021</v>
      </c>
      <c r="I43" s="199">
        <f>E43*H43</f>
        <v>0.68241768</v>
      </c>
      <c r="J43" s="199">
        <v>0</v>
      </c>
      <c r="K43" s="199">
        <f>E43*J43</f>
        <v>0</v>
      </c>
      <c r="Q43" s="192">
        <v>2</v>
      </c>
      <c r="AA43" s="165">
        <v>1</v>
      </c>
      <c r="AB43" s="165">
        <v>7</v>
      </c>
      <c r="AC43" s="165">
        <v>7</v>
      </c>
      <c r="BB43" s="165">
        <v>2</v>
      </c>
      <c r="BC43" s="165">
        <f>IF(BB43=1,G43,0)</f>
        <v>0</v>
      </c>
      <c r="BD43" s="165">
        <f>IF(BB43=2,G43,0)</f>
        <v>0</v>
      </c>
      <c r="BE43" s="165">
        <f>IF(BB43=3,G43,0)</f>
        <v>0</v>
      </c>
      <c r="BF43" s="165">
        <f>IF(BB43=4,G43,0)</f>
        <v>0</v>
      </c>
      <c r="BG43" s="165">
        <f>IF(BB43=5,G43,0)</f>
        <v>0</v>
      </c>
      <c r="CA43" s="165">
        <v>1</v>
      </c>
      <c r="CB43" s="165">
        <v>7</v>
      </c>
      <c r="CC43" s="192"/>
      <c r="CD43" s="192"/>
    </row>
    <row r="44" spans="1:17" ht="12.75">
      <c r="A44" s="200"/>
      <c r="B44" s="201"/>
      <c r="C44" s="203" t="s">
        <v>142</v>
      </c>
      <c r="D44" s="204"/>
      <c r="E44" s="205">
        <v>3249.608</v>
      </c>
      <c r="F44" s="206"/>
      <c r="G44" s="207"/>
      <c r="H44" s="208"/>
      <c r="I44" s="209"/>
      <c r="J44" s="208"/>
      <c r="K44" s="209"/>
      <c r="M44" s="202" t="s">
        <v>142</v>
      </c>
      <c r="O44" s="202"/>
      <c r="Q44" s="192"/>
    </row>
    <row r="45" spans="1:82" ht="22.5">
      <c r="A45" s="193">
        <v>16</v>
      </c>
      <c r="B45" s="194" t="s">
        <v>143</v>
      </c>
      <c r="C45" s="195" t="s">
        <v>144</v>
      </c>
      <c r="D45" s="196" t="s">
        <v>106</v>
      </c>
      <c r="E45" s="197">
        <v>4</v>
      </c>
      <c r="F45" s="197">
        <v>0</v>
      </c>
      <c r="G45" s="198">
        <f>E45*F45</f>
        <v>0</v>
      </c>
      <c r="H45" s="199">
        <v>0.00121</v>
      </c>
      <c r="I45" s="199">
        <f>E45*H45</f>
        <v>0.00484</v>
      </c>
      <c r="J45" s="199">
        <v>0</v>
      </c>
      <c r="K45" s="199">
        <f>E45*J45</f>
        <v>0</v>
      </c>
      <c r="Q45" s="192">
        <v>2</v>
      </c>
      <c r="AA45" s="165">
        <v>1</v>
      </c>
      <c r="AB45" s="165">
        <v>7</v>
      </c>
      <c r="AC45" s="165">
        <v>7</v>
      </c>
      <c r="BB45" s="165">
        <v>2</v>
      </c>
      <c r="BC45" s="165">
        <f>IF(BB45=1,G45,0)</f>
        <v>0</v>
      </c>
      <c r="BD45" s="165">
        <f>IF(BB45=2,G45,0)</f>
        <v>0</v>
      </c>
      <c r="BE45" s="165">
        <f>IF(BB45=3,G45,0)</f>
        <v>0</v>
      </c>
      <c r="BF45" s="165">
        <f>IF(BB45=4,G45,0)</f>
        <v>0</v>
      </c>
      <c r="BG45" s="165">
        <f>IF(BB45=5,G45,0)</f>
        <v>0</v>
      </c>
      <c r="CA45" s="165">
        <v>1</v>
      </c>
      <c r="CB45" s="165">
        <v>7</v>
      </c>
      <c r="CC45" s="192"/>
      <c r="CD45" s="192"/>
    </row>
    <row r="46" spans="1:82" ht="12.75">
      <c r="A46" s="193">
        <v>17</v>
      </c>
      <c r="B46" s="194" t="s">
        <v>145</v>
      </c>
      <c r="C46" s="195" t="s">
        <v>146</v>
      </c>
      <c r="D46" s="196" t="s">
        <v>106</v>
      </c>
      <c r="E46" s="197">
        <v>3</v>
      </c>
      <c r="F46" s="197">
        <v>0</v>
      </c>
      <c r="G46" s="198">
        <f>E46*F46</f>
        <v>0</v>
      </c>
      <c r="H46" s="199">
        <v>0.00663</v>
      </c>
      <c r="I46" s="199">
        <f>E46*H46</f>
        <v>0.019889999999999998</v>
      </c>
      <c r="J46" s="199">
        <v>0</v>
      </c>
      <c r="K46" s="199">
        <f>E46*J46</f>
        <v>0</v>
      </c>
      <c r="Q46" s="192">
        <v>2</v>
      </c>
      <c r="AA46" s="165">
        <v>1</v>
      </c>
      <c r="AB46" s="165">
        <v>7</v>
      </c>
      <c r="AC46" s="165">
        <v>7</v>
      </c>
      <c r="BB46" s="165">
        <v>2</v>
      </c>
      <c r="BC46" s="165">
        <f>IF(BB46=1,G46,0)</f>
        <v>0</v>
      </c>
      <c r="BD46" s="165">
        <f>IF(BB46=2,G46,0)</f>
        <v>0</v>
      </c>
      <c r="BE46" s="165">
        <f>IF(BB46=3,G46,0)</f>
        <v>0</v>
      </c>
      <c r="BF46" s="165">
        <f>IF(BB46=4,G46,0)</f>
        <v>0</v>
      </c>
      <c r="BG46" s="165">
        <f>IF(BB46=5,G46,0)</f>
        <v>0</v>
      </c>
      <c r="CA46" s="165">
        <v>1</v>
      </c>
      <c r="CB46" s="165">
        <v>7</v>
      </c>
      <c r="CC46" s="192"/>
      <c r="CD46" s="192"/>
    </row>
    <row r="47" spans="1:82" ht="12.75">
      <c r="A47" s="193">
        <v>18</v>
      </c>
      <c r="B47" s="194" t="s">
        <v>147</v>
      </c>
      <c r="C47" s="195" t="s">
        <v>148</v>
      </c>
      <c r="D47" s="196" t="s">
        <v>109</v>
      </c>
      <c r="E47" s="197">
        <v>249.63</v>
      </c>
      <c r="F47" s="197">
        <v>0</v>
      </c>
      <c r="G47" s="198">
        <f>E47*F47</f>
        <v>0</v>
      </c>
      <c r="H47" s="199">
        <v>0</v>
      </c>
      <c r="I47" s="199">
        <f>E47*H47</f>
        <v>0</v>
      </c>
      <c r="J47" s="199">
        <v>0</v>
      </c>
      <c r="K47" s="199">
        <f>E47*J47</f>
        <v>0</v>
      </c>
      <c r="Q47" s="192">
        <v>2</v>
      </c>
      <c r="AA47" s="165">
        <v>1</v>
      </c>
      <c r="AB47" s="165">
        <v>7</v>
      </c>
      <c r="AC47" s="165">
        <v>7</v>
      </c>
      <c r="BB47" s="165">
        <v>2</v>
      </c>
      <c r="BC47" s="165">
        <f>IF(BB47=1,G47,0)</f>
        <v>0</v>
      </c>
      <c r="BD47" s="165">
        <f>IF(BB47=2,G47,0)</f>
        <v>0</v>
      </c>
      <c r="BE47" s="165">
        <f>IF(BB47=3,G47,0)</f>
        <v>0</v>
      </c>
      <c r="BF47" s="165">
        <f>IF(BB47=4,G47,0)</f>
        <v>0</v>
      </c>
      <c r="BG47" s="165">
        <f>IF(BB47=5,G47,0)</f>
        <v>0</v>
      </c>
      <c r="CA47" s="165">
        <v>1</v>
      </c>
      <c r="CB47" s="165">
        <v>7</v>
      </c>
      <c r="CC47" s="192"/>
      <c r="CD47" s="192"/>
    </row>
    <row r="48" spans="1:17" ht="12.75">
      <c r="A48" s="200"/>
      <c r="B48" s="201"/>
      <c r="C48" s="203" t="s">
        <v>149</v>
      </c>
      <c r="D48" s="204"/>
      <c r="E48" s="205">
        <v>249.63</v>
      </c>
      <c r="F48" s="206"/>
      <c r="G48" s="207"/>
      <c r="H48" s="208"/>
      <c r="I48" s="209"/>
      <c r="J48" s="208"/>
      <c r="K48" s="209"/>
      <c r="M48" s="202" t="s">
        <v>149</v>
      </c>
      <c r="O48" s="202"/>
      <c r="Q48" s="192"/>
    </row>
    <row r="49" spans="1:82" ht="12.75">
      <c r="A49" s="193">
        <v>19</v>
      </c>
      <c r="B49" s="194" t="s">
        <v>150</v>
      </c>
      <c r="C49" s="195" t="s">
        <v>151</v>
      </c>
      <c r="D49" s="196" t="s">
        <v>109</v>
      </c>
      <c r="E49" s="197">
        <v>70</v>
      </c>
      <c r="F49" s="197">
        <v>0</v>
      </c>
      <c r="G49" s="198">
        <f>E49*F49</f>
        <v>0</v>
      </c>
      <c r="H49" s="199">
        <v>0</v>
      </c>
      <c r="I49" s="199">
        <f>E49*H49</f>
        <v>0</v>
      </c>
      <c r="J49" s="199">
        <v>0</v>
      </c>
      <c r="K49" s="199">
        <f>E49*J49</f>
        <v>0</v>
      </c>
      <c r="Q49" s="192">
        <v>2</v>
      </c>
      <c r="AA49" s="165">
        <v>1</v>
      </c>
      <c r="AB49" s="165">
        <v>7</v>
      </c>
      <c r="AC49" s="165">
        <v>7</v>
      </c>
      <c r="BB49" s="165">
        <v>2</v>
      </c>
      <c r="BC49" s="165">
        <f>IF(BB49=1,G49,0)</f>
        <v>0</v>
      </c>
      <c r="BD49" s="165">
        <f>IF(BB49=2,G49,0)</f>
        <v>0</v>
      </c>
      <c r="BE49" s="165">
        <f>IF(BB49=3,G49,0)</f>
        <v>0</v>
      </c>
      <c r="BF49" s="165">
        <f>IF(BB49=4,G49,0)</f>
        <v>0</v>
      </c>
      <c r="BG49" s="165">
        <f>IF(BB49=5,G49,0)</f>
        <v>0</v>
      </c>
      <c r="CA49" s="165">
        <v>1</v>
      </c>
      <c r="CB49" s="165">
        <v>7</v>
      </c>
      <c r="CC49" s="192"/>
      <c r="CD49" s="192"/>
    </row>
    <row r="50" spans="1:17" ht="12.75">
      <c r="A50" s="200"/>
      <c r="B50" s="201"/>
      <c r="C50" s="203" t="s">
        <v>152</v>
      </c>
      <c r="D50" s="204"/>
      <c r="E50" s="205">
        <v>70</v>
      </c>
      <c r="F50" s="206"/>
      <c r="G50" s="207"/>
      <c r="H50" s="208"/>
      <c r="I50" s="209"/>
      <c r="J50" s="208"/>
      <c r="K50" s="209"/>
      <c r="M50" s="202" t="s">
        <v>152</v>
      </c>
      <c r="O50" s="202"/>
      <c r="Q50" s="192"/>
    </row>
    <row r="51" spans="1:82" ht="22.5">
      <c r="A51" s="193">
        <v>20</v>
      </c>
      <c r="B51" s="194" t="s">
        <v>153</v>
      </c>
      <c r="C51" s="195" t="s">
        <v>154</v>
      </c>
      <c r="D51" s="196" t="s">
        <v>109</v>
      </c>
      <c r="E51" s="197">
        <v>43.36</v>
      </c>
      <c r="F51" s="197">
        <v>0</v>
      </c>
      <c r="G51" s="198">
        <f>E51*F51</f>
        <v>0</v>
      </c>
      <c r="H51" s="199">
        <v>0.00307</v>
      </c>
      <c r="I51" s="199">
        <f>E51*H51</f>
        <v>0.1331152</v>
      </c>
      <c r="J51" s="199">
        <v>0</v>
      </c>
      <c r="K51" s="199">
        <f>E51*J51</f>
        <v>0</v>
      </c>
      <c r="Q51" s="192">
        <v>2</v>
      </c>
      <c r="AA51" s="165">
        <v>1</v>
      </c>
      <c r="AB51" s="165">
        <v>7</v>
      </c>
      <c r="AC51" s="165">
        <v>7</v>
      </c>
      <c r="BB51" s="165">
        <v>2</v>
      </c>
      <c r="BC51" s="165">
        <f>IF(BB51=1,G51,0)</f>
        <v>0</v>
      </c>
      <c r="BD51" s="165">
        <f>IF(BB51=2,G51,0)</f>
        <v>0</v>
      </c>
      <c r="BE51" s="165">
        <f>IF(BB51=3,G51,0)</f>
        <v>0</v>
      </c>
      <c r="BF51" s="165">
        <f>IF(BB51=4,G51,0)</f>
        <v>0</v>
      </c>
      <c r="BG51" s="165">
        <f>IF(BB51=5,G51,0)</f>
        <v>0</v>
      </c>
      <c r="CA51" s="165">
        <v>1</v>
      </c>
      <c r="CB51" s="165">
        <v>7</v>
      </c>
      <c r="CC51" s="192"/>
      <c r="CD51" s="192"/>
    </row>
    <row r="52" spans="1:17" ht="12.75">
      <c r="A52" s="200"/>
      <c r="B52" s="201"/>
      <c r="C52" s="203" t="s">
        <v>155</v>
      </c>
      <c r="D52" s="204"/>
      <c r="E52" s="205">
        <v>43.36</v>
      </c>
      <c r="F52" s="206"/>
      <c r="G52" s="207"/>
      <c r="H52" s="208"/>
      <c r="I52" s="209"/>
      <c r="J52" s="208"/>
      <c r="K52" s="209"/>
      <c r="M52" s="202" t="s">
        <v>155</v>
      </c>
      <c r="O52" s="202"/>
      <c r="Q52" s="192"/>
    </row>
    <row r="53" spans="1:82" ht="22.5">
      <c r="A53" s="193">
        <v>21</v>
      </c>
      <c r="B53" s="194" t="s">
        <v>156</v>
      </c>
      <c r="C53" s="195" t="s">
        <v>157</v>
      </c>
      <c r="D53" s="196" t="s">
        <v>109</v>
      </c>
      <c r="E53" s="197">
        <v>57.2</v>
      </c>
      <c r="F53" s="197">
        <v>0</v>
      </c>
      <c r="G53" s="198">
        <f>E53*F53</f>
        <v>0</v>
      </c>
      <c r="H53" s="199">
        <v>0.00411</v>
      </c>
      <c r="I53" s="199">
        <f>E53*H53</f>
        <v>0.235092</v>
      </c>
      <c r="J53" s="199">
        <v>0</v>
      </c>
      <c r="K53" s="199">
        <f>E53*J53</f>
        <v>0</v>
      </c>
      <c r="Q53" s="192">
        <v>2</v>
      </c>
      <c r="AA53" s="165">
        <v>1</v>
      </c>
      <c r="AB53" s="165">
        <v>7</v>
      </c>
      <c r="AC53" s="165">
        <v>7</v>
      </c>
      <c r="BB53" s="165">
        <v>2</v>
      </c>
      <c r="BC53" s="165">
        <f>IF(BB53=1,G53,0)</f>
        <v>0</v>
      </c>
      <c r="BD53" s="165">
        <f>IF(BB53=2,G53,0)</f>
        <v>0</v>
      </c>
      <c r="BE53" s="165">
        <f>IF(BB53=3,G53,0)</f>
        <v>0</v>
      </c>
      <c r="BF53" s="165">
        <f>IF(BB53=4,G53,0)</f>
        <v>0</v>
      </c>
      <c r="BG53" s="165">
        <f>IF(BB53=5,G53,0)</f>
        <v>0</v>
      </c>
      <c r="CA53" s="165">
        <v>1</v>
      </c>
      <c r="CB53" s="165">
        <v>7</v>
      </c>
      <c r="CC53" s="192"/>
      <c r="CD53" s="192"/>
    </row>
    <row r="54" spans="1:17" ht="12.75">
      <c r="A54" s="200"/>
      <c r="B54" s="201"/>
      <c r="C54" s="203" t="s">
        <v>158</v>
      </c>
      <c r="D54" s="204"/>
      <c r="E54" s="205">
        <v>57.2</v>
      </c>
      <c r="F54" s="206"/>
      <c r="G54" s="207"/>
      <c r="H54" s="208"/>
      <c r="I54" s="209"/>
      <c r="J54" s="208"/>
      <c r="K54" s="209"/>
      <c r="M54" s="202" t="s">
        <v>158</v>
      </c>
      <c r="O54" s="202"/>
      <c r="Q54" s="192"/>
    </row>
    <row r="55" spans="1:82" ht="22.5">
      <c r="A55" s="193">
        <v>22</v>
      </c>
      <c r="B55" s="194" t="s">
        <v>159</v>
      </c>
      <c r="C55" s="195" t="s">
        <v>160</v>
      </c>
      <c r="D55" s="196" t="s">
        <v>109</v>
      </c>
      <c r="E55" s="197">
        <v>17</v>
      </c>
      <c r="F55" s="197">
        <v>0</v>
      </c>
      <c r="G55" s="198">
        <f>E55*F55</f>
        <v>0</v>
      </c>
      <c r="H55" s="199">
        <v>0.00773</v>
      </c>
      <c r="I55" s="199">
        <f>E55*H55</f>
        <v>0.13141</v>
      </c>
      <c r="J55" s="199">
        <v>0</v>
      </c>
      <c r="K55" s="199">
        <f>E55*J55</f>
        <v>0</v>
      </c>
      <c r="Q55" s="192">
        <v>2</v>
      </c>
      <c r="AA55" s="165">
        <v>1</v>
      </c>
      <c r="AB55" s="165">
        <v>7</v>
      </c>
      <c r="AC55" s="165">
        <v>7</v>
      </c>
      <c r="BB55" s="165">
        <v>2</v>
      </c>
      <c r="BC55" s="165">
        <f>IF(BB55=1,G55,0)</f>
        <v>0</v>
      </c>
      <c r="BD55" s="165">
        <f>IF(BB55=2,G55,0)</f>
        <v>0</v>
      </c>
      <c r="BE55" s="165">
        <f>IF(BB55=3,G55,0)</f>
        <v>0</v>
      </c>
      <c r="BF55" s="165">
        <f>IF(BB55=4,G55,0)</f>
        <v>0</v>
      </c>
      <c r="BG55" s="165">
        <f>IF(BB55=5,G55,0)</f>
        <v>0</v>
      </c>
      <c r="CA55" s="165">
        <v>1</v>
      </c>
      <c r="CB55" s="165">
        <v>7</v>
      </c>
      <c r="CC55" s="192"/>
      <c r="CD55" s="192"/>
    </row>
    <row r="56" spans="1:17" ht="12.75">
      <c r="A56" s="200"/>
      <c r="B56" s="201"/>
      <c r="C56" s="203" t="s">
        <v>161</v>
      </c>
      <c r="D56" s="204"/>
      <c r="E56" s="205">
        <v>17</v>
      </c>
      <c r="F56" s="206"/>
      <c r="G56" s="207"/>
      <c r="H56" s="208"/>
      <c r="I56" s="209"/>
      <c r="J56" s="208"/>
      <c r="K56" s="209"/>
      <c r="M56" s="202" t="s">
        <v>161</v>
      </c>
      <c r="O56" s="202"/>
      <c r="Q56" s="192"/>
    </row>
    <row r="57" spans="1:82" ht="12.75">
      <c r="A57" s="193">
        <v>23</v>
      </c>
      <c r="B57" s="194" t="s">
        <v>162</v>
      </c>
      <c r="C57" s="195" t="s">
        <v>163</v>
      </c>
      <c r="D57" s="196" t="s">
        <v>109</v>
      </c>
      <c r="E57" s="197">
        <v>17</v>
      </c>
      <c r="F57" s="197">
        <v>0</v>
      </c>
      <c r="G57" s="198">
        <f>E57*F57</f>
        <v>0</v>
      </c>
      <c r="H57" s="199">
        <v>0</v>
      </c>
      <c r="I57" s="199">
        <f>E57*H57</f>
        <v>0</v>
      </c>
      <c r="J57" s="199">
        <v>0</v>
      </c>
      <c r="K57" s="199">
        <f>E57*J57</f>
        <v>0</v>
      </c>
      <c r="Q57" s="192">
        <v>2</v>
      </c>
      <c r="AA57" s="165">
        <v>1</v>
      </c>
      <c r="AB57" s="165">
        <v>7</v>
      </c>
      <c r="AC57" s="165">
        <v>7</v>
      </c>
      <c r="BB57" s="165">
        <v>2</v>
      </c>
      <c r="BC57" s="165">
        <f>IF(BB57=1,G57,0)</f>
        <v>0</v>
      </c>
      <c r="BD57" s="165">
        <f>IF(BB57=2,G57,0)</f>
        <v>0</v>
      </c>
      <c r="BE57" s="165">
        <f>IF(BB57=3,G57,0)</f>
        <v>0</v>
      </c>
      <c r="BF57" s="165">
        <f>IF(BB57=4,G57,0)</f>
        <v>0</v>
      </c>
      <c r="BG57" s="165">
        <f>IF(BB57=5,G57,0)</f>
        <v>0</v>
      </c>
      <c r="CA57" s="165">
        <v>1</v>
      </c>
      <c r="CB57" s="165">
        <v>7</v>
      </c>
      <c r="CC57" s="192"/>
      <c r="CD57" s="192"/>
    </row>
    <row r="58" spans="1:82" ht="12.75">
      <c r="A58" s="193">
        <v>24</v>
      </c>
      <c r="B58" s="194" t="s">
        <v>164</v>
      </c>
      <c r="C58" s="195" t="s">
        <v>165</v>
      </c>
      <c r="D58" s="196" t="s">
        <v>99</v>
      </c>
      <c r="E58" s="197">
        <v>812.402</v>
      </c>
      <c r="F58" s="197">
        <v>0</v>
      </c>
      <c r="G58" s="198">
        <f>E58*F58</f>
        <v>0</v>
      </c>
      <c r="H58" s="199">
        <v>0.00013</v>
      </c>
      <c r="I58" s="199">
        <f>E58*H58</f>
        <v>0.10561226</v>
      </c>
      <c r="J58" s="199">
        <v>0</v>
      </c>
      <c r="K58" s="199">
        <f>E58*J58</f>
        <v>0</v>
      </c>
      <c r="Q58" s="192">
        <v>2</v>
      </c>
      <c r="AA58" s="165">
        <v>1</v>
      </c>
      <c r="AB58" s="165">
        <v>7</v>
      </c>
      <c r="AC58" s="165">
        <v>7</v>
      </c>
      <c r="BB58" s="165">
        <v>2</v>
      </c>
      <c r="BC58" s="165">
        <f>IF(BB58=1,G58,0)</f>
        <v>0</v>
      </c>
      <c r="BD58" s="165">
        <f>IF(BB58=2,G58,0)</f>
        <v>0</v>
      </c>
      <c r="BE58" s="165">
        <f>IF(BB58=3,G58,0)</f>
        <v>0</v>
      </c>
      <c r="BF58" s="165">
        <f>IF(BB58=4,G58,0)</f>
        <v>0</v>
      </c>
      <c r="BG58" s="165">
        <f>IF(BB58=5,G58,0)</f>
        <v>0</v>
      </c>
      <c r="CA58" s="165">
        <v>1</v>
      </c>
      <c r="CB58" s="165">
        <v>7</v>
      </c>
      <c r="CC58" s="192"/>
      <c r="CD58" s="192"/>
    </row>
    <row r="59" spans="1:82" ht="22.5">
      <c r="A59" s="193">
        <v>25</v>
      </c>
      <c r="B59" s="194" t="s">
        <v>166</v>
      </c>
      <c r="C59" s="195" t="s">
        <v>167</v>
      </c>
      <c r="D59" s="196" t="s">
        <v>94</v>
      </c>
      <c r="E59" s="197">
        <v>1</v>
      </c>
      <c r="F59" s="197">
        <v>0</v>
      </c>
      <c r="G59" s="198">
        <f>E59*F59</f>
        <v>0</v>
      </c>
      <c r="H59" s="199">
        <v>0</v>
      </c>
      <c r="I59" s="199">
        <f>E59*H59</f>
        <v>0</v>
      </c>
      <c r="J59" s="199">
        <v>0</v>
      </c>
      <c r="K59" s="199">
        <f>E59*J59</f>
        <v>0</v>
      </c>
      <c r="Q59" s="192">
        <v>2</v>
      </c>
      <c r="AA59" s="165">
        <v>12</v>
      </c>
      <c r="AB59" s="165">
        <v>0</v>
      </c>
      <c r="AC59" s="165">
        <v>43</v>
      </c>
      <c r="BB59" s="165">
        <v>2</v>
      </c>
      <c r="BC59" s="165">
        <f>IF(BB59=1,G59,0)</f>
        <v>0</v>
      </c>
      <c r="BD59" s="165">
        <f>IF(BB59=2,G59,0)</f>
        <v>0</v>
      </c>
      <c r="BE59" s="165">
        <f>IF(BB59=3,G59,0)</f>
        <v>0</v>
      </c>
      <c r="BF59" s="165">
        <f>IF(BB59=4,G59,0)</f>
        <v>0</v>
      </c>
      <c r="BG59" s="165">
        <f>IF(BB59=5,G59,0)</f>
        <v>0</v>
      </c>
      <c r="CA59" s="165">
        <v>12</v>
      </c>
      <c r="CB59" s="165">
        <v>0</v>
      </c>
      <c r="CC59" s="192"/>
      <c r="CD59" s="192"/>
    </row>
    <row r="60" spans="1:82" ht="12.75">
      <c r="A60" s="193">
        <v>26</v>
      </c>
      <c r="B60" s="194" t="s">
        <v>168</v>
      </c>
      <c r="C60" s="195" t="s">
        <v>169</v>
      </c>
      <c r="D60" s="196" t="s">
        <v>61</v>
      </c>
      <c r="E60" s="197"/>
      <c r="F60" s="197">
        <v>0</v>
      </c>
      <c r="G60" s="198">
        <f>E60*F60</f>
        <v>0</v>
      </c>
      <c r="H60" s="199">
        <v>0</v>
      </c>
      <c r="I60" s="199">
        <f>E60*H60</f>
        <v>0</v>
      </c>
      <c r="J60" s="199">
        <v>0</v>
      </c>
      <c r="K60" s="199">
        <f>E60*J60</f>
        <v>0</v>
      </c>
      <c r="Q60" s="192">
        <v>2</v>
      </c>
      <c r="AA60" s="165">
        <v>7</v>
      </c>
      <c r="AB60" s="165">
        <v>1002</v>
      </c>
      <c r="AC60" s="165">
        <v>5</v>
      </c>
      <c r="BB60" s="165">
        <v>2</v>
      </c>
      <c r="BC60" s="165">
        <f>IF(BB60=1,G60,0)</f>
        <v>0</v>
      </c>
      <c r="BD60" s="165">
        <f>IF(BB60=2,G60,0)</f>
        <v>0</v>
      </c>
      <c r="BE60" s="165">
        <f>IF(BB60=3,G60,0)</f>
        <v>0</v>
      </c>
      <c r="BF60" s="165">
        <f>IF(BB60=4,G60,0)</f>
        <v>0</v>
      </c>
      <c r="BG60" s="165">
        <f>IF(BB60=5,G60,0)</f>
        <v>0</v>
      </c>
      <c r="CA60" s="165">
        <v>7</v>
      </c>
      <c r="CB60" s="165">
        <v>1002</v>
      </c>
      <c r="CC60" s="192"/>
      <c r="CD60" s="192"/>
    </row>
    <row r="61" spans="1:59" ht="12.75">
      <c r="A61" s="210"/>
      <c r="B61" s="211" t="s">
        <v>78</v>
      </c>
      <c r="C61" s="212" t="str">
        <f>CONCATENATE(B30," ",C30)</f>
        <v>765 Krytiny tvrdé</v>
      </c>
      <c r="D61" s="213"/>
      <c r="E61" s="214"/>
      <c r="F61" s="215"/>
      <c r="G61" s="216">
        <f>SUM(G30:G60)</f>
        <v>0</v>
      </c>
      <c r="H61" s="217"/>
      <c r="I61" s="218">
        <f>SUM(I30:I60)</f>
        <v>12.824113480000001</v>
      </c>
      <c r="J61" s="217"/>
      <c r="K61" s="218">
        <f>SUM(K30:K60)</f>
        <v>0</v>
      </c>
      <c r="Q61" s="192">
        <v>4</v>
      </c>
      <c r="BC61" s="219">
        <f>SUM(BC30:BC60)</f>
        <v>0</v>
      </c>
      <c r="BD61" s="219">
        <f>SUM(BD30:BD60)</f>
        <v>0</v>
      </c>
      <c r="BE61" s="219">
        <f>SUM(BE30:BE60)</f>
        <v>0</v>
      </c>
      <c r="BF61" s="219">
        <f>SUM(BF30:BF60)</f>
        <v>0</v>
      </c>
      <c r="BG61" s="219">
        <f>SUM(BG30:BG60)</f>
        <v>0</v>
      </c>
    </row>
    <row r="62" spans="1:17" ht="12.75">
      <c r="A62" s="184" t="s">
        <v>76</v>
      </c>
      <c r="B62" s="185" t="s">
        <v>170</v>
      </c>
      <c r="C62" s="186" t="s">
        <v>171</v>
      </c>
      <c r="D62" s="187"/>
      <c r="E62" s="188"/>
      <c r="F62" s="188"/>
      <c r="G62" s="189"/>
      <c r="H62" s="190"/>
      <c r="I62" s="191"/>
      <c r="J62" s="190"/>
      <c r="K62" s="191"/>
      <c r="Q62" s="192">
        <v>1</v>
      </c>
    </row>
    <row r="63" spans="1:82" ht="12.75">
      <c r="A63" s="193">
        <v>27</v>
      </c>
      <c r="B63" s="194" t="s">
        <v>172</v>
      </c>
      <c r="C63" s="195" t="s">
        <v>173</v>
      </c>
      <c r="D63" s="196" t="s">
        <v>99</v>
      </c>
      <c r="E63" s="197">
        <v>300.3568</v>
      </c>
      <c r="F63" s="197">
        <v>0</v>
      </c>
      <c r="G63" s="198">
        <f>E63*F63</f>
        <v>0</v>
      </c>
      <c r="H63" s="199">
        <v>0.0004</v>
      </c>
      <c r="I63" s="199">
        <f>E63*H63</f>
        <v>0.12014272000000001</v>
      </c>
      <c r="J63" s="199">
        <v>0</v>
      </c>
      <c r="K63" s="199">
        <f>E63*J63</f>
        <v>0</v>
      </c>
      <c r="Q63" s="192">
        <v>2</v>
      </c>
      <c r="AA63" s="165">
        <v>1</v>
      </c>
      <c r="AB63" s="165">
        <v>7</v>
      </c>
      <c r="AC63" s="165">
        <v>7</v>
      </c>
      <c r="BB63" s="165">
        <v>2</v>
      </c>
      <c r="BC63" s="165">
        <f>IF(BB63=1,G63,0)</f>
        <v>0</v>
      </c>
      <c r="BD63" s="165">
        <f>IF(BB63=2,G63,0)</f>
        <v>0</v>
      </c>
      <c r="BE63" s="165">
        <f>IF(BB63=3,G63,0)</f>
        <v>0</v>
      </c>
      <c r="BF63" s="165">
        <f>IF(BB63=4,G63,0)</f>
        <v>0</v>
      </c>
      <c r="BG63" s="165">
        <f>IF(BB63=5,G63,0)</f>
        <v>0</v>
      </c>
      <c r="CA63" s="165">
        <v>1</v>
      </c>
      <c r="CB63" s="165">
        <v>7</v>
      </c>
      <c r="CC63" s="192"/>
      <c r="CD63" s="192"/>
    </row>
    <row r="64" spans="1:17" ht="22.5">
      <c r="A64" s="200"/>
      <c r="B64" s="201"/>
      <c r="C64" s="203" t="s">
        <v>174</v>
      </c>
      <c r="D64" s="204"/>
      <c r="E64" s="205">
        <v>198.324</v>
      </c>
      <c r="F64" s="206"/>
      <c r="G64" s="207"/>
      <c r="H64" s="208"/>
      <c r="I64" s="209"/>
      <c r="J64" s="208"/>
      <c r="K64" s="209"/>
      <c r="M64" s="202" t="s">
        <v>174</v>
      </c>
      <c r="O64" s="202"/>
      <c r="Q64" s="192"/>
    </row>
    <row r="65" spans="1:17" ht="12.75">
      <c r="A65" s="200"/>
      <c r="B65" s="201"/>
      <c r="C65" s="203" t="s">
        <v>175</v>
      </c>
      <c r="D65" s="204"/>
      <c r="E65" s="205">
        <v>23.404</v>
      </c>
      <c r="F65" s="206"/>
      <c r="G65" s="207"/>
      <c r="H65" s="208"/>
      <c r="I65" s="209"/>
      <c r="J65" s="208"/>
      <c r="K65" s="209"/>
      <c r="M65" s="202" t="s">
        <v>175</v>
      </c>
      <c r="O65" s="202"/>
      <c r="Q65" s="192"/>
    </row>
    <row r="66" spans="1:17" ht="12.75">
      <c r="A66" s="200"/>
      <c r="B66" s="201"/>
      <c r="C66" s="203" t="s">
        <v>176</v>
      </c>
      <c r="D66" s="204"/>
      <c r="E66" s="205">
        <v>40.32</v>
      </c>
      <c r="F66" s="206"/>
      <c r="G66" s="207"/>
      <c r="H66" s="208"/>
      <c r="I66" s="209"/>
      <c r="J66" s="208"/>
      <c r="K66" s="209"/>
      <c r="M66" s="202" t="s">
        <v>176</v>
      </c>
      <c r="O66" s="202"/>
      <c r="Q66" s="192"/>
    </row>
    <row r="67" spans="1:17" ht="12.75">
      <c r="A67" s="200"/>
      <c r="B67" s="201"/>
      <c r="C67" s="203" t="s">
        <v>177</v>
      </c>
      <c r="D67" s="204"/>
      <c r="E67" s="205">
        <v>26.3088</v>
      </c>
      <c r="F67" s="206"/>
      <c r="G67" s="207"/>
      <c r="H67" s="208"/>
      <c r="I67" s="209"/>
      <c r="J67" s="208"/>
      <c r="K67" s="209"/>
      <c r="M67" s="202" t="s">
        <v>177</v>
      </c>
      <c r="O67" s="202"/>
      <c r="Q67" s="192"/>
    </row>
    <row r="68" spans="1:17" ht="12.75">
      <c r="A68" s="200"/>
      <c r="B68" s="201"/>
      <c r="C68" s="203" t="s">
        <v>178</v>
      </c>
      <c r="D68" s="204"/>
      <c r="E68" s="205">
        <v>12</v>
      </c>
      <c r="F68" s="206"/>
      <c r="G68" s="207"/>
      <c r="H68" s="208"/>
      <c r="I68" s="209"/>
      <c r="J68" s="208"/>
      <c r="K68" s="209"/>
      <c r="M68" s="202" t="s">
        <v>178</v>
      </c>
      <c r="O68" s="202"/>
      <c r="Q68" s="192"/>
    </row>
    <row r="69" spans="1:59" ht="12.75">
      <c r="A69" s="210"/>
      <c r="B69" s="211" t="s">
        <v>78</v>
      </c>
      <c r="C69" s="212" t="str">
        <f>CONCATENATE(B62," ",C62)</f>
        <v>783 Nátěry</v>
      </c>
      <c r="D69" s="213"/>
      <c r="E69" s="214"/>
      <c r="F69" s="215"/>
      <c r="G69" s="216">
        <f>SUM(G62:G68)</f>
        <v>0</v>
      </c>
      <c r="H69" s="217"/>
      <c r="I69" s="218">
        <f>SUM(I62:I68)</f>
        <v>0.12014272000000001</v>
      </c>
      <c r="J69" s="217"/>
      <c r="K69" s="218">
        <f>SUM(K62:K68)</f>
        <v>0</v>
      </c>
      <c r="Q69" s="192">
        <v>4</v>
      </c>
      <c r="BC69" s="219">
        <f>SUM(BC62:BC68)</f>
        <v>0</v>
      </c>
      <c r="BD69" s="219">
        <f>SUM(BD62:BD68)</f>
        <v>0</v>
      </c>
      <c r="BE69" s="219">
        <f>SUM(BE62:BE68)</f>
        <v>0</v>
      </c>
      <c r="BF69" s="219">
        <f>SUM(BF62:BF68)</f>
        <v>0</v>
      </c>
      <c r="BG69" s="219">
        <f>SUM(BG62:BG68)</f>
        <v>0</v>
      </c>
    </row>
    <row r="70" spans="1:17" ht="12.75">
      <c r="A70" s="184" t="s">
        <v>76</v>
      </c>
      <c r="B70" s="185" t="s">
        <v>179</v>
      </c>
      <c r="C70" s="186" t="s">
        <v>180</v>
      </c>
      <c r="D70" s="187"/>
      <c r="E70" s="188"/>
      <c r="F70" s="188"/>
      <c r="G70" s="189"/>
      <c r="H70" s="190"/>
      <c r="I70" s="191"/>
      <c r="J70" s="190"/>
      <c r="K70" s="191"/>
      <c r="Q70" s="192">
        <v>1</v>
      </c>
    </row>
    <row r="71" spans="1:82" ht="12.75">
      <c r="A71" s="193">
        <v>28</v>
      </c>
      <c r="B71" s="194" t="s">
        <v>181</v>
      </c>
      <c r="C71" s="195" t="s">
        <v>182</v>
      </c>
      <c r="D71" s="196" t="s">
        <v>99</v>
      </c>
      <c r="E71" s="197">
        <v>812.402</v>
      </c>
      <c r="F71" s="197">
        <v>0</v>
      </c>
      <c r="G71" s="198">
        <f>E71*F71</f>
        <v>0</v>
      </c>
      <c r="H71" s="199">
        <v>0</v>
      </c>
      <c r="I71" s="199">
        <f>E71*H71</f>
        <v>0</v>
      </c>
      <c r="J71" s="199">
        <v>-0.006</v>
      </c>
      <c r="K71" s="199">
        <f>E71*J71</f>
        <v>-4.874412</v>
      </c>
      <c r="Q71" s="192">
        <v>2</v>
      </c>
      <c r="AA71" s="165">
        <v>1</v>
      </c>
      <c r="AB71" s="165">
        <v>7</v>
      </c>
      <c r="AC71" s="165">
        <v>7</v>
      </c>
      <c r="BB71" s="165">
        <v>2</v>
      </c>
      <c r="BC71" s="165">
        <f>IF(BB71=1,G71,0)</f>
        <v>0</v>
      </c>
      <c r="BD71" s="165">
        <f>IF(BB71=2,G71,0)</f>
        <v>0</v>
      </c>
      <c r="BE71" s="165">
        <f>IF(BB71=3,G71,0)</f>
        <v>0</v>
      </c>
      <c r="BF71" s="165">
        <f>IF(BB71=4,G71,0)</f>
        <v>0</v>
      </c>
      <c r="BG71" s="165">
        <f>IF(BB71=5,G71,0)</f>
        <v>0</v>
      </c>
      <c r="CA71" s="165">
        <v>1</v>
      </c>
      <c r="CB71" s="165">
        <v>7</v>
      </c>
      <c r="CC71" s="192"/>
      <c r="CD71" s="192"/>
    </row>
    <row r="72" spans="1:82" ht="12.75">
      <c r="A72" s="193">
        <v>29</v>
      </c>
      <c r="B72" s="194" t="s">
        <v>183</v>
      </c>
      <c r="C72" s="195" t="s">
        <v>184</v>
      </c>
      <c r="D72" s="196" t="s">
        <v>99</v>
      </c>
      <c r="E72" s="197">
        <v>4.104</v>
      </c>
      <c r="F72" s="197">
        <v>0</v>
      </c>
      <c r="G72" s="198">
        <f>E72*F72</f>
        <v>0</v>
      </c>
      <c r="H72" s="199">
        <v>0</v>
      </c>
      <c r="I72" s="199">
        <f>E72*H72</f>
        <v>0</v>
      </c>
      <c r="J72" s="199">
        <v>-0.00721</v>
      </c>
      <c r="K72" s="199">
        <f>E72*J72</f>
        <v>-0.029589840000000003</v>
      </c>
      <c r="Q72" s="192">
        <v>2</v>
      </c>
      <c r="AA72" s="165">
        <v>1</v>
      </c>
      <c r="AB72" s="165">
        <v>7</v>
      </c>
      <c r="AC72" s="165">
        <v>7</v>
      </c>
      <c r="BB72" s="165">
        <v>2</v>
      </c>
      <c r="BC72" s="165">
        <f>IF(BB72=1,G72,0)</f>
        <v>0</v>
      </c>
      <c r="BD72" s="165">
        <f>IF(BB72=2,G72,0)</f>
        <v>0</v>
      </c>
      <c r="BE72" s="165">
        <f>IF(BB72=3,G72,0)</f>
        <v>0</v>
      </c>
      <c r="BF72" s="165">
        <f>IF(BB72=4,G72,0)</f>
        <v>0</v>
      </c>
      <c r="BG72" s="165">
        <f>IF(BB72=5,G72,0)</f>
        <v>0</v>
      </c>
      <c r="CA72" s="165">
        <v>1</v>
      </c>
      <c r="CB72" s="165">
        <v>7</v>
      </c>
      <c r="CC72" s="192"/>
      <c r="CD72" s="192"/>
    </row>
    <row r="73" spans="1:82" ht="12.75">
      <c r="A73" s="193">
        <v>30</v>
      </c>
      <c r="B73" s="194" t="s">
        <v>185</v>
      </c>
      <c r="C73" s="195" t="s">
        <v>186</v>
      </c>
      <c r="D73" s="196" t="s">
        <v>106</v>
      </c>
      <c r="E73" s="197">
        <v>3</v>
      </c>
      <c r="F73" s="197">
        <v>0</v>
      </c>
      <c r="G73" s="198">
        <f>E73*F73</f>
        <v>0</v>
      </c>
      <c r="H73" s="199">
        <v>0</v>
      </c>
      <c r="I73" s="199">
        <f>E73*H73</f>
        <v>0</v>
      </c>
      <c r="J73" s="199">
        <v>-0.02008</v>
      </c>
      <c r="K73" s="199">
        <f>E73*J73</f>
        <v>-0.06024</v>
      </c>
      <c r="Q73" s="192">
        <v>2</v>
      </c>
      <c r="AA73" s="165">
        <v>1</v>
      </c>
      <c r="AB73" s="165">
        <v>7</v>
      </c>
      <c r="AC73" s="165">
        <v>7</v>
      </c>
      <c r="BB73" s="165">
        <v>2</v>
      </c>
      <c r="BC73" s="165">
        <f>IF(BB73=1,G73,0)</f>
        <v>0</v>
      </c>
      <c r="BD73" s="165">
        <f>IF(BB73=2,G73,0)</f>
        <v>0</v>
      </c>
      <c r="BE73" s="165">
        <f>IF(BB73=3,G73,0)</f>
        <v>0</v>
      </c>
      <c r="BF73" s="165">
        <f>IF(BB73=4,G73,0)</f>
        <v>0</v>
      </c>
      <c r="BG73" s="165">
        <f>IF(BB73=5,G73,0)</f>
        <v>0</v>
      </c>
      <c r="CA73" s="165">
        <v>1</v>
      </c>
      <c r="CB73" s="165">
        <v>7</v>
      </c>
      <c r="CC73" s="192"/>
      <c r="CD73" s="192"/>
    </row>
    <row r="74" spans="1:82" ht="12.75">
      <c r="A74" s="193">
        <v>31</v>
      </c>
      <c r="B74" s="194" t="s">
        <v>187</v>
      </c>
      <c r="C74" s="195" t="s">
        <v>188</v>
      </c>
      <c r="D74" s="196" t="s">
        <v>109</v>
      </c>
      <c r="E74" s="197">
        <v>18</v>
      </c>
      <c r="F74" s="197">
        <v>0</v>
      </c>
      <c r="G74" s="198">
        <f>E74*F74</f>
        <v>0</v>
      </c>
      <c r="H74" s="199">
        <v>0</v>
      </c>
      <c r="I74" s="199">
        <f>E74*H74</f>
        <v>0</v>
      </c>
      <c r="J74" s="199">
        <v>-0.00377</v>
      </c>
      <c r="K74" s="199">
        <f>E74*J74</f>
        <v>-0.06786</v>
      </c>
      <c r="Q74" s="192">
        <v>2</v>
      </c>
      <c r="AA74" s="165">
        <v>1</v>
      </c>
      <c r="AB74" s="165">
        <v>7</v>
      </c>
      <c r="AC74" s="165">
        <v>7</v>
      </c>
      <c r="BB74" s="165">
        <v>2</v>
      </c>
      <c r="BC74" s="165">
        <f>IF(BB74=1,G74,0)</f>
        <v>0</v>
      </c>
      <c r="BD74" s="165">
        <f>IF(BB74=2,G74,0)</f>
        <v>0</v>
      </c>
      <c r="BE74" s="165">
        <f>IF(BB74=3,G74,0)</f>
        <v>0</v>
      </c>
      <c r="BF74" s="165">
        <f>IF(BB74=4,G74,0)</f>
        <v>0</v>
      </c>
      <c r="BG74" s="165">
        <f>IF(BB74=5,G74,0)</f>
        <v>0</v>
      </c>
      <c r="CA74" s="165">
        <v>1</v>
      </c>
      <c r="CB74" s="165">
        <v>7</v>
      </c>
      <c r="CC74" s="192"/>
      <c r="CD74" s="192"/>
    </row>
    <row r="75" spans="1:82" ht="12.75">
      <c r="A75" s="193">
        <v>32</v>
      </c>
      <c r="B75" s="194" t="s">
        <v>189</v>
      </c>
      <c r="C75" s="195" t="s">
        <v>190</v>
      </c>
      <c r="D75" s="196" t="s">
        <v>109</v>
      </c>
      <c r="E75" s="197">
        <v>70.83</v>
      </c>
      <c r="F75" s="197">
        <v>0</v>
      </c>
      <c r="G75" s="198">
        <f>E75*F75</f>
        <v>0</v>
      </c>
      <c r="H75" s="199">
        <v>0</v>
      </c>
      <c r="I75" s="199">
        <f>E75*H75</f>
        <v>0</v>
      </c>
      <c r="J75" s="199">
        <v>-0.00337</v>
      </c>
      <c r="K75" s="199">
        <f>E75*J75</f>
        <v>-0.2386971</v>
      </c>
      <c r="Q75" s="192">
        <v>2</v>
      </c>
      <c r="AA75" s="165">
        <v>1</v>
      </c>
      <c r="AB75" s="165">
        <v>7</v>
      </c>
      <c r="AC75" s="165">
        <v>7</v>
      </c>
      <c r="BB75" s="165">
        <v>2</v>
      </c>
      <c r="BC75" s="165">
        <f>IF(BB75=1,G75,0)</f>
        <v>0</v>
      </c>
      <c r="BD75" s="165">
        <f>IF(BB75=2,G75,0)</f>
        <v>0</v>
      </c>
      <c r="BE75" s="165">
        <f>IF(BB75=3,G75,0)</f>
        <v>0</v>
      </c>
      <c r="BF75" s="165">
        <f>IF(BB75=4,G75,0)</f>
        <v>0</v>
      </c>
      <c r="BG75" s="165">
        <f>IF(BB75=5,G75,0)</f>
        <v>0</v>
      </c>
      <c r="CA75" s="165">
        <v>1</v>
      </c>
      <c r="CB75" s="165">
        <v>7</v>
      </c>
      <c r="CC75" s="192"/>
      <c r="CD75" s="192"/>
    </row>
    <row r="76" spans="1:82" ht="12.75">
      <c r="A76" s="193">
        <v>33</v>
      </c>
      <c r="B76" s="194" t="s">
        <v>191</v>
      </c>
      <c r="C76" s="195" t="s">
        <v>192</v>
      </c>
      <c r="D76" s="196" t="s">
        <v>109</v>
      </c>
      <c r="E76" s="197">
        <v>84</v>
      </c>
      <c r="F76" s="197">
        <v>0</v>
      </c>
      <c r="G76" s="198">
        <f>E76*F76</f>
        <v>0</v>
      </c>
      <c r="H76" s="199">
        <v>0</v>
      </c>
      <c r="I76" s="199">
        <f>E76*H76</f>
        <v>0</v>
      </c>
      <c r="J76" s="199">
        <v>-0.00418</v>
      </c>
      <c r="K76" s="199">
        <f>E76*J76</f>
        <v>-0.35112</v>
      </c>
      <c r="Q76" s="192">
        <v>2</v>
      </c>
      <c r="AA76" s="165">
        <v>1</v>
      </c>
      <c r="AB76" s="165">
        <v>7</v>
      </c>
      <c r="AC76" s="165">
        <v>7</v>
      </c>
      <c r="BB76" s="165">
        <v>2</v>
      </c>
      <c r="BC76" s="165">
        <f>IF(BB76=1,G76,0)</f>
        <v>0</v>
      </c>
      <c r="BD76" s="165">
        <f>IF(BB76=2,G76,0)</f>
        <v>0</v>
      </c>
      <c r="BE76" s="165">
        <f>IF(BB76=3,G76,0)</f>
        <v>0</v>
      </c>
      <c r="BF76" s="165">
        <f>IF(BB76=4,G76,0)</f>
        <v>0</v>
      </c>
      <c r="BG76" s="165">
        <f>IF(BB76=5,G76,0)</f>
        <v>0</v>
      </c>
      <c r="CA76" s="165">
        <v>1</v>
      </c>
      <c r="CB76" s="165">
        <v>7</v>
      </c>
      <c r="CC76" s="192"/>
      <c r="CD76" s="192"/>
    </row>
    <row r="77" spans="1:82" ht="12.75">
      <c r="A77" s="193">
        <v>34</v>
      </c>
      <c r="B77" s="194" t="s">
        <v>193</v>
      </c>
      <c r="C77" s="195" t="s">
        <v>194</v>
      </c>
      <c r="D77" s="196" t="s">
        <v>106</v>
      </c>
      <c r="E77" s="197">
        <v>6</v>
      </c>
      <c r="F77" s="197">
        <v>0</v>
      </c>
      <c r="G77" s="198">
        <f>E77*F77</f>
        <v>0</v>
      </c>
      <c r="H77" s="199">
        <v>0</v>
      </c>
      <c r="I77" s="199">
        <f>E77*H77</f>
        <v>0</v>
      </c>
      <c r="J77" s="199">
        <v>-0.00179</v>
      </c>
      <c r="K77" s="199">
        <f>E77*J77</f>
        <v>-0.01074</v>
      </c>
      <c r="Q77" s="192">
        <v>2</v>
      </c>
      <c r="AA77" s="165">
        <v>1</v>
      </c>
      <c r="AB77" s="165">
        <v>7</v>
      </c>
      <c r="AC77" s="165">
        <v>7</v>
      </c>
      <c r="BB77" s="165">
        <v>2</v>
      </c>
      <c r="BC77" s="165">
        <f>IF(BB77=1,G77,0)</f>
        <v>0</v>
      </c>
      <c r="BD77" s="165">
        <f>IF(BB77=2,G77,0)</f>
        <v>0</v>
      </c>
      <c r="BE77" s="165">
        <f>IF(BB77=3,G77,0)</f>
        <v>0</v>
      </c>
      <c r="BF77" s="165">
        <f>IF(BB77=4,G77,0)</f>
        <v>0</v>
      </c>
      <c r="BG77" s="165">
        <f>IF(BB77=5,G77,0)</f>
        <v>0</v>
      </c>
      <c r="CA77" s="165">
        <v>1</v>
      </c>
      <c r="CB77" s="165">
        <v>7</v>
      </c>
      <c r="CC77" s="192"/>
      <c r="CD77" s="192"/>
    </row>
    <row r="78" spans="1:82" ht="12.75">
      <c r="A78" s="193">
        <v>35</v>
      </c>
      <c r="B78" s="194" t="s">
        <v>195</v>
      </c>
      <c r="C78" s="195" t="s">
        <v>196</v>
      </c>
      <c r="D78" s="196" t="s">
        <v>99</v>
      </c>
      <c r="E78" s="197">
        <v>812.402</v>
      </c>
      <c r="F78" s="197">
        <v>0</v>
      </c>
      <c r="G78" s="198">
        <f>E78*F78</f>
        <v>0</v>
      </c>
      <c r="H78" s="199">
        <v>0</v>
      </c>
      <c r="I78" s="199">
        <f>E78*H78</f>
        <v>0</v>
      </c>
      <c r="J78" s="199">
        <v>-0.014</v>
      </c>
      <c r="K78" s="199">
        <f>E78*J78</f>
        <v>-11.373628</v>
      </c>
      <c r="Q78" s="192">
        <v>2</v>
      </c>
      <c r="AA78" s="165">
        <v>1</v>
      </c>
      <c r="AB78" s="165">
        <v>7</v>
      </c>
      <c r="AC78" s="165">
        <v>7</v>
      </c>
      <c r="BB78" s="165">
        <v>2</v>
      </c>
      <c r="BC78" s="165">
        <f>IF(BB78=1,G78,0)</f>
        <v>0</v>
      </c>
      <c r="BD78" s="165">
        <f>IF(BB78=2,G78,0)</f>
        <v>0</v>
      </c>
      <c r="BE78" s="165">
        <f>IF(BB78=3,G78,0)</f>
        <v>0</v>
      </c>
      <c r="BF78" s="165">
        <f>IF(BB78=4,G78,0)</f>
        <v>0</v>
      </c>
      <c r="BG78" s="165">
        <f>IF(BB78=5,G78,0)</f>
        <v>0</v>
      </c>
      <c r="CA78" s="165">
        <v>1</v>
      </c>
      <c r="CB78" s="165">
        <v>7</v>
      </c>
      <c r="CC78" s="192"/>
      <c r="CD78" s="192"/>
    </row>
    <row r="79" spans="1:82" ht="12.75">
      <c r="A79" s="193">
        <v>36</v>
      </c>
      <c r="B79" s="194" t="s">
        <v>197</v>
      </c>
      <c r="C79" s="195" t="s">
        <v>198</v>
      </c>
      <c r="D79" s="196" t="s">
        <v>99</v>
      </c>
      <c r="E79" s="197">
        <v>812.402</v>
      </c>
      <c r="F79" s="197">
        <v>0</v>
      </c>
      <c r="G79" s="198">
        <f>E79*F79</f>
        <v>0</v>
      </c>
      <c r="H79" s="199">
        <v>0</v>
      </c>
      <c r="I79" s="199">
        <f>E79*H79</f>
        <v>0</v>
      </c>
      <c r="J79" s="199">
        <v>0</v>
      </c>
      <c r="K79" s="199">
        <f>E79*J79</f>
        <v>0</v>
      </c>
      <c r="Q79" s="192">
        <v>2</v>
      </c>
      <c r="AA79" s="165">
        <v>1</v>
      </c>
      <c r="AB79" s="165">
        <v>7</v>
      </c>
      <c r="AC79" s="165">
        <v>7</v>
      </c>
      <c r="BB79" s="165">
        <v>2</v>
      </c>
      <c r="BC79" s="165">
        <f>IF(BB79=1,G79,0)</f>
        <v>0</v>
      </c>
      <c r="BD79" s="165">
        <f>IF(BB79=2,G79,0)</f>
        <v>0</v>
      </c>
      <c r="BE79" s="165">
        <f>IF(BB79=3,G79,0)</f>
        <v>0</v>
      </c>
      <c r="BF79" s="165">
        <f>IF(BB79=4,G79,0)</f>
        <v>0</v>
      </c>
      <c r="BG79" s="165">
        <f>IF(BB79=5,G79,0)</f>
        <v>0</v>
      </c>
      <c r="CA79" s="165">
        <v>1</v>
      </c>
      <c r="CB79" s="165">
        <v>7</v>
      </c>
      <c r="CC79" s="192"/>
      <c r="CD79" s="192"/>
    </row>
    <row r="80" spans="1:82" ht="12.75">
      <c r="A80" s="193">
        <v>37</v>
      </c>
      <c r="B80" s="194" t="s">
        <v>199</v>
      </c>
      <c r="C80" s="195" t="s">
        <v>200</v>
      </c>
      <c r="D80" s="196" t="s">
        <v>109</v>
      </c>
      <c r="E80" s="197">
        <v>74.2</v>
      </c>
      <c r="F80" s="197">
        <v>0</v>
      </c>
      <c r="G80" s="198">
        <f>E80*F80</f>
        <v>0</v>
      </c>
      <c r="H80" s="199">
        <v>0</v>
      </c>
      <c r="I80" s="199">
        <f>E80*H80</f>
        <v>0</v>
      </c>
      <c r="J80" s="199">
        <v>-0.002</v>
      </c>
      <c r="K80" s="199">
        <f>E80*J80</f>
        <v>-0.1484</v>
      </c>
      <c r="Q80" s="192">
        <v>2</v>
      </c>
      <c r="AA80" s="165">
        <v>1</v>
      </c>
      <c r="AB80" s="165">
        <v>7</v>
      </c>
      <c r="AC80" s="165">
        <v>7</v>
      </c>
      <c r="BB80" s="165">
        <v>2</v>
      </c>
      <c r="BC80" s="165">
        <f>IF(BB80=1,G80,0)</f>
        <v>0</v>
      </c>
      <c r="BD80" s="165">
        <f>IF(BB80=2,G80,0)</f>
        <v>0</v>
      </c>
      <c r="BE80" s="165">
        <f>IF(BB80=3,G80,0)</f>
        <v>0</v>
      </c>
      <c r="BF80" s="165">
        <f>IF(BB80=4,G80,0)</f>
        <v>0</v>
      </c>
      <c r="BG80" s="165">
        <f>IF(BB80=5,G80,0)</f>
        <v>0</v>
      </c>
      <c r="CA80" s="165">
        <v>1</v>
      </c>
      <c r="CB80" s="165">
        <v>7</v>
      </c>
      <c r="CC80" s="192"/>
      <c r="CD80" s="192"/>
    </row>
    <row r="81" spans="1:17" ht="12.75">
      <c r="A81" s="200"/>
      <c r="B81" s="201"/>
      <c r="C81" s="203" t="s">
        <v>201</v>
      </c>
      <c r="D81" s="204"/>
      <c r="E81" s="205">
        <v>74.2</v>
      </c>
      <c r="F81" s="206"/>
      <c r="G81" s="207"/>
      <c r="H81" s="208"/>
      <c r="I81" s="209"/>
      <c r="J81" s="208"/>
      <c r="K81" s="209"/>
      <c r="M81" s="202" t="s">
        <v>201</v>
      </c>
      <c r="O81" s="202"/>
      <c r="Q81" s="192"/>
    </row>
    <row r="82" spans="1:82" ht="12.75">
      <c r="A82" s="193">
        <v>38</v>
      </c>
      <c r="B82" s="194" t="s">
        <v>202</v>
      </c>
      <c r="C82" s="195" t="s">
        <v>198</v>
      </c>
      <c r="D82" s="196" t="s">
        <v>109</v>
      </c>
      <c r="E82" s="197">
        <v>74.2</v>
      </c>
      <c r="F82" s="197">
        <v>0</v>
      </c>
      <c r="G82" s="198">
        <f>E82*F82</f>
        <v>0</v>
      </c>
      <c r="H82" s="199">
        <v>0</v>
      </c>
      <c r="I82" s="199">
        <f>E82*H82</f>
        <v>0</v>
      </c>
      <c r="J82" s="199">
        <v>0</v>
      </c>
      <c r="K82" s="199">
        <f>E82*J82</f>
        <v>0</v>
      </c>
      <c r="Q82" s="192">
        <v>2</v>
      </c>
      <c r="AA82" s="165">
        <v>1</v>
      </c>
      <c r="AB82" s="165">
        <v>7</v>
      </c>
      <c r="AC82" s="165">
        <v>7</v>
      </c>
      <c r="BB82" s="165">
        <v>2</v>
      </c>
      <c r="BC82" s="165">
        <f>IF(BB82=1,G82,0)</f>
        <v>0</v>
      </c>
      <c r="BD82" s="165">
        <f>IF(BB82=2,G82,0)</f>
        <v>0</v>
      </c>
      <c r="BE82" s="165">
        <f>IF(BB82=3,G82,0)</f>
        <v>0</v>
      </c>
      <c r="BF82" s="165">
        <f>IF(BB82=4,G82,0)</f>
        <v>0</v>
      </c>
      <c r="BG82" s="165">
        <f>IF(BB82=5,G82,0)</f>
        <v>0</v>
      </c>
      <c r="CA82" s="165">
        <v>1</v>
      </c>
      <c r="CB82" s="165">
        <v>7</v>
      </c>
      <c r="CC82" s="192"/>
      <c r="CD82" s="192"/>
    </row>
    <row r="83" spans="1:59" ht="12.75">
      <c r="A83" s="210"/>
      <c r="B83" s="211" t="s">
        <v>78</v>
      </c>
      <c r="C83" s="212" t="str">
        <f>CONCATENATE(B70," ",C70)</f>
        <v>998 Demontáž</v>
      </c>
      <c r="D83" s="213"/>
      <c r="E83" s="214"/>
      <c r="F83" s="215"/>
      <c r="G83" s="216">
        <f>SUM(G70:G82)</f>
        <v>0</v>
      </c>
      <c r="H83" s="217"/>
      <c r="I83" s="218">
        <f>SUM(I70:I82)</f>
        <v>0</v>
      </c>
      <c r="J83" s="217"/>
      <c r="K83" s="218">
        <f>SUM(K70:K82)</f>
        <v>-17.15468694</v>
      </c>
      <c r="Q83" s="192">
        <v>4</v>
      </c>
      <c r="BC83" s="219">
        <f>SUM(BC70:BC82)</f>
        <v>0</v>
      </c>
      <c r="BD83" s="219">
        <f>SUM(BD70:BD82)</f>
        <v>0</v>
      </c>
      <c r="BE83" s="219">
        <f>SUM(BE70:BE82)</f>
        <v>0</v>
      </c>
      <c r="BF83" s="219">
        <f>SUM(BF70:BF82)</f>
        <v>0</v>
      </c>
      <c r="BG83" s="219">
        <f>SUM(BG70:BG82)</f>
        <v>0</v>
      </c>
    </row>
    <row r="84" spans="1:17" ht="12.75">
      <c r="A84" s="184" t="s">
        <v>76</v>
      </c>
      <c r="B84" s="185" t="s">
        <v>203</v>
      </c>
      <c r="C84" s="186" t="s">
        <v>204</v>
      </c>
      <c r="D84" s="187"/>
      <c r="E84" s="188"/>
      <c r="F84" s="188"/>
      <c r="G84" s="189"/>
      <c r="H84" s="190"/>
      <c r="I84" s="191"/>
      <c r="J84" s="190"/>
      <c r="K84" s="191"/>
      <c r="Q84" s="192">
        <v>1</v>
      </c>
    </row>
    <row r="85" spans="1:82" ht="12.75">
      <c r="A85" s="193">
        <v>39</v>
      </c>
      <c r="B85" s="194" t="s">
        <v>205</v>
      </c>
      <c r="C85" s="195" t="s">
        <v>206</v>
      </c>
      <c r="D85" s="196" t="s">
        <v>77</v>
      </c>
      <c r="E85" s="197">
        <v>1</v>
      </c>
      <c r="F85" s="197">
        <v>0</v>
      </c>
      <c r="G85" s="198">
        <f>E85*F85</f>
        <v>0</v>
      </c>
      <c r="H85" s="199">
        <v>0</v>
      </c>
      <c r="I85" s="199">
        <f>E85*H85</f>
        <v>0</v>
      </c>
      <c r="J85" s="199">
        <v>0</v>
      </c>
      <c r="K85" s="199">
        <f>E85*J85</f>
        <v>0</v>
      </c>
      <c r="Q85" s="192">
        <v>2</v>
      </c>
      <c r="AA85" s="165">
        <v>12</v>
      </c>
      <c r="AB85" s="165">
        <v>0</v>
      </c>
      <c r="AC85" s="165">
        <v>49</v>
      </c>
      <c r="BB85" s="165">
        <v>4</v>
      </c>
      <c r="BC85" s="165">
        <f>IF(BB85=1,G85,0)</f>
        <v>0</v>
      </c>
      <c r="BD85" s="165">
        <f>IF(BB85=2,G85,0)</f>
        <v>0</v>
      </c>
      <c r="BE85" s="165">
        <f>IF(BB85=3,G85,0)</f>
        <v>0</v>
      </c>
      <c r="BF85" s="165">
        <f>IF(BB85=4,G85,0)</f>
        <v>0</v>
      </c>
      <c r="BG85" s="165">
        <f>IF(BB85=5,G85,0)</f>
        <v>0</v>
      </c>
      <c r="CA85" s="165">
        <v>12</v>
      </c>
      <c r="CB85" s="165">
        <v>0</v>
      </c>
      <c r="CC85" s="192"/>
      <c r="CD85" s="192"/>
    </row>
    <row r="86" spans="1:82" ht="12.75">
      <c r="A86" s="193">
        <v>40</v>
      </c>
      <c r="B86" s="194" t="s">
        <v>207</v>
      </c>
      <c r="C86" s="195" t="s">
        <v>208</v>
      </c>
      <c r="D86" s="196" t="s">
        <v>77</v>
      </c>
      <c r="E86" s="197">
        <v>1</v>
      </c>
      <c r="F86" s="197">
        <v>0</v>
      </c>
      <c r="G86" s="198">
        <f>E86*F86</f>
        <v>0</v>
      </c>
      <c r="H86" s="199">
        <v>0</v>
      </c>
      <c r="I86" s="199">
        <f>E86*H86</f>
        <v>0</v>
      </c>
      <c r="J86" s="199">
        <v>0</v>
      </c>
      <c r="K86" s="199">
        <f>E86*J86</f>
        <v>0</v>
      </c>
      <c r="Q86" s="192">
        <v>2</v>
      </c>
      <c r="AA86" s="165">
        <v>12</v>
      </c>
      <c r="AB86" s="165">
        <v>0</v>
      </c>
      <c r="AC86" s="165">
        <v>50</v>
      </c>
      <c r="BB86" s="165">
        <v>4</v>
      </c>
      <c r="BC86" s="165">
        <f>IF(BB86=1,G86,0)</f>
        <v>0</v>
      </c>
      <c r="BD86" s="165">
        <f>IF(BB86=2,G86,0)</f>
        <v>0</v>
      </c>
      <c r="BE86" s="165">
        <f>IF(BB86=3,G86,0)</f>
        <v>0</v>
      </c>
      <c r="BF86" s="165">
        <f>IF(BB86=4,G86,0)</f>
        <v>0</v>
      </c>
      <c r="BG86" s="165">
        <f>IF(BB86=5,G86,0)</f>
        <v>0</v>
      </c>
      <c r="CA86" s="165">
        <v>12</v>
      </c>
      <c r="CB86" s="165">
        <v>0</v>
      </c>
      <c r="CC86" s="192"/>
      <c r="CD86" s="192"/>
    </row>
    <row r="87" spans="1:59" ht="12.75">
      <c r="A87" s="210"/>
      <c r="B87" s="211" t="s">
        <v>78</v>
      </c>
      <c r="C87" s="212" t="str">
        <f>CONCATENATE(B84," ",C84)</f>
        <v>M21A Hromosvod</v>
      </c>
      <c r="D87" s="213"/>
      <c r="E87" s="214"/>
      <c r="F87" s="215"/>
      <c r="G87" s="216">
        <f>SUM(G84:G86)</f>
        <v>0</v>
      </c>
      <c r="H87" s="217"/>
      <c r="I87" s="218">
        <f>SUM(I84:I86)</f>
        <v>0</v>
      </c>
      <c r="J87" s="217"/>
      <c r="K87" s="218">
        <f>SUM(K84:K86)</f>
        <v>0</v>
      </c>
      <c r="Q87" s="192">
        <v>4</v>
      </c>
      <c r="BC87" s="219">
        <f>SUM(BC84:BC86)</f>
        <v>0</v>
      </c>
      <c r="BD87" s="219">
        <f>SUM(BD84:BD86)</f>
        <v>0</v>
      </c>
      <c r="BE87" s="219">
        <f>SUM(BE84:BE86)</f>
        <v>0</v>
      </c>
      <c r="BF87" s="219">
        <f>SUM(BF84:BF86)</f>
        <v>0</v>
      </c>
      <c r="BG87" s="219">
        <f>SUM(BG84:BG86)</f>
        <v>0</v>
      </c>
    </row>
    <row r="88" spans="1:17" ht="12.75">
      <c r="A88" s="184" t="s">
        <v>76</v>
      </c>
      <c r="B88" s="185" t="s">
        <v>209</v>
      </c>
      <c r="C88" s="186" t="s">
        <v>210</v>
      </c>
      <c r="D88" s="187"/>
      <c r="E88" s="188"/>
      <c r="F88" s="188"/>
      <c r="G88" s="189"/>
      <c r="H88" s="190"/>
      <c r="I88" s="191"/>
      <c r="J88" s="190"/>
      <c r="K88" s="191"/>
      <c r="Q88" s="192">
        <v>1</v>
      </c>
    </row>
    <row r="89" spans="1:82" ht="12.75">
      <c r="A89" s="193">
        <v>41</v>
      </c>
      <c r="B89" s="194" t="s">
        <v>211</v>
      </c>
      <c r="C89" s="195" t="s">
        <v>212</v>
      </c>
      <c r="D89" s="196" t="s">
        <v>213</v>
      </c>
      <c r="E89" s="197">
        <v>17.15468694</v>
      </c>
      <c r="F89" s="197">
        <v>0</v>
      </c>
      <c r="G89" s="198">
        <f>E89*F89</f>
        <v>0</v>
      </c>
      <c r="H89" s="199">
        <v>0</v>
      </c>
      <c r="I89" s="199">
        <f>E89*H89</f>
        <v>0</v>
      </c>
      <c r="J89" s="199">
        <v>0</v>
      </c>
      <c r="K89" s="199">
        <f>E89*J89</f>
        <v>0</v>
      </c>
      <c r="Q89" s="192">
        <v>2</v>
      </c>
      <c r="AA89" s="165">
        <v>8</v>
      </c>
      <c r="AB89" s="165">
        <v>0</v>
      </c>
      <c r="AC89" s="165">
        <v>3</v>
      </c>
      <c r="BB89" s="165">
        <v>1</v>
      </c>
      <c r="BC89" s="165">
        <f>IF(BB89=1,G89,0)</f>
        <v>0</v>
      </c>
      <c r="BD89" s="165">
        <f>IF(BB89=2,G89,0)</f>
        <v>0</v>
      </c>
      <c r="BE89" s="165">
        <f>IF(BB89=3,G89,0)</f>
        <v>0</v>
      </c>
      <c r="BF89" s="165">
        <f>IF(BB89=4,G89,0)</f>
        <v>0</v>
      </c>
      <c r="BG89" s="165">
        <f>IF(BB89=5,G89,0)</f>
        <v>0</v>
      </c>
      <c r="CA89" s="165">
        <v>8</v>
      </c>
      <c r="CB89" s="165">
        <v>0</v>
      </c>
      <c r="CC89" s="192"/>
      <c r="CD89" s="192"/>
    </row>
    <row r="90" spans="1:82" ht="12.75">
      <c r="A90" s="193">
        <v>42</v>
      </c>
      <c r="B90" s="194" t="s">
        <v>214</v>
      </c>
      <c r="C90" s="195" t="s">
        <v>215</v>
      </c>
      <c r="D90" s="196" t="s">
        <v>213</v>
      </c>
      <c r="E90" s="197">
        <v>17.15468694</v>
      </c>
      <c r="F90" s="197">
        <v>0</v>
      </c>
      <c r="G90" s="198">
        <f>E90*F90</f>
        <v>0</v>
      </c>
      <c r="H90" s="199">
        <v>0</v>
      </c>
      <c r="I90" s="199">
        <f>E90*H90</f>
        <v>0</v>
      </c>
      <c r="J90" s="199">
        <v>0</v>
      </c>
      <c r="K90" s="199">
        <f>E90*J90</f>
        <v>0</v>
      </c>
      <c r="Q90" s="192">
        <v>2</v>
      </c>
      <c r="AA90" s="165">
        <v>8</v>
      </c>
      <c r="AB90" s="165">
        <v>0</v>
      </c>
      <c r="AC90" s="165">
        <v>3</v>
      </c>
      <c r="BB90" s="165">
        <v>1</v>
      </c>
      <c r="BC90" s="165">
        <f>IF(BB90=1,G90,0)</f>
        <v>0</v>
      </c>
      <c r="BD90" s="165">
        <f>IF(BB90=2,G90,0)</f>
        <v>0</v>
      </c>
      <c r="BE90" s="165">
        <f>IF(BB90=3,G90,0)</f>
        <v>0</v>
      </c>
      <c r="BF90" s="165">
        <f>IF(BB90=4,G90,0)</f>
        <v>0</v>
      </c>
      <c r="BG90" s="165">
        <f>IF(BB90=5,G90,0)</f>
        <v>0</v>
      </c>
      <c r="CA90" s="165">
        <v>8</v>
      </c>
      <c r="CB90" s="165">
        <v>0</v>
      </c>
      <c r="CC90" s="192"/>
      <c r="CD90" s="192"/>
    </row>
    <row r="91" spans="1:82" ht="12.75">
      <c r="A91" s="193">
        <v>43</v>
      </c>
      <c r="B91" s="194" t="s">
        <v>216</v>
      </c>
      <c r="C91" s="195" t="s">
        <v>217</v>
      </c>
      <c r="D91" s="196" t="s">
        <v>213</v>
      </c>
      <c r="E91" s="197">
        <v>154.39218246</v>
      </c>
      <c r="F91" s="197">
        <v>0</v>
      </c>
      <c r="G91" s="198">
        <f>E91*F91</f>
        <v>0</v>
      </c>
      <c r="H91" s="199">
        <v>0</v>
      </c>
      <c r="I91" s="199">
        <f>E91*H91</f>
        <v>0</v>
      </c>
      <c r="J91" s="199">
        <v>0</v>
      </c>
      <c r="K91" s="199">
        <f>E91*J91</f>
        <v>0</v>
      </c>
      <c r="Q91" s="192">
        <v>2</v>
      </c>
      <c r="AA91" s="165">
        <v>8</v>
      </c>
      <c r="AB91" s="165">
        <v>0</v>
      </c>
      <c r="AC91" s="165">
        <v>3</v>
      </c>
      <c r="BB91" s="165">
        <v>1</v>
      </c>
      <c r="BC91" s="165">
        <f>IF(BB91=1,G91,0)</f>
        <v>0</v>
      </c>
      <c r="BD91" s="165">
        <f>IF(BB91=2,G91,0)</f>
        <v>0</v>
      </c>
      <c r="BE91" s="165">
        <f>IF(BB91=3,G91,0)</f>
        <v>0</v>
      </c>
      <c r="BF91" s="165">
        <f>IF(BB91=4,G91,0)</f>
        <v>0</v>
      </c>
      <c r="BG91" s="165">
        <f>IF(BB91=5,G91,0)</f>
        <v>0</v>
      </c>
      <c r="CA91" s="165">
        <v>8</v>
      </c>
      <c r="CB91" s="165">
        <v>0</v>
      </c>
      <c r="CC91" s="192"/>
      <c r="CD91" s="192"/>
    </row>
    <row r="92" spans="1:82" ht="12.75">
      <c r="A92" s="193">
        <v>44</v>
      </c>
      <c r="B92" s="194" t="s">
        <v>218</v>
      </c>
      <c r="C92" s="195" t="s">
        <v>219</v>
      </c>
      <c r="D92" s="196" t="s">
        <v>213</v>
      </c>
      <c r="E92" s="197">
        <v>17.15468694</v>
      </c>
      <c r="F92" s="197">
        <v>0</v>
      </c>
      <c r="G92" s="198">
        <f>E92*F92</f>
        <v>0</v>
      </c>
      <c r="H92" s="199">
        <v>0</v>
      </c>
      <c r="I92" s="199">
        <f>E92*H92</f>
        <v>0</v>
      </c>
      <c r="J92" s="199">
        <v>0</v>
      </c>
      <c r="K92" s="199">
        <f>E92*J92</f>
        <v>0</v>
      </c>
      <c r="Q92" s="192">
        <v>2</v>
      </c>
      <c r="AA92" s="165">
        <v>8</v>
      </c>
      <c r="AB92" s="165">
        <v>0</v>
      </c>
      <c r="AC92" s="165">
        <v>3</v>
      </c>
      <c r="BB92" s="165">
        <v>1</v>
      </c>
      <c r="BC92" s="165">
        <f>IF(BB92=1,G92,0)</f>
        <v>0</v>
      </c>
      <c r="BD92" s="165">
        <f>IF(BB92=2,G92,0)</f>
        <v>0</v>
      </c>
      <c r="BE92" s="165">
        <f>IF(BB92=3,G92,0)</f>
        <v>0</v>
      </c>
      <c r="BF92" s="165">
        <f>IF(BB92=4,G92,0)</f>
        <v>0</v>
      </c>
      <c r="BG92" s="165">
        <f>IF(BB92=5,G92,0)</f>
        <v>0</v>
      </c>
      <c r="CA92" s="165">
        <v>8</v>
      </c>
      <c r="CB92" s="165">
        <v>0</v>
      </c>
      <c r="CC92" s="192"/>
      <c r="CD92" s="192"/>
    </row>
    <row r="93" spans="1:82" ht="12.75">
      <c r="A93" s="193">
        <v>45</v>
      </c>
      <c r="B93" s="194" t="s">
        <v>220</v>
      </c>
      <c r="C93" s="195" t="s">
        <v>221</v>
      </c>
      <c r="D93" s="196" t="s">
        <v>213</v>
      </c>
      <c r="E93" s="197">
        <v>17.15468694</v>
      </c>
      <c r="F93" s="197">
        <v>0</v>
      </c>
      <c r="G93" s="198">
        <f>E93*F93</f>
        <v>0</v>
      </c>
      <c r="H93" s="199">
        <v>0</v>
      </c>
      <c r="I93" s="199">
        <f>E93*H93</f>
        <v>0</v>
      </c>
      <c r="J93" s="199">
        <v>0</v>
      </c>
      <c r="K93" s="199">
        <f>E93*J93</f>
        <v>0</v>
      </c>
      <c r="Q93" s="192">
        <v>2</v>
      </c>
      <c r="AA93" s="165">
        <v>8</v>
      </c>
      <c r="AB93" s="165">
        <v>0</v>
      </c>
      <c r="AC93" s="165">
        <v>3</v>
      </c>
      <c r="BB93" s="165">
        <v>1</v>
      </c>
      <c r="BC93" s="165">
        <f>IF(BB93=1,G93,0)</f>
        <v>0</v>
      </c>
      <c r="BD93" s="165">
        <f>IF(BB93=2,G93,0)</f>
        <v>0</v>
      </c>
      <c r="BE93" s="165">
        <f>IF(BB93=3,G93,0)</f>
        <v>0</v>
      </c>
      <c r="BF93" s="165">
        <f>IF(BB93=4,G93,0)</f>
        <v>0</v>
      </c>
      <c r="BG93" s="165">
        <f>IF(BB93=5,G93,0)</f>
        <v>0</v>
      </c>
      <c r="CA93" s="165">
        <v>8</v>
      </c>
      <c r="CB93" s="165">
        <v>0</v>
      </c>
      <c r="CC93" s="192"/>
      <c r="CD93" s="192"/>
    </row>
    <row r="94" spans="1:82" ht="12.75">
      <c r="A94" s="193">
        <v>46</v>
      </c>
      <c r="B94" s="194" t="s">
        <v>222</v>
      </c>
      <c r="C94" s="195" t="s">
        <v>223</v>
      </c>
      <c r="D94" s="196" t="s">
        <v>213</v>
      </c>
      <c r="E94" s="197">
        <v>17.15468694</v>
      </c>
      <c r="F94" s="197">
        <v>0</v>
      </c>
      <c r="G94" s="198">
        <f>E94*F94</f>
        <v>0</v>
      </c>
      <c r="H94" s="199">
        <v>0</v>
      </c>
      <c r="I94" s="199">
        <f>E94*H94</f>
        <v>0</v>
      </c>
      <c r="J94" s="199">
        <v>0</v>
      </c>
      <c r="K94" s="199">
        <f>E94*J94</f>
        <v>0</v>
      </c>
      <c r="Q94" s="192">
        <v>2</v>
      </c>
      <c r="AA94" s="165">
        <v>8</v>
      </c>
      <c r="AB94" s="165">
        <v>0</v>
      </c>
      <c r="AC94" s="165">
        <v>3</v>
      </c>
      <c r="BB94" s="165">
        <v>1</v>
      </c>
      <c r="BC94" s="165">
        <f>IF(BB94=1,G94,0)</f>
        <v>0</v>
      </c>
      <c r="BD94" s="165">
        <f>IF(BB94=2,G94,0)</f>
        <v>0</v>
      </c>
      <c r="BE94" s="165">
        <f>IF(BB94=3,G94,0)</f>
        <v>0</v>
      </c>
      <c r="BF94" s="165">
        <f>IF(BB94=4,G94,0)</f>
        <v>0</v>
      </c>
      <c r="BG94" s="165">
        <f>IF(BB94=5,G94,0)</f>
        <v>0</v>
      </c>
      <c r="CA94" s="165">
        <v>8</v>
      </c>
      <c r="CB94" s="165">
        <v>0</v>
      </c>
      <c r="CC94" s="192"/>
      <c r="CD94" s="192"/>
    </row>
    <row r="95" spans="1:82" ht="12.75">
      <c r="A95" s="193">
        <v>47</v>
      </c>
      <c r="B95" s="194" t="s">
        <v>224</v>
      </c>
      <c r="C95" s="195" t="s">
        <v>225</v>
      </c>
      <c r="D95" s="196" t="s">
        <v>213</v>
      </c>
      <c r="E95" s="197">
        <v>16.39988071464</v>
      </c>
      <c r="F95" s="197">
        <v>0</v>
      </c>
      <c r="G95" s="198">
        <f>E95*F95</f>
        <v>0</v>
      </c>
      <c r="H95" s="199">
        <v>0</v>
      </c>
      <c r="I95" s="199">
        <f>E95*H95</f>
        <v>0</v>
      </c>
      <c r="J95" s="199">
        <v>0</v>
      </c>
      <c r="K95" s="199">
        <f>E95*J95</f>
        <v>0</v>
      </c>
      <c r="Q95" s="192">
        <v>2</v>
      </c>
      <c r="AA95" s="165">
        <v>8</v>
      </c>
      <c r="AB95" s="165">
        <v>0</v>
      </c>
      <c r="AC95" s="165">
        <v>3</v>
      </c>
      <c r="BB95" s="165">
        <v>1</v>
      </c>
      <c r="BC95" s="165">
        <f>IF(BB95=1,G95,0)</f>
        <v>0</v>
      </c>
      <c r="BD95" s="165">
        <f>IF(BB95=2,G95,0)</f>
        <v>0</v>
      </c>
      <c r="BE95" s="165">
        <f>IF(BB95=3,G95,0)</f>
        <v>0</v>
      </c>
      <c r="BF95" s="165">
        <f>IF(BB95=4,G95,0)</f>
        <v>0</v>
      </c>
      <c r="BG95" s="165">
        <f>IF(BB95=5,G95,0)</f>
        <v>0</v>
      </c>
      <c r="CA95" s="165">
        <v>8</v>
      </c>
      <c r="CB95" s="165">
        <v>0</v>
      </c>
      <c r="CC95" s="192"/>
      <c r="CD95" s="192"/>
    </row>
    <row r="96" spans="1:82" ht="12.75">
      <c r="A96" s="193">
        <v>48</v>
      </c>
      <c r="B96" s="194" t="s">
        <v>226</v>
      </c>
      <c r="C96" s="195" t="s">
        <v>227</v>
      </c>
      <c r="D96" s="196" t="s">
        <v>213</v>
      </c>
      <c r="E96" s="197">
        <v>0.7719609123</v>
      </c>
      <c r="F96" s="197">
        <v>0</v>
      </c>
      <c r="G96" s="198">
        <f>E96*F96</f>
        <v>0</v>
      </c>
      <c r="H96" s="199">
        <v>0</v>
      </c>
      <c r="I96" s="199">
        <f>E96*H96</f>
        <v>0</v>
      </c>
      <c r="J96" s="199">
        <v>0</v>
      </c>
      <c r="K96" s="199">
        <f>E96*J96</f>
        <v>0</v>
      </c>
      <c r="Q96" s="192">
        <v>2</v>
      </c>
      <c r="AA96" s="165">
        <v>8</v>
      </c>
      <c r="AB96" s="165">
        <v>0</v>
      </c>
      <c r="AC96" s="165">
        <v>3</v>
      </c>
      <c r="BB96" s="165">
        <v>1</v>
      </c>
      <c r="BC96" s="165">
        <f>IF(BB96=1,G96,0)</f>
        <v>0</v>
      </c>
      <c r="BD96" s="165">
        <f>IF(BB96=2,G96,0)</f>
        <v>0</v>
      </c>
      <c r="BE96" s="165">
        <f>IF(BB96=3,G96,0)</f>
        <v>0</v>
      </c>
      <c r="BF96" s="165">
        <f>IF(BB96=4,G96,0)</f>
        <v>0</v>
      </c>
      <c r="BG96" s="165">
        <f>IF(BB96=5,G96,0)</f>
        <v>0</v>
      </c>
      <c r="CA96" s="165">
        <v>8</v>
      </c>
      <c r="CB96" s="165">
        <v>0</v>
      </c>
      <c r="CC96" s="192"/>
      <c r="CD96" s="192"/>
    </row>
    <row r="97" spans="1:59" ht="12.75">
      <c r="A97" s="210"/>
      <c r="B97" s="211" t="s">
        <v>78</v>
      </c>
      <c r="C97" s="212" t="str">
        <f>CONCATENATE(B88," ",C88)</f>
        <v>D96 Přesuny suti a vybouraných hmot</v>
      </c>
      <c r="D97" s="213"/>
      <c r="E97" s="214"/>
      <c r="F97" s="215"/>
      <c r="G97" s="216">
        <f>SUM(G88:G96)</f>
        <v>0</v>
      </c>
      <c r="H97" s="217"/>
      <c r="I97" s="218">
        <f>SUM(I88:I96)</f>
        <v>0</v>
      </c>
      <c r="J97" s="217"/>
      <c r="K97" s="218">
        <f>SUM(K88:K96)</f>
        <v>0</v>
      </c>
      <c r="Q97" s="192">
        <v>4</v>
      </c>
      <c r="BC97" s="219">
        <f>SUM(BC88:BC96)</f>
        <v>0</v>
      </c>
      <c r="BD97" s="219">
        <f>SUM(BD88:BD96)</f>
        <v>0</v>
      </c>
      <c r="BE97" s="219">
        <f>SUM(BE88:BE96)</f>
        <v>0</v>
      </c>
      <c r="BF97" s="219">
        <f>SUM(BF88:BF96)</f>
        <v>0</v>
      </c>
      <c r="BG97" s="219">
        <f>SUM(BG88:BG96)</f>
        <v>0</v>
      </c>
    </row>
    <row r="98" ht="12.75">
      <c r="E98" s="165"/>
    </row>
    <row r="99" ht="12.75">
      <c r="E99" s="165"/>
    </row>
    <row r="100" ht="12.75">
      <c r="E100" s="165"/>
    </row>
    <row r="101" ht="12.75">
      <c r="E101" s="165"/>
    </row>
    <row r="102" ht="12.75">
      <c r="E102" s="165"/>
    </row>
    <row r="103" ht="12.75">
      <c r="E103" s="165"/>
    </row>
    <row r="104" ht="12.75">
      <c r="E104" s="165"/>
    </row>
    <row r="105" ht="12.75">
      <c r="E105" s="165"/>
    </row>
    <row r="106" ht="12.75">
      <c r="E106" s="165"/>
    </row>
    <row r="107" ht="12.75">
      <c r="E107" s="165"/>
    </row>
    <row r="108" ht="12.75">
      <c r="E108" s="165"/>
    </row>
    <row r="109" ht="12.75">
      <c r="E109" s="165"/>
    </row>
    <row r="110" ht="12.75">
      <c r="E110" s="165"/>
    </row>
    <row r="111" ht="12.75">
      <c r="E111" s="165"/>
    </row>
    <row r="112" ht="12.75">
      <c r="E112" s="165"/>
    </row>
    <row r="113" ht="12.75">
      <c r="E113" s="165"/>
    </row>
    <row r="114" ht="12.75">
      <c r="E114" s="165"/>
    </row>
    <row r="115" ht="12.75">
      <c r="E115" s="165"/>
    </row>
    <row r="116" ht="12.75">
      <c r="E116" s="165"/>
    </row>
    <row r="117" ht="12.75">
      <c r="E117" s="165"/>
    </row>
    <row r="118" ht="12.75">
      <c r="E118" s="165"/>
    </row>
    <row r="119" ht="12.75">
      <c r="E119" s="165"/>
    </row>
    <row r="120" ht="12.75">
      <c r="E120" s="165"/>
    </row>
    <row r="121" spans="1:7" ht="12.75">
      <c r="A121" s="208"/>
      <c r="B121" s="208"/>
      <c r="C121" s="208"/>
      <c r="D121" s="208"/>
      <c r="E121" s="208"/>
      <c r="F121" s="208"/>
      <c r="G121" s="208"/>
    </row>
    <row r="122" spans="1:7" ht="12.75">
      <c r="A122" s="208"/>
      <c r="B122" s="208"/>
      <c r="C122" s="208"/>
      <c r="D122" s="208"/>
      <c r="E122" s="208"/>
      <c r="F122" s="208"/>
      <c r="G122" s="208"/>
    </row>
    <row r="123" spans="1:7" ht="12.75">
      <c r="A123" s="208"/>
      <c r="B123" s="208"/>
      <c r="C123" s="208"/>
      <c r="D123" s="208"/>
      <c r="E123" s="208"/>
      <c r="F123" s="208"/>
      <c r="G123" s="208"/>
    </row>
    <row r="124" spans="1:7" ht="12.75">
      <c r="A124" s="208"/>
      <c r="B124" s="208"/>
      <c r="C124" s="208"/>
      <c r="D124" s="208"/>
      <c r="E124" s="208"/>
      <c r="F124" s="208"/>
      <c r="G124" s="208"/>
    </row>
    <row r="125" ht="12.75">
      <c r="E125" s="165"/>
    </row>
    <row r="126" ht="12.75">
      <c r="E126" s="165"/>
    </row>
    <row r="127" ht="12.75">
      <c r="E127" s="165"/>
    </row>
    <row r="128" ht="12.75">
      <c r="E128" s="165"/>
    </row>
    <row r="129" ht="12.75">
      <c r="E129" s="165"/>
    </row>
    <row r="130" ht="12.75">
      <c r="E130" s="165"/>
    </row>
    <row r="131" ht="12.75">
      <c r="E131" s="165"/>
    </row>
    <row r="132" ht="12.75">
      <c r="E132" s="165"/>
    </row>
    <row r="133" ht="12.75">
      <c r="E133" s="165"/>
    </row>
    <row r="134" ht="12.75">
      <c r="E134" s="165"/>
    </row>
    <row r="135" ht="12.75">
      <c r="E135" s="165"/>
    </row>
    <row r="136" ht="12.75">
      <c r="E136" s="165"/>
    </row>
    <row r="137" ht="12.75">
      <c r="E137" s="165"/>
    </row>
    <row r="138" ht="12.75">
      <c r="E138" s="165"/>
    </row>
    <row r="139" ht="12.75">
      <c r="E139" s="165"/>
    </row>
    <row r="140" ht="12.75">
      <c r="E140" s="165"/>
    </row>
    <row r="141" ht="12.75">
      <c r="E141" s="165"/>
    </row>
    <row r="142" ht="12.75">
      <c r="E142" s="165"/>
    </row>
    <row r="143" ht="12.75">
      <c r="E143" s="165"/>
    </row>
    <row r="144" ht="12.75">
      <c r="E144" s="165"/>
    </row>
    <row r="145" ht="12.75">
      <c r="E145" s="165"/>
    </row>
    <row r="146" ht="12.75">
      <c r="E146" s="165"/>
    </row>
    <row r="147" ht="12.75">
      <c r="E147" s="165"/>
    </row>
    <row r="148" ht="12.75">
      <c r="E148" s="165"/>
    </row>
    <row r="149" ht="12.75">
      <c r="E149" s="165"/>
    </row>
    <row r="150" ht="12.75">
      <c r="E150" s="165"/>
    </row>
    <row r="151" ht="12.75">
      <c r="E151" s="165"/>
    </row>
    <row r="152" ht="12.75">
      <c r="E152" s="165"/>
    </row>
    <row r="153" ht="12.75">
      <c r="E153" s="165"/>
    </row>
    <row r="154" ht="12.75">
      <c r="E154" s="165"/>
    </row>
    <row r="155" ht="12.75">
      <c r="E155" s="165"/>
    </row>
    <row r="156" spans="1:2" ht="12.75">
      <c r="A156" s="220"/>
      <c r="B156" s="220"/>
    </row>
    <row r="157" spans="1:7" ht="12.75">
      <c r="A157" s="208"/>
      <c r="B157" s="208"/>
      <c r="C157" s="221"/>
      <c r="D157" s="221"/>
      <c r="E157" s="222"/>
      <c r="F157" s="221"/>
      <c r="G157" s="223"/>
    </row>
    <row r="158" spans="1:7" ht="12.75">
      <c r="A158" s="224"/>
      <c r="B158" s="224"/>
      <c r="C158" s="208"/>
      <c r="D158" s="208"/>
      <c r="E158" s="225"/>
      <c r="F158" s="208"/>
      <c r="G158" s="208"/>
    </row>
    <row r="159" spans="1:7" ht="12.75">
      <c r="A159" s="208"/>
      <c r="B159" s="208"/>
      <c r="C159" s="208"/>
      <c r="D159" s="208"/>
      <c r="E159" s="225"/>
      <c r="F159" s="208"/>
      <c r="G159" s="208"/>
    </row>
    <row r="160" spans="1:7" ht="12.75">
      <c r="A160" s="208"/>
      <c r="B160" s="208"/>
      <c r="C160" s="208"/>
      <c r="D160" s="208"/>
      <c r="E160" s="225"/>
      <c r="F160" s="208"/>
      <c r="G160" s="208"/>
    </row>
    <row r="161" spans="1:7" ht="12.75">
      <c r="A161" s="208"/>
      <c r="B161" s="208"/>
      <c r="C161" s="208"/>
      <c r="D161" s="208"/>
      <c r="E161" s="225"/>
      <c r="F161" s="208"/>
      <c r="G161" s="208"/>
    </row>
    <row r="162" spans="1:7" ht="12.75">
      <c r="A162" s="208"/>
      <c r="B162" s="208"/>
      <c r="C162" s="208"/>
      <c r="D162" s="208"/>
      <c r="E162" s="225"/>
      <c r="F162" s="208"/>
      <c r="G162" s="208"/>
    </row>
    <row r="163" spans="1:7" ht="12.75">
      <c r="A163" s="208"/>
      <c r="B163" s="208"/>
      <c r="C163" s="208"/>
      <c r="D163" s="208"/>
      <c r="E163" s="225"/>
      <c r="F163" s="208"/>
      <c r="G163" s="208"/>
    </row>
    <row r="164" spans="1:7" ht="12.75">
      <c r="A164" s="208"/>
      <c r="B164" s="208"/>
      <c r="C164" s="208"/>
      <c r="D164" s="208"/>
      <c r="E164" s="225"/>
      <c r="F164" s="208"/>
      <c r="G164" s="208"/>
    </row>
    <row r="165" spans="1:7" ht="12.75">
      <c r="A165" s="208"/>
      <c r="B165" s="208"/>
      <c r="C165" s="208"/>
      <c r="D165" s="208"/>
      <c r="E165" s="225"/>
      <c r="F165" s="208"/>
      <c r="G165" s="208"/>
    </row>
    <row r="166" spans="1:7" ht="12.75">
      <c r="A166" s="208"/>
      <c r="B166" s="208"/>
      <c r="C166" s="208"/>
      <c r="D166" s="208"/>
      <c r="E166" s="225"/>
      <c r="F166" s="208"/>
      <c r="G166" s="208"/>
    </row>
    <row r="167" spans="1:7" ht="12.75">
      <c r="A167" s="208"/>
      <c r="B167" s="208"/>
      <c r="C167" s="208"/>
      <c r="D167" s="208"/>
      <c r="E167" s="225"/>
      <c r="F167" s="208"/>
      <c r="G167" s="208"/>
    </row>
    <row r="168" spans="1:7" ht="12.75">
      <c r="A168" s="208"/>
      <c r="B168" s="208"/>
      <c r="C168" s="208"/>
      <c r="D168" s="208"/>
      <c r="E168" s="225"/>
      <c r="F168" s="208"/>
      <c r="G168" s="208"/>
    </row>
    <row r="169" spans="1:7" ht="12.75">
      <c r="A169" s="208"/>
      <c r="B169" s="208"/>
      <c r="C169" s="208"/>
      <c r="D169" s="208"/>
      <c r="E169" s="225"/>
      <c r="F169" s="208"/>
      <c r="G169" s="208"/>
    </row>
    <row r="170" spans="1:7" ht="12.75">
      <c r="A170" s="208"/>
      <c r="B170" s="208"/>
      <c r="C170" s="208"/>
      <c r="D170" s="208"/>
      <c r="E170" s="225"/>
      <c r="F170" s="208"/>
      <c r="G170" s="208"/>
    </row>
  </sheetData>
  <sheetProtection/>
  <mergeCells count="31">
    <mergeCell ref="C81:D81"/>
    <mergeCell ref="C64:D64"/>
    <mergeCell ref="C65:D65"/>
    <mergeCell ref="C66:D66"/>
    <mergeCell ref="C67:D67"/>
    <mergeCell ref="C68:D68"/>
    <mergeCell ref="C50:D50"/>
    <mergeCell ref="C52:D52"/>
    <mergeCell ref="C54:D54"/>
    <mergeCell ref="C56:D56"/>
    <mergeCell ref="C40:D40"/>
    <mergeCell ref="C41:D41"/>
    <mergeCell ref="C44:D44"/>
    <mergeCell ref="C48:D48"/>
    <mergeCell ref="C32:D32"/>
    <mergeCell ref="C33:D33"/>
    <mergeCell ref="C34:D34"/>
    <mergeCell ref="C35:D35"/>
    <mergeCell ref="C36:D36"/>
    <mergeCell ref="C37:D37"/>
    <mergeCell ref="C38:D38"/>
    <mergeCell ref="C39:D39"/>
    <mergeCell ref="C15:D15"/>
    <mergeCell ref="C17:D17"/>
    <mergeCell ref="C20:D20"/>
    <mergeCell ref="C24:D24"/>
    <mergeCell ref="C27:D27"/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Pípalová</dc:creator>
  <cp:keywords/>
  <dc:description/>
  <cp:lastModifiedBy>Marta Pípalová</cp:lastModifiedBy>
  <dcterms:created xsi:type="dcterms:W3CDTF">2015-07-30T20:05:30Z</dcterms:created>
  <dcterms:modified xsi:type="dcterms:W3CDTF">2015-07-30T20:06:37Z</dcterms:modified>
  <cp:category/>
  <cp:version/>
  <cp:contentType/>
  <cp:contentStatus/>
</cp:coreProperties>
</file>