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001_Ku - Zpevněné plochy ..." sheetId="2" r:id="rId2"/>
    <sheet name="Pokyny pro vyplnění" sheetId="3" r:id="rId3"/>
  </sheets>
  <definedNames>
    <definedName name="_xlnm._FilterDatabase" localSheetId="1" hidden="1">'001_Ku - Zpevněné plochy ...'!$C$79:$K$79</definedName>
    <definedName name="_xlnm.Print_Titles" localSheetId="1">'001_Ku - Zpevněné plochy ...'!$79:$79</definedName>
    <definedName name="_xlnm.Print_Titles" localSheetId="0">'Rekapitulace stavby'!$49:$49</definedName>
    <definedName name="_xlnm.Print_Area" localSheetId="1">'001_Ku - Zpevněné plochy ...'!$C$4:$J$34,'001_Ku - Zpevněné plochy ...'!$C$40:$J$63,'001_Ku - Zpevněné plochy ...'!$C$69:$K$144</definedName>
    <definedName name="_xlnm.Print_Area" localSheetId="2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<sst xmlns="http://schemas.openxmlformats.org/spreadsheetml/2006/main" count="1150" uniqueCount="421">
  <si>
    <t>Export VZ</t>
  </si>
  <si>
    <t>List obsahuje:</t>
  </si>
  <si>
    <t>3.0</t>
  </si>
  <si>
    <t>ZAMOK</t>
  </si>
  <si>
    <t>False</t>
  </si>
  <si>
    <t>{C2475F4E-E44C-40C1-8FA3-66827C65B758}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</si>
  <si>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</si>
  <si>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</si>
  <si>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</si>
  <si>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</si>
  <si>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</si>
  <si>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</si>
  <si>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</si>
  <si>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</si>
  <si>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001/Ku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</si>
  <si>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</si>
  <si>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</si>
  <si>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Zpevněné plochy - Vysoké Mýto</t>
  </si>
  <si>
    <t>0,1</t>
  </si>
  <si>
    <t>KSO:</t>
  </si>
  <si>
    <t>CC-CZ:</t>
  </si>
  <si>
    <t>1</t>
  </si>
  <si>
    <t>Místo:</t>
  </si>
  <si>
    <t xml:space="preserve"> </t>
  </si>
  <si>
    <t>Datum:</t>
  </si>
  <si>
    <t>10.09.2015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</si>
  <si>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</si>
  <si>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</si>
  <si>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</si>
  <si>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</si>
  <si>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</si>
  <si>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</si>
  <si>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</si>
  <si>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</si>
  <si>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</si>
  <si>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</si>
  <si>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</si>
  <si>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</si>
  <si>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</si>
  <si>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</si>
  <si>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</si>
  <si>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</si>
  <si>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</si>
  <si>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</si>
  <si>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</si>
  <si>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</si>
  <si>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</si>
  <si>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</si>
  <si>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</si>
  <si>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</si>
  <si>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</si>
  <si>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</si>
  <si>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</si>
  <si>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</si>
  <si>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</si>
  <si>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</si>
  <si>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</si>
  <si>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</si>
  <si>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</si>
  <si>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</si>
  <si>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</si>
  <si>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</si>
  <si>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</si>
  <si>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</si>
  <si>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</si>
  <si>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</si>
  <si>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</si>
  <si>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</si>
  <si>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</si>
  <si>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</si>
  <si>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</si>
  <si>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</si>
  <si>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</si>
  <si>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</si>
  <si>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</si>
  <si>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</si>
  <si>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</si>
  <si>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</si>
  <si>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</si>
  <si>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</si>
  <si>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</si>
  <si>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</si>
  <si>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</si>
  <si>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</si>
  <si>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</si>
  <si>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</si>
  <si>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</si>
  <si>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</si>
  <si>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</si>
  <si>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</si>
  <si>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</si>
  <si>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</si>
  <si>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</si>
  <si>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</si>
  <si>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</si>
  <si>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</si>
  <si>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</si>
  <si>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</si>
  <si>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</si>
  <si>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</si>
  <si>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</si>
  <si>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</si>
  <si>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</si>
  <si>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</si>
  <si>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</si>
  <si>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</si>
  <si>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</si>
  <si>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</si>
  <si>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</si>
  <si>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</si>
  <si>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</si>
  <si>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35</t>
  </si>
  <si>
    <t>K</t>
  </si>
  <si>
    <t>R001</t>
  </si>
  <si>
    <t xml:space="preserve">Demontáž  a osazení nového odtokového potrubí </t>
  </si>
  <si>
    <t>soubor</t>
  </si>
  <si>
    <t>4</t>
  </si>
  <si>
    <t>138250494</t>
  </si>
  <si>
    <t>P</t>
  </si>
  <si>
    <t>Poznámka k položce:
Položka obsahuje demontáž starého potrubí, likvidaci vybouraných materiálů dle platné legislativy, pokládku nového ocelového potrubí DN 120, délka 3,0 m a obetonávku v minimální krycí vrstvě 150 mm</t>
  </si>
  <si>
    <t>36</t>
  </si>
  <si>
    <t>R002</t>
  </si>
  <si>
    <t>fotodokumentace</t>
  </si>
  <si>
    <t>-649693175</t>
  </si>
  <si>
    <t>Poznámka k položce:
fotodokumentace před zahájením stavby v průběhu realizace a všech zakrývaných kcí</t>
  </si>
  <si>
    <t>Zemní práce</t>
  </si>
  <si>
    <t>113107122</t>
  </si>
  <si>
    <t>Odstranění podkladu pl do 50 m2 z kameniva drceného tl 200 mm</t>
  </si>
  <si>
    <t>m2</t>
  </si>
  <si>
    <t>CS ÚRS 2015 01</t>
  </si>
  <si>
    <t>-20851190</t>
  </si>
  <si>
    <t>PP</t>
  </si>
  <si>
    <t>Odstranění podkladů nebo krytů s přemístěním hmot na skládku na vzdálenost do 3 m nebo s naložením na dopravní prostředek v ploše jednotlivě do 50 m2 z kameniva hrubého drceného, o tl. vrstvy přes 100 do 200 mm</t>
  </si>
  <si>
    <t>Poznámka k položce:
odstranění kameniva ze stávajícího výkopu kanalizace</t>
  </si>
  <si>
    <t>3</t>
  </si>
  <si>
    <t>113107130</t>
  </si>
  <si>
    <t>Odstranění podkladu pl do 50 m2 z betonu prostého tl 100 mm</t>
  </si>
  <si>
    <t>1659752608</t>
  </si>
  <si>
    <t>Odstranění podkladů nebo krytů s přemístěním hmot na skládku na vzdálenost do 3 m nebo s naložením na dopravní prostředek v ploše jednotlivě do 50 m2 z betonu prostého, o tl. vrstvy do 100 mm</t>
  </si>
  <si>
    <t>Poznámka k položce:
odtranění betonové mazaniny podél objektu</t>
  </si>
  <si>
    <t>113107142</t>
  </si>
  <si>
    <t>Odstranění podkladu pl do 50 m2 živičných tl 100 mm</t>
  </si>
  <si>
    <t>948870502</t>
  </si>
  <si>
    <t>Odstranění podkladů nebo krytů s přemístěním hmot na skládku na vzdálenost do 3 m nebo s naložením na dopravní prostředek v ploše jednotlivě do 50 m2 živičných, o tl. vrstvy přes 50 do 100 mm</t>
  </si>
  <si>
    <t>Poznámka k položce:
ruční odstranění stávajícího asfaltu kolem vspustí a nad stávající bet. Jímkouruční odstranění stávajícího asfaltu kolem vspustí a nad stávající bet. Jímkou</t>
  </si>
  <si>
    <t>7</t>
  </si>
  <si>
    <t>113154254</t>
  </si>
  <si>
    <t>Frézování živičného krytu tl 100 mm pruh š 1 m pl do 1000 m2 s překážkami v trase</t>
  </si>
  <si>
    <t>-394958765</t>
  </si>
  <si>
    <t>Frézování živičného podkladu nebo krytu s naložením na dopravní prostředek plochy přes 500 do 1 000 m2 s překážkami v trase pruhu šířky do 1 m, tloušťky vrstvy 100 mm</t>
  </si>
  <si>
    <t>23</t>
  </si>
  <si>
    <t>113201111</t>
  </si>
  <si>
    <t>Vytrhání obrub chodníkových ležatých</t>
  </si>
  <si>
    <t>m</t>
  </si>
  <si>
    <t>-1325949258</t>
  </si>
  <si>
    <t>Vytrhání obrub s vybouráním lože, s přemístěním hmot na skládku na vzdálenost do 3 m nebo s naložením na dopravní prostředek chodníkových ležatých</t>
  </si>
  <si>
    <t>Vodorovné konstrukce</t>
  </si>
  <si>
    <t>16</t>
  </si>
  <si>
    <t>451535111</t>
  </si>
  <si>
    <t>Podkladní vrstva tl do 250 mm ze štěrku</t>
  </si>
  <si>
    <t>m3</t>
  </si>
  <si>
    <t>1031491789</t>
  </si>
  <si>
    <t>Podkladní vrstva tl. do 250 mm s dodáním hmot, s jejich rozprostřením a zhutněním a s urovnáním horní plochy ze štěrku</t>
  </si>
  <si>
    <t>Poznámka k položce:
položka obsahuje dodání materiálu, urovnání a zhutnění vrstvy</t>
  </si>
  <si>
    <t>17</t>
  </si>
  <si>
    <t>451575111</t>
  </si>
  <si>
    <t>Podkladní vrstva tl do 250 mm ze štěrkopísku</t>
  </si>
  <si>
    <t>1772226599</t>
  </si>
  <si>
    <t>Podkladní vrstva tl. do 250 mm s dodáním hmot, s jejich rozprostřením a zhutněním a s urovnáním horní plochy ze štěrkopísku</t>
  </si>
  <si>
    <t>5</t>
  </si>
  <si>
    <t>Komunikace pozemní</t>
  </si>
  <si>
    <t>32</t>
  </si>
  <si>
    <t>565145121</t>
  </si>
  <si>
    <t>Asfaltový beton vrstva podkladní ACP 16 (obalované kamenivo OKS) tl 60 mm š přes 3 m</t>
  </si>
  <si>
    <t>-1813810540</t>
  </si>
  <si>
    <t>Asfaltový beton vrstva podkladní ACP 16 (obalované kamenivo střednězrnné - OKS) s rozprostřením a zhutněním v pruhu šířky přes 3 m, po zhutnění tl. 60 mm</t>
  </si>
  <si>
    <t>Poznámka k položce:
položka obsahuje dodání materiálu, urovnání a zhutnění vrstvy. Ve výměře je počítáno i s doplněním asf. vrstvy u garáže - výměra 1x8m.</t>
  </si>
  <si>
    <t>34</t>
  </si>
  <si>
    <t>577134141</t>
  </si>
  <si>
    <t>Asfaltový beton vrstva obrusná ACO 11 (ABS) tř. I tl 40 mm š přes 3 m z modifikovaného asfaltu</t>
  </si>
  <si>
    <t>-1953135327</t>
  </si>
  <si>
    <t>Asfaltový beton vrstva obrusná ACO 11 (ABS) s rozprostřením a se zhutněním z modifikovaného asfaltu v pruhu šířky přes 3 m tl. 40 mm</t>
  </si>
  <si>
    <t>8</t>
  </si>
  <si>
    <t>Trubní vedení</t>
  </si>
  <si>
    <t>20</t>
  </si>
  <si>
    <t>899331111</t>
  </si>
  <si>
    <t>Výšková úprava uličního vstupu nebo vpusti do 200 mm zvýšením poklopu</t>
  </si>
  <si>
    <t>kus</t>
  </si>
  <si>
    <t>-1208033746</t>
  </si>
  <si>
    <t>M</t>
  </si>
  <si>
    <t>592185840</t>
  </si>
  <si>
    <t>přídlažba 50x25x8 cm</t>
  </si>
  <si>
    <t>-2110533146</t>
  </si>
  <si>
    <t>krajníky a dílce pro horizontální značky betonové a železobetonové přídlažba 50 x 25 x 8</t>
  </si>
  <si>
    <t>9</t>
  </si>
  <si>
    <t>Ostatní konstrukce a práce, bourání</t>
  </si>
  <si>
    <t>22</t>
  </si>
  <si>
    <t>915491211</t>
  </si>
  <si>
    <t>Osazení vodícího proužku z betonových desek do betonového lože tl do 100 mm š proužku 250 mm</t>
  </si>
  <si>
    <t>-1402258497</t>
  </si>
  <si>
    <t>Osazení vodicího proužku z betonových prefabrikovaných desek tl. do 120 mm do lože z cementové malty tl. 20 mm, s vyplněním a zatřením spár cementovou maltou s podkladní vrstvou z betonu prostého tř. C 12/15 tl. 50 až 100 mm šířka proužku 250 mm</t>
  </si>
  <si>
    <t>Poznámka k položce:
položka obsahuje i podkladní vrstvu z bet. lože</t>
  </si>
  <si>
    <t>12</t>
  </si>
  <si>
    <t>592174140</t>
  </si>
  <si>
    <t>obrubník betonový chodníkový Standard 50x10x25 cm</t>
  </si>
  <si>
    <t>-1523241909</t>
  </si>
  <si>
    <t>obrubníky betonové a železobetonové chodníkové Standard         50 x 10 x 25</t>
  </si>
  <si>
    <t>13</t>
  </si>
  <si>
    <t>916231112</t>
  </si>
  <si>
    <t>Osazení chodníkového obrubníku betonového ležatého bez boční opěry do lože z betonu prostého</t>
  </si>
  <si>
    <t>-1558864278</t>
  </si>
  <si>
    <t>Osazení chodníkového obrubníku betonového se zřízením lože, s vyplněním a zatřením spár cementovou maltou ležatého bez boční opěry, do lože z betonu prostého tř. C 12/15</t>
  </si>
  <si>
    <t>6</t>
  </si>
  <si>
    <t>938909331</t>
  </si>
  <si>
    <t>Čištění vozovek metením ručně podkladu nebo krytu betonového nebo živičného</t>
  </si>
  <si>
    <t>1600064539</t>
  </si>
  <si>
    <t>Čištění vozovek metením bláta, prachu nebo hlinitého nánosu s odklizením na hromady na vzdálenost do 20 m nebo naložením na dopravní prostředek ručně povrchu podkladu nebo krytu betonového nebo živičného</t>
  </si>
  <si>
    <t>Poznámka k položce:
čištění komunikací dotčených stavbou</t>
  </si>
  <si>
    <t>997</t>
  </si>
  <si>
    <t>Přesun sutě</t>
  </si>
  <si>
    <t>25</t>
  </si>
  <si>
    <t>997221551</t>
  </si>
  <si>
    <t>Vodorovná doprava suti ze sypkých materiálů do 1 km</t>
  </si>
  <si>
    <t>t</t>
  </si>
  <si>
    <t>-1792695526</t>
  </si>
  <si>
    <t>Vodorovná doprava suti bez naložení, ale se složením a s hrubým urovnáním ze sypkých materiálů, na vzdálenost do 1 km</t>
  </si>
  <si>
    <t>Poznámka k položce:
přesun na mezideponii - pozemek zadavatele, dle předchozí domluvy</t>
  </si>
  <si>
    <t>26</t>
  </si>
  <si>
    <t>997221611</t>
  </si>
  <si>
    <t>Nakládání suti na dopravní prostředky pro vodorovnou dopravu</t>
  </si>
  <si>
    <t>1565751235</t>
  </si>
  <si>
    <t>Nakládání na dopravní prostředky pro vodorovnou dopravu suti</t>
  </si>
  <si>
    <t>998</t>
  </si>
  <si>
    <t>Přesun hmot</t>
  </si>
  <si>
    <t>30</t>
  </si>
  <si>
    <t>998225111</t>
  </si>
  <si>
    <t>Přesun hmot pro pozemní komunikace s krytem z kamene, monolitickým betonovým nebo živičným</t>
  </si>
  <si>
    <t>-1149752119</t>
  </si>
  <si>
    <t>Přesun hmot pro komunikace s krytem z kameniva, monolitickým betonovým nebo živičným dopravní vzdálenost do 200 m jakékoliv délky objektu</t>
  </si>
  <si>
    <t>VRN</t>
  </si>
  <si>
    <t>Vedlejší rozpočtové náklady</t>
  </si>
  <si>
    <t>VRN3</t>
  </si>
  <si>
    <t>Zařízení staveniště</t>
  </si>
  <si>
    <t>31</t>
  </si>
  <si>
    <t>030001000</t>
  </si>
  <si>
    <t>1024</t>
  </si>
  <si>
    <t>-1630712307</t>
  </si>
  <si>
    <t>Základní rozdělení průvodních činností a nákladů zařízení staveniště</t>
  </si>
  <si>
    <t>Poznámka k položce:
položka obsahuje umístění cedulí s nápisem: Vstup na staveniště zakázán, opáskování staveniště, popř. umístění stavební buňky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</si>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</sst>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3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i/>
      <sz val="7"/>
      <color indexed="55"/>
      <name val="Trebuchet MS"/>
      <family val="0"/>
    </font>
    <font>
      <sz val="7"/>
      <name val="Trebuchet MS"/>
      <family val="0"/>
    </font>
    <font>
      <i/>
      <sz val="8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30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5" fillId="0" borderId="13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5" fillId="0" borderId="13" xfId="0" applyFont="1" applyBorder="1" applyAlignment="1">
      <alignment horizontal="left" vertical="center"/>
    </xf>
    <xf numFmtId="164" fontId="19" fillId="0" borderId="31" xfId="0" applyNumberFormat="1" applyFont="1" applyBorder="1" applyAlignment="1" applyProtection="1">
      <alignment horizontal="right" vertical="center"/>
      <protection/>
    </xf>
    <xf numFmtId="164" fontId="19" fillId="0" borderId="32" xfId="0" applyNumberFormat="1" applyFont="1" applyBorder="1" applyAlignment="1" applyProtection="1">
      <alignment horizontal="right" vertical="center"/>
      <protection/>
    </xf>
    <xf numFmtId="167" fontId="19" fillId="0" borderId="32" xfId="0" applyNumberFormat="1" applyFont="1" applyBorder="1" applyAlignment="1" applyProtection="1">
      <alignment horizontal="right" vertical="center"/>
      <protection/>
    </xf>
    <xf numFmtId="164" fontId="19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0" fillId="0" borderId="0" xfId="0" applyFont="1" applyAlignment="1">
      <alignment horizontal="left"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top" wrapText="1"/>
      <protection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left" vertical="center"/>
      <protection/>
    </xf>
    <xf numFmtId="0" fontId="30" fillId="0" borderId="36" xfId="0" applyFont="1" applyBorder="1" applyAlignment="1" applyProtection="1">
      <alignment horizontal="center" vertical="center"/>
      <protection/>
    </xf>
    <xf numFmtId="49" fontId="30" fillId="0" borderId="36" xfId="0" applyNumberFormat="1" applyFont="1" applyBorder="1" applyAlignment="1" applyProtection="1">
      <alignment horizontal="left" vertical="center" wrapText="1"/>
      <protection/>
    </xf>
    <xf numFmtId="0" fontId="30" fillId="0" borderId="36" xfId="0" applyFont="1" applyBorder="1" applyAlignment="1" applyProtection="1">
      <alignment horizontal="left" vertical="center" wrapText="1"/>
      <protection/>
    </xf>
    <xf numFmtId="0" fontId="30" fillId="0" borderId="36" xfId="0" applyFont="1" applyBorder="1" applyAlignment="1" applyProtection="1">
      <alignment horizontal="center" vertical="center" wrapText="1"/>
      <protection/>
    </xf>
    <xf numFmtId="168" fontId="30" fillId="0" borderId="36" xfId="0" applyNumberFormat="1" applyFont="1" applyBorder="1" applyAlignment="1" applyProtection="1">
      <alignment horizontal="right" vertical="center"/>
      <protection/>
    </xf>
    <xf numFmtId="164" fontId="30" fillId="34" borderId="36" xfId="0" applyNumberFormat="1" applyFont="1" applyFill="1" applyBorder="1" applyAlignment="1">
      <alignment horizontal="right" vertical="center"/>
    </xf>
    <xf numFmtId="164" fontId="30" fillId="0" borderId="36" xfId="0" applyNumberFormat="1" applyFont="1" applyBorder="1" applyAlignment="1" applyProtection="1">
      <alignment horizontal="right" vertical="center"/>
      <protection/>
    </xf>
    <xf numFmtId="0" fontId="30" fillId="0" borderId="13" xfId="0" applyFont="1" applyBorder="1" applyAlignment="1">
      <alignment horizontal="left" vertical="center"/>
    </xf>
    <xf numFmtId="0" fontId="30" fillId="34" borderId="36" xfId="0" applyFont="1" applyFill="1" applyBorder="1" applyAlignment="1">
      <alignment horizontal="left" vertical="center" wrapText="1"/>
    </xf>
    <xf numFmtId="0" fontId="30" fillId="0" borderId="0" xfId="0" applyFont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center" wrapText="1"/>
      <protection/>
    </xf>
    <xf numFmtId="0" fontId="56" fillId="33" borderId="0" xfId="36" applyFill="1" applyAlignment="1">
      <alignment horizontal="left" vertical="top"/>
    </xf>
    <xf numFmtId="0" fontId="71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2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2" fillId="33" borderId="0" xfId="36" applyFont="1" applyFill="1" applyAlignment="1" applyProtection="1">
      <alignment horizontal="left" vertical="center"/>
      <protection/>
    </xf>
    <xf numFmtId="0" fontId="72" fillId="33" borderId="0" xfId="36" applyFont="1" applyFill="1" applyAlignment="1">
      <alignment horizontal="left" vertical="center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18" fillId="0" borderId="42" xfId="0" applyFont="1" applyBorder="1" applyAlignment="1">
      <alignment horizontal="left" wrapText="1"/>
    </xf>
    <xf numFmtId="0" fontId="0" fillId="0" borderId="41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42" xfId="0" applyFont="1" applyBorder="1" applyAlignment="1">
      <alignment horizontal="left" vertical="center"/>
    </xf>
    <xf numFmtId="0" fontId="18" fillId="0" borderId="42" xfId="0" applyFont="1" applyBorder="1" applyAlignment="1">
      <alignment horizontal="center" vertical="center"/>
    </xf>
    <xf numFmtId="0" fontId="15" fillId="0" borderId="4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18" fillId="0" borderId="42" xfId="0" applyFont="1" applyBorder="1" applyAlignment="1">
      <alignment horizontal="left"/>
    </xf>
    <xf numFmtId="0" fontId="15" fillId="0" borderId="42" xfId="0" applyFont="1" applyBorder="1" applyAlignment="1">
      <alignment/>
    </xf>
    <xf numFmtId="0" fontId="18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4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A70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BA0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FA70D.tmp" descr="C:\KROSplusData\System\Temp\radFA70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0BA0A.tmp" descr="C:\KROSplusData\System\Temp\rad0BA0A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13" t="s">
        <v>0</v>
      </c>
      <c r="B1" s="214"/>
      <c r="C1" s="214"/>
      <c r="D1" s="215" t="s">
        <v>1</v>
      </c>
      <c r="E1" s="214"/>
      <c r="F1" s="214"/>
      <c r="G1" s="214"/>
      <c r="H1" s="214"/>
      <c r="I1" s="214"/>
      <c r="J1" s="214"/>
      <c r="K1" s="216" t="s">
        <v>249</v>
      </c>
      <c r="L1" s="216"/>
      <c r="M1" s="216"/>
      <c r="N1" s="216"/>
      <c r="O1" s="216"/>
      <c r="P1" s="216"/>
      <c r="Q1" s="216"/>
      <c r="R1" s="216"/>
      <c r="S1" s="216"/>
      <c r="T1" s="214"/>
      <c r="U1" s="214"/>
      <c r="V1" s="214"/>
      <c r="W1" s="216" t="s">
        <v>250</v>
      </c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08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06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1"/>
      <c r="D4" s="12" t="s">
        <v>9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10</v>
      </c>
      <c r="BE4" s="15" t="s">
        <v>11</v>
      </c>
      <c r="BS4" s="6" t="s">
        <v>12</v>
      </c>
    </row>
    <row r="5" spans="2:71" s="2" customFormat="1" ht="15" customHeight="1">
      <c r="B5" s="10"/>
      <c r="C5" s="11"/>
      <c r="D5" s="16" t="s">
        <v>13</v>
      </c>
      <c r="E5" s="11"/>
      <c r="F5" s="11"/>
      <c r="G5" s="11"/>
      <c r="H5" s="11"/>
      <c r="I5" s="11"/>
      <c r="J5" s="11"/>
      <c r="K5" s="174" t="s">
        <v>14</v>
      </c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1"/>
      <c r="AQ5" s="13"/>
      <c r="BE5" s="170" t="s">
        <v>15</v>
      </c>
      <c r="BS5" s="6" t="s">
        <v>6</v>
      </c>
    </row>
    <row r="6" spans="2:71" s="2" customFormat="1" ht="37.5" customHeight="1">
      <c r="B6" s="10"/>
      <c r="C6" s="11"/>
      <c r="D6" s="18" t="s">
        <v>16</v>
      </c>
      <c r="E6" s="11"/>
      <c r="F6" s="11"/>
      <c r="G6" s="11"/>
      <c r="H6" s="11"/>
      <c r="I6" s="11"/>
      <c r="J6" s="11"/>
      <c r="K6" s="176" t="s">
        <v>17</v>
      </c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1"/>
      <c r="AQ6" s="13"/>
      <c r="BE6" s="171"/>
      <c r="BS6" s="6" t="s">
        <v>18</v>
      </c>
    </row>
    <row r="7" spans="2:71" s="2" customFormat="1" ht="15" customHeight="1">
      <c r="B7" s="10"/>
      <c r="C7" s="11"/>
      <c r="D7" s="19" t="s">
        <v>19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20</v>
      </c>
      <c r="AL7" s="11"/>
      <c r="AM7" s="11"/>
      <c r="AN7" s="17"/>
      <c r="AO7" s="11"/>
      <c r="AP7" s="11"/>
      <c r="AQ7" s="13"/>
      <c r="BE7" s="171"/>
      <c r="BS7" s="6" t="s">
        <v>21</v>
      </c>
    </row>
    <row r="8" spans="2:71" s="2" customFormat="1" ht="15" customHeight="1">
      <c r="B8" s="10"/>
      <c r="C8" s="11"/>
      <c r="D8" s="19" t="s">
        <v>22</v>
      </c>
      <c r="E8" s="11"/>
      <c r="F8" s="11"/>
      <c r="G8" s="11"/>
      <c r="H8" s="11"/>
      <c r="I8" s="11"/>
      <c r="J8" s="11"/>
      <c r="K8" s="17" t="s">
        <v>23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24</v>
      </c>
      <c r="AL8" s="11"/>
      <c r="AM8" s="11"/>
      <c r="AN8" s="20" t="s">
        <v>25</v>
      </c>
      <c r="AO8" s="11"/>
      <c r="AP8" s="11"/>
      <c r="AQ8" s="13"/>
      <c r="BE8" s="171"/>
      <c r="BS8" s="6" t="s">
        <v>26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171"/>
      <c r="BS9" s="6" t="s">
        <v>27</v>
      </c>
    </row>
    <row r="10" spans="2:71" s="2" customFormat="1" ht="15" customHeight="1">
      <c r="B10" s="10"/>
      <c r="C10" s="11"/>
      <c r="D10" s="19" t="s">
        <v>28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29</v>
      </c>
      <c r="AL10" s="11"/>
      <c r="AM10" s="11"/>
      <c r="AN10" s="17"/>
      <c r="AO10" s="11"/>
      <c r="AP10" s="11"/>
      <c r="AQ10" s="13"/>
      <c r="BE10" s="171"/>
      <c r="BS10" s="6" t="s">
        <v>18</v>
      </c>
    </row>
    <row r="11" spans="2:71" s="2" customFormat="1" ht="19.5" customHeight="1">
      <c r="B11" s="10"/>
      <c r="C11" s="11"/>
      <c r="D11" s="11"/>
      <c r="E11" s="17" t="s">
        <v>23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30</v>
      </c>
      <c r="AL11" s="11"/>
      <c r="AM11" s="11"/>
      <c r="AN11" s="17"/>
      <c r="AO11" s="11"/>
      <c r="AP11" s="11"/>
      <c r="AQ11" s="13"/>
      <c r="BE11" s="171"/>
      <c r="BS11" s="6" t="s">
        <v>18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171"/>
      <c r="BS12" s="6" t="s">
        <v>18</v>
      </c>
    </row>
    <row r="13" spans="2:71" s="2" customFormat="1" ht="15" customHeight="1">
      <c r="B13" s="10"/>
      <c r="C13" s="11"/>
      <c r="D13" s="19" t="s">
        <v>31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29</v>
      </c>
      <c r="AL13" s="11"/>
      <c r="AM13" s="11"/>
      <c r="AN13" s="21" t="s">
        <v>32</v>
      </c>
      <c r="AO13" s="11"/>
      <c r="AP13" s="11"/>
      <c r="AQ13" s="13"/>
      <c r="BE13" s="171"/>
      <c r="BS13" s="6" t="s">
        <v>18</v>
      </c>
    </row>
    <row r="14" spans="2:71" s="2" customFormat="1" ht="15.75" customHeight="1">
      <c r="B14" s="10"/>
      <c r="C14" s="11"/>
      <c r="D14" s="11"/>
      <c r="E14" s="177" t="s">
        <v>32</v>
      </c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9" t="s">
        <v>30</v>
      </c>
      <c r="AL14" s="11"/>
      <c r="AM14" s="11"/>
      <c r="AN14" s="21" t="s">
        <v>32</v>
      </c>
      <c r="AO14" s="11"/>
      <c r="AP14" s="11"/>
      <c r="AQ14" s="13"/>
      <c r="BE14" s="171"/>
      <c r="BS14" s="6" t="s">
        <v>18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171"/>
      <c r="BS15" s="6" t="s">
        <v>4</v>
      </c>
    </row>
    <row r="16" spans="2:71" s="2" customFormat="1" ht="15" customHeight="1">
      <c r="B16" s="10"/>
      <c r="C16" s="11"/>
      <c r="D16" s="19" t="s">
        <v>33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29</v>
      </c>
      <c r="AL16" s="11"/>
      <c r="AM16" s="11"/>
      <c r="AN16" s="17"/>
      <c r="AO16" s="11"/>
      <c r="AP16" s="11"/>
      <c r="AQ16" s="13"/>
      <c r="BE16" s="171"/>
      <c r="BS16" s="6" t="s">
        <v>4</v>
      </c>
    </row>
    <row r="17" spans="2:71" s="2" customFormat="1" ht="19.5" customHeight="1">
      <c r="B17" s="10"/>
      <c r="C17" s="11"/>
      <c r="D17" s="11"/>
      <c r="E17" s="17" t="s">
        <v>23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30</v>
      </c>
      <c r="AL17" s="11"/>
      <c r="AM17" s="11"/>
      <c r="AN17" s="17"/>
      <c r="AO17" s="11"/>
      <c r="AP17" s="11"/>
      <c r="AQ17" s="13"/>
      <c r="BE17" s="171"/>
      <c r="BS17" s="6" t="s">
        <v>34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171"/>
      <c r="BS18" s="6" t="s">
        <v>6</v>
      </c>
    </row>
    <row r="19" spans="2:71" s="2" customFormat="1" ht="15" customHeight="1">
      <c r="B19" s="10"/>
      <c r="C19" s="11"/>
      <c r="D19" s="19" t="s">
        <v>35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171"/>
      <c r="BS19" s="6" t="s">
        <v>6</v>
      </c>
    </row>
    <row r="20" spans="2:71" s="2" customFormat="1" ht="15.75" customHeight="1">
      <c r="B20" s="10"/>
      <c r="C20" s="11"/>
      <c r="D20" s="11"/>
      <c r="E20" s="178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1"/>
      <c r="AP20" s="11"/>
      <c r="AQ20" s="13"/>
      <c r="BE20" s="171"/>
      <c r="BS20" s="6" t="s">
        <v>4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171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171"/>
    </row>
    <row r="23" spans="2:57" s="6" customFormat="1" ht="27" customHeight="1">
      <c r="B23" s="23"/>
      <c r="C23" s="24"/>
      <c r="D23" s="25" t="s">
        <v>36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179">
        <f>ROUND($AG$51,2)</f>
        <v>0</v>
      </c>
      <c r="AL23" s="180"/>
      <c r="AM23" s="180"/>
      <c r="AN23" s="180"/>
      <c r="AO23" s="180"/>
      <c r="AP23" s="24"/>
      <c r="AQ23" s="27"/>
      <c r="BE23" s="172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172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181" t="s">
        <v>37</v>
      </c>
      <c r="M25" s="182"/>
      <c r="N25" s="182"/>
      <c r="O25" s="182"/>
      <c r="P25" s="24"/>
      <c r="Q25" s="24"/>
      <c r="R25" s="24"/>
      <c r="S25" s="24"/>
      <c r="T25" s="24"/>
      <c r="U25" s="24"/>
      <c r="V25" s="24"/>
      <c r="W25" s="181" t="s">
        <v>38</v>
      </c>
      <c r="X25" s="182"/>
      <c r="Y25" s="182"/>
      <c r="Z25" s="182"/>
      <c r="AA25" s="182"/>
      <c r="AB25" s="182"/>
      <c r="AC25" s="182"/>
      <c r="AD25" s="182"/>
      <c r="AE25" s="182"/>
      <c r="AF25" s="24"/>
      <c r="AG25" s="24"/>
      <c r="AH25" s="24"/>
      <c r="AI25" s="24"/>
      <c r="AJ25" s="24"/>
      <c r="AK25" s="181" t="s">
        <v>39</v>
      </c>
      <c r="AL25" s="182"/>
      <c r="AM25" s="182"/>
      <c r="AN25" s="182"/>
      <c r="AO25" s="182"/>
      <c r="AP25" s="24"/>
      <c r="AQ25" s="27"/>
      <c r="BE25" s="172"/>
    </row>
    <row r="26" spans="2:57" s="6" customFormat="1" ht="15" customHeight="1">
      <c r="B26" s="29"/>
      <c r="C26" s="30"/>
      <c r="D26" s="30" t="s">
        <v>40</v>
      </c>
      <c r="E26" s="30"/>
      <c r="F26" s="30" t="s">
        <v>41</v>
      </c>
      <c r="G26" s="30"/>
      <c r="H26" s="30"/>
      <c r="I26" s="30"/>
      <c r="J26" s="30"/>
      <c r="K26" s="30"/>
      <c r="L26" s="183">
        <v>0.21</v>
      </c>
      <c r="M26" s="184"/>
      <c r="N26" s="184"/>
      <c r="O26" s="184"/>
      <c r="P26" s="30"/>
      <c r="Q26" s="30"/>
      <c r="R26" s="30"/>
      <c r="S26" s="30"/>
      <c r="T26" s="30"/>
      <c r="U26" s="30"/>
      <c r="V26" s="30"/>
      <c r="W26" s="185">
        <f>ROUND($AZ$51,2)</f>
        <v>0</v>
      </c>
      <c r="X26" s="184"/>
      <c r="Y26" s="184"/>
      <c r="Z26" s="184"/>
      <c r="AA26" s="184"/>
      <c r="AB26" s="184"/>
      <c r="AC26" s="184"/>
      <c r="AD26" s="184"/>
      <c r="AE26" s="184"/>
      <c r="AF26" s="30"/>
      <c r="AG26" s="30"/>
      <c r="AH26" s="30"/>
      <c r="AI26" s="30"/>
      <c r="AJ26" s="30"/>
      <c r="AK26" s="185">
        <f>ROUND($AV$51,2)</f>
        <v>0</v>
      </c>
      <c r="AL26" s="184"/>
      <c r="AM26" s="184"/>
      <c r="AN26" s="184"/>
      <c r="AO26" s="184"/>
      <c r="AP26" s="30"/>
      <c r="AQ26" s="31"/>
      <c r="BE26" s="173"/>
    </row>
    <row r="27" spans="2:57" s="6" customFormat="1" ht="15" customHeight="1">
      <c r="B27" s="29"/>
      <c r="C27" s="30"/>
      <c r="D27" s="30"/>
      <c r="E27" s="30"/>
      <c r="F27" s="30" t="s">
        <v>42</v>
      </c>
      <c r="G27" s="30"/>
      <c r="H27" s="30"/>
      <c r="I27" s="30"/>
      <c r="J27" s="30"/>
      <c r="K27" s="30"/>
      <c r="L27" s="183">
        <v>0.15</v>
      </c>
      <c r="M27" s="184"/>
      <c r="N27" s="184"/>
      <c r="O27" s="184"/>
      <c r="P27" s="30"/>
      <c r="Q27" s="30"/>
      <c r="R27" s="30"/>
      <c r="S27" s="30"/>
      <c r="T27" s="30"/>
      <c r="U27" s="30"/>
      <c r="V27" s="30"/>
      <c r="W27" s="185">
        <f>ROUND($BA$51,2)</f>
        <v>0</v>
      </c>
      <c r="X27" s="184"/>
      <c r="Y27" s="184"/>
      <c r="Z27" s="184"/>
      <c r="AA27" s="184"/>
      <c r="AB27" s="184"/>
      <c r="AC27" s="184"/>
      <c r="AD27" s="184"/>
      <c r="AE27" s="184"/>
      <c r="AF27" s="30"/>
      <c r="AG27" s="30"/>
      <c r="AH27" s="30"/>
      <c r="AI27" s="30"/>
      <c r="AJ27" s="30"/>
      <c r="AK27" s="185">
        <f>ROUND($AW$51,2)</f>
        <v>0</v>
      </c>
      <c r="AL27" s="184"/>
      <c r="AM27" s="184"/>
      <c r="AN27" s="184"/>
      <c r="AO27" s="184"/>
      <c r="AP27" s="30"/>
      <c r="AQ27" s="31"/>
      <c r="BE27" s="173"/>
    </row>
    <row r="28" spans="2:57" s="6" customFormat="1" ht="15" customHeight="1" hidden="1">
      <c r="B28" s="29"/>
      <c r="C28" s="30"/>
      <c r="D28" s="30"/>
      <c r="E28" s="30"/>
      <c r="F28" s="30" t="s">
        <v>43</v>
      </c>
      <c r="G28" s="30"/>
      <c r="H28" s="30"/>
      <c r="I28" s="30"/>
      <c r="J28" s="30"/>
      <c r="K28" s="30"/>
      <c r="L28" s="183">
        <v>0.21</v>
      </c>
      <c r="M28" s="184"/>
      <c r="N28" s="184"/>
      <c r="O28" s="184"/>
      <c r="P28" s="30"/>
      <c r="Q28" s="30"/>
      <c r="R28" s="30"/>
      <c r="S28" s="30"/>
      <c r="T28" s="30"/>
      <c r="U28" s="30"/>
      <c r="V28" s="30"/>
      <c r="W28" s="185">
        <f>ROUND($BB$51,2)</f>
        <v>0</v>
      </c>
      <c r="X28" s="184"/>
      <c r="Y28" s="184"/>
      <c r="Z28" s="184"/>
      <c r="AA28" s="184"/>
      <c r="AB28" s="184"/>
      <c r="AC28" s="184"/>
      <c r="AD28" s="184"/>
      <c r="AE28" s="184"/>
      <c r="AF28" s="30"/>
      <c r="AG28" s="30"/>
      <c r="AH28" s="30"/>
      <c r="AI28" s="30"/>
      <c r="AJ28" s="30"/>
      <c r="AK28" s="185">
        <v>0</v>
      </c>
      <c r="AL28" s="184"/>
      <c r="AM28" s="184"/>
      <c r="AN28" s="184"/>
      <c r="AO28" s="184"/>
      <c r="AP28" s="30"/>
      <c r="AQ28" s="31"/>
      <c r="BE28" s="173"/>
    </row>
    <row r="29" spans="2:57" s="6" customFormat="1" ht="15" customHeight="1" hidden="1">
      <c r="B29" s="29"/>
      <c r="C29" s="30"/>
      <c r="D29" s="30"/>
      <c r="E29" s="30"/>
      <c r="F29" s="30" t="s">
        <v>44</v>
      </c>
      <c r="G29" s="30"/>
      <c r="H29" s="30"/>
      <c r="I29" s="30"/>
      <c r="J29" s="30"/>
      <c r="K29" s="30"/>
      <c r="L29" s="183">
        <v>0.15</v>
      </c>
      <c r="M29" s="184"/>
      <c r="N29" s="184"/>
      <c r="O29" s="184"/>
      <c r="P29" s="30"/>
      <c r="Q29" s="30"/>
      <c r="R29" s="30"/>
      <c r="S29" s="30"/>
      <c r="T29" s="30"/>
      <c r="U29" s="30"/>
      <c r="V29" s="30"/>
      <c r="W29" s="185">
        <f>ROUND($BC$51,2)</f>
        <v>0</v>
      </c>
      <c r="X29" s="184"/>
      <c r="Y29" s="184"/>
      <c r="Z29" s="184"/>
      <c r="AA29" s="184"/>
      <c r="AB29" s="184"/>
      <c r="AC29" s="184"/>
      <c r="AD29" s="184"/>
      <c r="AE29" s="184"/>
      <c r="AF29" s="30"/>
      <c r="AG29" s="30"/>
      <c r="AH29" s="30"/>
      <c r="AI29" s="30"/>
      <c r="AJ29" s="30"/>
      <c r="AK29" s="185">
        <v>0</v>
      </c>
      <c r="AL29" s="184"/>
      <c r="AM29" s="184"/>
      <c r="AN29" s="184"/>
      <c r="AO29" s="184"/>
      <c r="AP29" s="30"/>
      <c r="AQ29" s="31"/>
      <c r="BE29" s="173"/>
    </row>
    <row r="30" spans="2:57" s="6" customFormat="1" ht="15" customHeight="1" hidden="1">
      <c r="B30" s="29"/>
      <c r="C30" s="30"/>
      <c r="D30" s="30"/>
      <c r="E30" s="30"/>
      <c r="F30" s="30" t="s">
        <v>45</v>
      </c>
      <c r="G30" s="30"/>
      <c r="H30" s="30"/>
      <c r="I30" s="30"/>
      <c r="J30" s="30"/>
      <c r="K30" s="30"/>
      <c r="L30" s="183">
        <v>0</v>
      </c>
      <c r="M30" s="184"/>
      <c r="N30" s="184"/>
      <c r="O30" s="184"/>
      <c r="P30" s="30"/>
      <c r="Q30" s="30"/>
      <c r="R30" s="30"/>
      <c r="S30" s="30"/>
      <c r="T30" s="30"/>
      <c r="U30" s="30"/>
      <c r="V30" s="30"/>
      <c r="W30" s="185">
        <f>ROUND($BD$51,2)</f>
        <v>0</v>
      </c>
      <c r="X30" s="184"/>
      <c r="Y30" s="184"/>
      <c r="Z30" s="184"/>
      <c r="AA30" s="184"/>
      <c r="AB30" s="184"/>
      <c r="AC30" s="184"/>
      <c r="AD30" s="184"/>
      <c r="AE30" s="184"/>
      <c r="AF30" s="30"/>
      <c r="AG30" s="30"/>
      <c r="AH30" s="30"/>
      <c r="AI30" s="30"/>
      <c r="AJ30" s="30"/>
      <c r="AK30" s="185">
        <v>0</v>
      </c>
      <c r="AL30" s="184"/>
      <c r="AM30" s="184"/>
      <c r="AN30" s="184"/>
      <c r="AO30" s="184"/>
      <c r="AP30" s="30"/>
      <c r="AQ30" s="31"/>
      <c r="BE30" s="173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172"/>
    </row>
    <row r="32" spans="2:57" s="6" customFormat="1" ht="27" customHeight="1">
      <c r="B32" s="23"/>
      <c r="C32" s="32"/>
      <c r="D32" s="33" t="s">
        <v>46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47</v>
      </c>
      <c r="U32" s="34"/>
      <c r="V32" s="34"/>
      <c r="W32" s="34"/>
      <c r="X32" s="186" t="s">
        <v>48</v>
      </c>
      <c r="Y32" s="187"/>
      <c r="Z32" s="187"/>
      <c r="AA32" s="187"/>
      <c r="AB32" s="187"/>
      <c r="AC32" s="34"/>
      <c r="AD32" s="34"/>
      <c r="AE32" s="34"/>
      <c r="AF32" s="34"/>
      <c r="AG32" s="34"/>
      <c r="AH32" s="34"/>
      <c r="AI32" s="34"/>
      <c r="AJ32" s="34"/>
      <c r="AK32" s="188">
        <f>SUM($AK$23:$AK$30)</f>
        <v>0</v>
      </c>
      <c r="AL32" s="187"/>
      <c r="AM32" s="187"/>
      <c r="AN32" s="187"/>
      <c r="AO32" s="189"/>
      <c r="AP32" s="32"/>
      <c r="AQ32" s="37"/>
      <c r="BE32" s="172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49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13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001/Ku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16</v>
      </c>
      <c r="D42" s="49"/>
      <c r="E42" s="49"/>
      <c r="F42" s="49"/>
      <c r="G42" s="49"/>
      <c r="H42" s="49"/>
      <c r="I42" s="49"/>
      <c r="J42" s="49"/>
      <c r="K42" s="49"/>
      <c r="L42" s="190" t="str">
        <f>$K$6</f>
        <v>Zpevněné plochy - Vysoké Mýto</v>
      </c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22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 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24</v>
      </c>
      <c r="AJ44" s="24"/>
      <c r="AK44" s="24"/>
      <c r="AL44" s="24"/>
      <c r="AM44" s="192" t="str">
        <f>IF($AN$8="","",$AN$8)</f>
        <v>10.09.2015</v>
      </c>
      <c r="AN44" s="182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28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 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33</v>
      </c>
      <c r="AJ46" s="24"/>
      <c r="AK46" s="24"/>
      <c r="AL46" s="24"/>
      <c r="AM46" s="174" t="str">
        <f>IF($E$17="","",$E$17)</f>
        <v> </v>
      </c>
      <c r="AN46" s="182"/>
      <c r="AO46" s="182"/>
      <c r="AP46" s="182"/>
      <c r="AQ46" s="24"/>
      <c r="AR46" s="43"/>
      <c r="AS46" s="193" t="s">
        <v>50</v>
      </c>
      <c r="AT46" s="194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31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195"/>
      <c r="AT47" s="172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196"/>
      <c r="AT48" s="182"/>
      <c r="AU48" s="24"/>
      <c r="AV48" s="24"/>
      <c r="AW48" s="24"/>
      <c r="AX48" s="24"/>
      <c r="AY48" s="24"/>
      <c r="AZ48" s="24"/>
      <c r="BA48" s="24"/>
      <c r="BB48" s="24"/>
      <c r="BC48" s="24"/>
      <c r="BD48" s="57"/>
    </row>
    <row r="49" spans="2:57" s="6" customFormat="1" ht="30" customHeight="1">
      <c r="B49" s="23"/>
      <c r="C49" s="197" t="s">
        <v>51</v>
      </c>
      <c r="D49" s="187"/>
      <c r="E49" s="187"/>
      <c r="F49" s="187"/>
      <c r="G49" s="187"/>
      <c r="H49" s="34"/>
      <c r="I49" s="198" t="s">
        <v>52</v>
      </c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99" t="s">
        <v>53</v>
      </c>
      <c r="AH49" s="187"/>
      <c r="AI49" s="187"/>
      <c r="AJ49" s="187"/>
      <c r="AK49" s="187"/>
      <c r="AL49" s="187"/>
      <c r="AM49" s="187"/>
      <c r="AN49" s="198" t="s">
        <v>54</v>
      </c>
      <c r="AO49" s="187"/>
      <c r="AP49" s="187"/>
      <c r="AQ49" s="58" t="s">
        <v>55</v>
      </c>
      <c r="AR49" s="43"/>
      <c r="AS49" s="59" t="s">
        <v>56</v>
      </c>
      <c r="AT49" s="60" t="s">
        <v>57</v>
      </c>
      <c r="AU49" s="60" t="s">
        <v>58</v>
      </c>
      <c r="AV49" s="60" t="s">
        <v>59</v>
      </c>
      <c r="AW49" s="60" t="s">
        <v>60</v>
      </c>
      <c r="AX49" s="60" t="s">
        <v>61</v>
      </c>
      <c r="AY49" s="60" t="s">
        <v>62</v>
      </c>
      <c r="AZ49" s="60" t="s">
        <v>63</v>
      </c>
      <c r="BA49" s="60" t="s">
        <v>64</v>
      </c>
      <c r="BB49" s="60" t="s">
        <v>65</v>
      </c>
      <c r="BC49" s="60" t="s">
        <v>66</v>
      </c>
      <c r="BD49" s="61" t="s">
        <v>67</v>
      </c>
      <c r="BE49" s="62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3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76" s="47" customFormat="1" ht="33" customHeight="1">
      <c r="B51" s="48"/>
      <c r="C51" s="66" t="s">
        <v>68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204">
        <f>ROUND($AG$52,2)</f>
        <v>0</v>
      </c>
      <c r="AH51" s="205"/>
      <c r="AI51" s="205"/>
      <c r="AJ51" s="205"/>
      <c r="AK51" s="205"/>
      <c r="AL51" s="205"/>
      <c r="AM51" s="205"/>
      <c r="AN51" s="204">
        <f>SUM($AG$51,$AT$51)</f>
        <v>0</v>
      </c>
      <c r="AO51" s="205"/>
      <c r="AP51" s="205"/>
      <c r="AQ51" s="68"/>
      <c r="AR51" s="50"/>
      <c r="AS51" s="69">
        <f>ROUND($AS$52,2)</f>
        <v>0</v>
      </c>
      <c r="AT51" s="70">
        <f>ROUND(SUM($AV$51:$AW$51),2)</f>
        <v>0</v>
      </c>
      <c r="AU51" s="71">
        <f>ROUND($AU$52,5)</f>
        <v>0</v>
      </c>
      <c r="AV51" s="70">
        <f>ROUND($AZ$51*$L$26,2)</f>
        <v>0</v>
      </c>
      <c r="AW51" s="70">
        <f>ROUND($BA$51*$L$27,2)</f>
        <v>0</v>
      </c>
      <c r="AX51" s="70">
        <f>ROUND($BB$51*$L$26,2)</f>
        <v>0</v>
      </c>
      <c r="AY51" s="70">
        <f>ROUND($BC$51*$L$27,2)</f>
        <v>0</v>
      </c>
      <c r="AZ51" s="70">
        <f>ROUND($AZ$52,2)</f>
        <v>0</v>
      </c>
      <c r="BA51" s="70">
        <f>ROUND($BA$52,2)</f>
        <v>0</v>
      </c>
      <c r="BB51" s="70">
        <f>ROUND($BB$52,2)</f>
        <v>0</v>
      </c>
      <c r="BC51" s="70">
        <f>ROUND($BC$52,2)</f>
        <v>0</v>
      </c>
      <c r="BD51" s="72">
        <f>ROUND($BD$52,2)</f>
        <v>0</v>
      </c>
      <c r="BS51" s="47" t="s">
        <v>69</v>
      </c>
      <c r="BT51" s="47" t="s">
        <v>70</v>
      </c>
      <c r="BV51" s="47" t="s">
        <v>71</v>
      </c>
      <c r="BW51" s="47" t="s">
        <v>5</v>
      </c>
      <c r="BX51" s="47" t="s">
        <v>72</v>
      </c>
    </row>
    <row r="52" spans="1:76" s="73" customFormat="1" ht="28.5" customHeight="1">
      <c r="A52" s="209" t="s">
        <v>251</v>
      </c>
      <c r="B52" s="74"/>
      <c r="C52" s="75"/>
      <c r="D52" s="202" t="s">
        <v>14</v>
      </c>
      <c r="E52" s="203"/>
      <c r="F52" s="203"/>
      <c r="G52" s="203"/>
      <c r="H52" s="203"/>
      <c r="I52" s="75"/>
      <c r="J52" s="202" t="s">
        <v>17</v>
      </c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0">
        <f>'001_Ku - Zpevněné plochy ...'!$J$25</f>
        <v>0</v>
      </c>
      <c r="AH52" s="201"/>
      <c r="AI52" s="201"/>
      <c r="AJ52" s="201"/>
      <c r="AK52" s="201"/>
      <c r="AL52" s="201"/>
      <c r="AM52" s="201"/>
      <c r="AN52" s="200">
        <f>SUM($AG$52,$AT$52)</f>
        <v>0</v>
      </c>
      <c r="AO52" s="201"/>
      <c r="AP52" s="201"/>
      <c r="AQ52" s="76" t="s">
        <v>73</v>
      </c>
      <c r="AR52" s="77"/>
      <c r="AS52" s="78">
        <v>0</v>
      </c>
      <c r="AT52" s="79">
        <f>ROUND(SUM($AV$52:$AW$52),2)</f>
        <v>0</v>
      </c>
      <c r="AU52" s="80">
        <f>'001_Ku - Zpevněné plochy ...'!$P$80</f>
        <v>0</v>
      </c>
      <c r="AV52" s="79">
        <f>'001_Ku - Zpevněné plochy ...'!$J$28</f>
        <v>0</v>
      </c>
      <c r="AW52" s="79">
        <f>'001_Ku - Zpevněné plochy ...'!$J$29</f>
        <v>0</v>
      </c>
      <c r="AX52" s="79">
        <f>'001_Ku - Zpevněné plochy ...'!$J$30</f>
        <v>0</v>
      </c>
      <c r="AY52" s="79">
        <f>'001_Ku - Zpevněné plochy ...'!$J$31</f>
        <v>0</v>
      </c>
      <c r="AZ52" s="79">
        <f>'001_Ku - Zpevněné plochy ...'!$F$28</f>
        <v>0</v>
      </c>
      <c r="BA52" s="79">
        <f>'001_Ku - Zpevněné plochy ...'!$F$29</f>
        <v>0</v>
      </c>
      <c r="BB52" s="79">
        <f>'001_Ku - Zpevněné plochy ...'!$F$30</f>
        <v>0</v>
      </c>
      <c r="BC52" s="79">
        <f>'001_Ku - Zpevněné plochy ...'!$F$31</f>
        <v>0</v>
      </c>
      <c r="BD52" s="81">
        <f>'001_Ku - Zpevněné plochy ...'!$F$32</f>
        <v>0</v>
      </c>
      <c r="BT52" s="73" t="s">
        <v>21</v>
      </c>
      <c r="BU52" s="73" t="s">
        <v>74</v>
      </c>
      <c r="BV52" s="73" t="s">
        <v>71</v>
      </c>
      <c r="BW52" s="73" t="s">
        <v>5</v>
      </c>
      <c r="BX52" s="73" t="s">
        <v>72</v>
      </c>
    </row>
    <row r="53" spans="2:44" s="6" customFormat="1" ht="30.75" customHeight="1"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43"/>
    </row>
    <row r="54" spans="2:44" s="6" customFormat="1" ht="7.5" customHeight="1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43"/>
    </row>
  </sheetData>
  <sheetProtection password="CC35" sheet="1" objects="1" scenarios="1" formatColumns="0" formatRows="0" sort="0" autoFilter="0"/>
  <mergeCells count="41"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01_Ku - Zpevněné plochy ...'!C2" tooltip="001/Ku - Zpevněné plochy 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11"/>
      <c r="C1" s="211"/>
      <c r="D1" s="210" t="s">
        <v>1</v>
      </c>
      <c r="E1" s="211"/>
      <c r="F1" s="212" t="s">
        <v>252</v>
      </c>
      <c r="G1" s="217" t="s">
        <v>253</v>
      </c>
      <c r="H1" s="217"/>
      <c r="I1" s="211"/>
      <c r="J1" s="212" t="s">
        <v>254</v>
      </c>
      <c r="K1" s="210" t="s">
        <v>75</v>
      </c>
      <c r="L1" s="212" t="s">
        <v>255</v>
      </c>
      <c r="M1" s="212"/>
      <c r="N1" s="212"/>
      <c r="O1" s="212"/>
      <c r="P1" s="212"/>
      <c r="Q1" s="212"/>
      <c r="R1" s="212"/>
      <c r="S1" s="212"/>
      <c r="T1" s="212"/>
      <c r="U1" s="208"/>
      <c r="V1" s="20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06"/>
      <c r="M2" s="171"/>
      <c r="N2" s="171"/>
      <c r="O2" s="171"/>
      <c r="P2" s="171"/>
      <c r="Q2" s="171"/>
      <c r="R2" s="171"/>
      <c r="S2" s="171"/>
      <c r="T2" s="171"/>
      <c r="U2" s="171"/>
      <c r="V2" s="171"/>
      <c r="AT2" s="2" t="s">
        <v>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2"/>
      <c r="J3" s="8"/>
      <c r="K3" s="9"/>
      <c r="AT3" s="2" t="s">
        <v>76</v>
      </c>
    </row>
    <row r="4" spans="2:46" s="2" customFormat="1" ht="37.5" customHeight="1">
      <c r="B4" s="10"/>
      <c r="C4" s="11"/>
      <c r="D4" s="12" t="s">
        <v>77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6" customFormat="1" ht="15.75" customHeight="1">
      <c r="B6" s="23"/>
      <c r="C6" s="24"/>
      <c r="D6" s="19" t="s">
        <v>16</v>
      </c>
      <c r="E6" s="24"/>
      <c r="F6" s="24"/>
      <c r="G6" s="24"/>
      <c r="H6" s="24"/>
      <c r="J6" s="24"/>
      <c r="K6" s="27"/>
    </row>
    <row r="7" spans="2:11" s="6" customFormat="1" ht="37.5" customHeight="1">
      <c r="B7" s="23"/>
      <c r="C7" s="24"/>
      <c r="D7" s="24"/>
      <c r="E7" s="190" t="s">
        <v>17</v>
      </c>
      <c r="F7" s="182"/>
      <c r="G7" s="182"/>
      <c r="H7" s="182"/>
      <c r="J7" s="24"/>
      <c r="K7" s="27"/>
    </row>
    <row r="8" spans="2:11" s="6" customFormat="1" ht="14.25" customHeight="1">
      <c r="B8" s="23"/>
      <c r="C8" s="24"/>
      <c r="D8" s="24"/>
      <c r="E8" s="24"/>
      <c r="F8" s="24"/>
      <c r="G8" s="24"/>
      <c r="H8" s="24"/>
      <c r="J8" s="24"/>
      <c r="K8" s="27"/>
    </row>
    <row r="9" spans="2:11" s="6" customFormat="1" ht="15" customHeight="1">
      <c r="B9" s="23"/>
      <c r="C9" s="24"/>
      <c r="D9" s="19" t="s">
        <v>19</v>
      </c>
      <c r="E9" s="24"/>
      <c r="F9" s="17"/>
      <c r="G9" s="24"/>
      <c r="H9" s="24"/>
      <c r="I9" s="83" t="s">
        <v>20</v>
      </c>
      <c r="J9" s="17"/>
      <c r="K9" s="27"/>
    </row>
    <row r="10" spans="2:11" s="6" customFormat="1" ht="15" customHeight="1">
      <c r="B10" s="23"/>
      <c r="C10" s="24"/>
      <c r="D10" s="19" t="s">
        <v>22</v>
      </c>
      <c r="E10" s="24"/>
      <c r="F10" s="17" t="s">
        <v>23</v>
      </c>
      <c r="G10" s="24"/>
      <c r="H10" s="24"/>
      <c r="I10" s="83" t="s">
        <v>24</v>
      </c>
      <c r="J10" s="52" t="str">
        <f>'Rekapitulace stavby'!$AN$8</f>
        <v>10.09.2015</v>
      </c>
      <c r="K10" s="27"/>
    </row>
    <row r="11" spans="2:11" s="6" customFormat="1" ht="12" customHeight="1">
      <c r="B11" s="23"/>
      <c r="C11" s="24"/>
      <c r="D11" s="24"/>
      <c r="E11" s="24"/>
      <c r="F11" s="24"/>
      <c r="G11" s="24"/>
      <c r="H11" s="24"/>
      <c r="J11" s="24"/>
      <c r="K11" s="27"/>
    </row>
    <row r="12" spans="2:11" s="6" customFormat="1" ht="15" customHeight="1">
      <c r="B12" s="23"/>
      <c r="C12" s="24"/>
      <c r="D12" s="19" t="s">
        <v>28</v>
      </c>
      <c r="E12" s="24"/>
      <c r="F12" s="24"/>
      <c r="G12" s="24"/>
      <c r="H12" s="24"/>
      <c r="I12" s="83" t="s">
        <v>29</v>
      </c>
      <c r="J12" s="17">
        <f>IF('Rekapitulace stavby'!$AN$10="","",'Rekapitulace stavby'!$AN$10)</f>
      </c>
      <c r="K12" s="27"/>
    </row>
    <row r="13" spans="2:11" s="6" customFormat="1" ht="18.75" customHeight="1">
      <c r="B13" s="23"/>
      <c r="C13" s="24"/>
      <c r="D13" s="24"/>
      <c r="E13" s="17" t="str">
        <f>IF('Rekapitulace stavby'!$E$11="","",'Rekapitulace stavby'!$E$11)</f>
        <v> </v>
      </c>
      <c r="F13" s="24"/>
      <c r="G13" s="24"/>
      <c r="H13" s="24"/>
      <c r="I13" s="83" t="s">
        <v>30</v>
      </c>
      <c r="J13" s="17">
        <f>IF('Rekapitulace stavby'!$AN$11="","",'Rekapitulace stavby'!$AN$11)</f>
      </c>
      <c r="K13" s="27"/>
    </row>
    <row r="14" spans="2:11" s="6" customFormat="1" ht="7.5" customHeight="1">
      <c r="B14" s="23"/>
      <c r="C14" s="24"/>
      <c r="D14" s="24"/>
      <c r="E14" s="24"/>
      <c r="F14" s="24"/>
      <c r="G14" s="24"/>
      <c r="H14" s="24"/>
      <c r="J14" s="24"/>
      <c r="K14" s="27"/>
    </row>
    <row r="15" spans="2:11" s="6" customFormat="1" ht="15" customHeight="1">
      <c r="B15" s="23"/>
      <c r="C15" s="24"/>
      <c r="D15" s="19" t="s">
        <v>31</v>
      </c>
      <c r="E15" s="24"/>
      <c r="F15" s="24"/>
      <c r="G15" s="24"/>
      <c r="H15" s="24"/>
      <c r="I15" s="83" t="s">
        <v>29</v>
      </c>
      <c r="J15" s="17">
        <f>IF('Rekapitulace stavby'!$AN$13="Vyplň údaj","",IF('Rekapitulace stavby'!$AN$13="","",'Rekapitulace stavby'!$AN$13))</f>
      </c>
      <c r="K15" s="27"/>
    </row>
    <row r="16" spans="2:11" s="6" customFormat="1" ht="18.75" customHeight="1">
      <c r="B16" s="23"/>
      <c r="C16" s="24"/>
      <c r="D16" s="24"/>
      <c r="E16" s="17">
        <f>IF('Rekapitulace stavby'!$E$14="Vyplň údaj","",IF('Rekapitulace stavby'!$E$14="","",'Rekapitulace stavby'!$E$14))</f>
      </c>
      <c r="F16" s="24"/>
      <c r="G16" s="24"/>
      <c r="H16" s="24"/>
      <c r="I16" s="83" t="s">
        <v>30</v>
      </c>
      <c r="J16" s="17">
        <f>IF('Rekapitulace stavby'!$AN$14="Vyplň údaj","",IF('Rekapitulace stavby'!$AN$14="","",'Rekapitulace stavby'!$AN$14))</f>
      </c>
      <c r="K16" s="27"/>
    </row>
    <row r="17" spans="2:11" s="6" customFormat="1" ht="7.5" customHeight="1">
      <c r="B17" s="23"/>
      <c r="C17" s="24"/>
      <c r="D17" s="24"/>
      <c r="E17" s="24"/>
      <c r="F17" s="24"/>
      <c r="G17" s="24"/>
      <c r="H17" s="24"/>
      <c r="J17" s="24"/>
      <c r="K17" s="27"/>
    </row>
    <row r="18" spans="2:11" s="6" customFormat="1" ht="15" customHeight="1">
      <c r="B18" s="23"/>
      <c r="C18" s="24"/>
      <c r="D18" s="19" t="s">
        <v>33</v>
      </c>
      <c r="E18" s="24"/>
      <c r="F18" s="24"/>
      <c r="G18" s="24"/>
      <c r="H18" s="24"/>
      <c r="I18" s="83" t="s">
        <v>29</v>
      </c>
      <c r="J18" s="17">
        <f>IF('Rekapitulace stavby'!$AN$16="","",'Rekapitulace stavby'!$AN$16)</f>
      </c>
      <c r="K18" s="27"/>
    </row>
    <row r="19" spans="2:11" s="6" customFormat="1" ht="18.75" customHeight="1">
      <c r="B19" s="23"/>
      <c r="C19" s="24"/>
      <c r="D19" s="24"/>
      <c r="E19" s="17" t="str">
        <f>IF('Rekapitulace stavby'!$E$17="","",'Rekapitulace stavby'!$E$17)</f>
        <v> </v>
      </c>
      <c r="F19" s="24"/>
      <c r="G19" s="24"/>
      <c r="H19" s="24"/>
      <c r="I19" s="83" t="s">
        <v>30</v>
      </c>
      <c r="J19" s="17">
        <f>IF('Rekapitulace stavby'!$AN$17="","",'Rekapitulace stavby'!$AN$17)</f>
      </c>
      <c r="K19" s="27"/>
    </row>
    <row r="20" spans="2:11" s="6" customFormat="1" ht="7.5" customHeight="1">
      <c r="B20" s="23"/>
      <c r="C20" s="24"/>
      <c r="D20" s="24"/>
      <c r="E20" s="24"/>
      <c r="F20" s="24"/>
      <c r="G20" s="24"/>
      <c r="H20" s="24"/>
      <c r="J20" s="24"/>
      <c r="K20" s="27"/>
    </row>
    <row r="21" spans="2:11" s="6" customFormat="1" ht="15" customHeight="1">
      <c r="B21" s="23"/>
      <c r="C21" s="24"/>
      <c r="D21" s="19" t="s">
        <v>35</v>
      </c>
      <c r="E21" s="24"/>
      <c r="F21" s="24"/>
      <c r="G21" s="24"/>
      <c r="H21" s="24"/>
      <c r="J21" s="24"/>
      <c r="K21" s="27"/>
    </row>
    <row r="22" spans="2:11" s="84" customFormat="1" ht="15.75" customHeight="1">
      <c r="B22" s="85"/>
      <c r="C22" s="86"/>
      <c r="D22" s="86"/>
      <c r="E22" s="178"/>
      <c r="F22" s="207"/>
      <c r="G22" s="207"/>
      <c r="H22" s="207"/>
      <c r="J22" s="86"/>
      <c r="K22" s="87"/>
    </row>
    <row r="23" spans="2:11" s="6" customFormat="1" ht="7.5" customHeight="1">
      <c r="B23" s="23"/>
      <c r="C23" s="24"/>
      <c r="D23" s="24"/>
      <c r="E23" s="24"/>
      <c r="F23" s="24"/>
      <c r="G23" s="24"/>
      <c r="H23" s="24"/>
      <c r="J23" s="24"/>
      <c r="K23" s="27"/>
    </row>
    <row r="24" spans="2:11" s="6" customFormat="1" ht="7.5" customHeight="1">
      <c r="B24" s="23"/>
      <c r="C24" s="24"/>
      <c r="D24" s="64"/>
      <c r="E24" s="64"/>
      <c r="F24" s="64"/>
      <c r="G24" s="64"/>
      <c r="H24" s="64"/>
      <c r="I24" s="53"/>
      <c r="J24" s="64"/>
      <c r="K24" s="88"/>
    </row>
    <row r="25" spans="2:11" s="6" customFormat="1" ht="26.25" customHeight="1">
      <c r="B25" s="23"/>
      <c r="C25" s="24"/>
      <c r="D25" s="89" t="s">
        <v>36</v>
      </c>
      <c r="E25" s="24"/>
      <c r="F25" s="24"/>
      <c r="G25" s="24"/>
      <c r="H25" s="24"/>
      <c r="J25" s="67">
        <f>ROUND($J$80,2)</f>
        <v>0</v>
      </c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88"/>
    </row>
    <row r="27" spans="2:11" s="6" customFormat="1" ht="15" customHeight="1">
      <c r="B27" s="23"/>
      <c r="C27" s="24"/>
      <c r="D27" s="24"/>
      <c r="E27" s="24"/>
      <c r="F27" s="28" t="s">
        <v>38</v>
      </c>
      <c r="G27" s="24"/>
      <c r="H27" s="24"/>
      <c r="I27" s="90" t="s">
        <v>37</v>
      </c>
      <c r="J27" s="28" t="s">
        <v>39</v>
      </c>
      <c r="K27" s="27"/>
    </row>
    <row r="28" spans="2:11" s="6" customFormat="1" ht="15" customHeight="1">
      <c r="B28" s="23"/>
      <c r="C28" s="24"/>
      <c r="D28" s="30" t="s">
        <v>40</v>
      </c>
      <c r="E28" s="30" t="s">
        <v>41</v>
      </c>
      <c r="F28" s="91">
        <f>ROUND(SUM($BE$80:$BE$144),2)</f>
        <v>0</v>
      </c>
      <c r="G28" s="24"/>
      <c r="H28" s="24"/>
      <c r="I28" s="92">
        <v>0.21</v>
      </c>
      <c r="J28" s="91">
        <f>ROUND(ROUND((SUM($BE$80:$BE$144)),2)*$I$28,2)</f>
        <v>0</v>
      </c>
      <c r="K28" s="27"/>
    </row>
    <row r="29" spans="2:11" s="6" customFormat="1" ht="15" customHeight="1">
      <c r="B29" s="23"/>
      <c r="C29" s="24"/>
      <c r="D29" s="24"/>
      <c r="E29" s="30" t="s">
        <v>42</v>
      </c>
      <c r="F29" s="91">
        <f>ROUND(SUM($BF$80:$BF$144),2)</f>
        <v>0</v>
      </c>
      <c r="G29" s="24"/>
      <c r="H29" s="24"/>
      <c r="I29" s="92">
        <v>0.15</v>
      </c>
      <c r="J29" s="91">
        <f>ROUND(ROUND((SUM($BF$80:$BF$144)),2)*$I$29,2)</f>
        <v>0</v>
      </c>
      <c r="K29" s="27"/>
    </row>
    <row r="30" spans="2:11" s="6" customFormat="1" ht="15" customHeight="1" hidden="1">
      <c r="B30" s="23"/>
      <c r="C30" s="24"/>
      <c r="D30" s="24"/>
      <c r="E30" s="30" t="s">
        <v>43</v>
      </c>
      <c r="F30" s="91">
        <f>ROUND(SUM($BG$80:$BG$144),2)</f>
        <v>0</v>
      </c>
      <c r="G30" s="24"/>
      <c r="H30" s="24"/>
      <c r="I30" s="92">
        <v>0.21</v>
      </c>
      <c r="J30" s="91">
        <v>0</v>
      </c>
      <c r="K30" s="27"/>
    </row>
    <row r="31" spans="2:11" s="6" customFormat="1" ht="15" customHeight="1" hidden="1">
      <c r="B31" s="23"/>
      <c r="C31" s="24"/>
      <c r="D31" s="24"/>
      <c r="E31" s="30" t="s">
        <v>44</v>
      </c>
      <c r="F31" s="91">
        <f>ROUND(SUM($BH$80:$BH$144),2)</f>
        <v>0</v>
      </c>
      <c r="G31" s="24"/>
      <c r="H31" s="24"/>
      <c r="I31" s="92">
        <v>0.15</v>
      </c>
      <c r="J31" s="91">
        <v>0</v>
      </c>
      <c r="K31" s="27"/>
    </row>
    <row r="32" spans="2:11" s="6" customFormat="1" ht="15" customHeight="1" hidden="1">
      <c r="B32" s="23"/>
      <c r="C32" s="24"/>
      <c r="D32" s="24"/>
      <c r="E32" s="30" t="s">
        <v>45</v>
      </c>
      <c r="F32" s="91">
        <f>ROUND(SUM($BI$80:$BI$144),2)</f>
        <v>0</v>
      </c>
      <c r="G32" s="24"/>
      <c r="H32" s="24"/>
      <c r="I32" s="92">
        <v>0</v>
      </c>
      <c r="J32" s="91">
        <v>0</v>
      </c>
      <c r="K32" s="27"/>
    </row>
    <row r="33" spans="2:11" s="6" customFormat="1" ht="7.5" customHeight="1">
      <c r="B33" s="23"/>
      <c r="C33" s="24"/>
      <c r="D33" s="24"/>
      <c r="E33" s="24"/>
      <c r="F33" s="24"/>
      <c r="G33" s="24"/>
      <c r="H33" s="24"/>
      <c r="J33" s="24"/>
      <c r="K33" s="27"/>
    </row>
    <row r="34" spans="2:11" s="6" customFormat="1" ht="26.25" customHeight="1">
      <c r="B34" s="23"/>
      <c r="C34" s="32"/>
      <c r="D34" s="33" t="s">
        <v>46</v>
      </c>
      <c r="E34" s="34"/>
      <c r="F34" s="34"/>
      <c r="G34" s="93" t="s">
        <v>47</v>
      </c>
      <c r="H34" s="35" t="s">
        <v>48</v>
      </c>
      <c r="I34" s="94"/>
      <c r="J34" s="36">
        <f>SUM($J$25:$J$32)</f>
        <v>0</v>
      </c>
      <c r="K34" s="95"/>
    </row>
    <row r="35" spans="2:11" s="6" customFormat="1" ht="15" customHeight="1">
      <c r="B35" s="38"/>
      <c r="C35" s="39"/>
      <c r="D35" s="39"/>
      <c r="E35" s="39"/>
      <c r="F35" s="39"/>
      <c r="G35" s="39"/>
      <c r="H35" s="39"/>
      <c r="I35" s="96"/>
      <c r="J35" s="39"/>
      <c r="K35" s="40"/>
    </row>
    <row r="39" spans="2:11" s="6" customFormat="1" ht="7.5" customHeight="1">
      <c r="B39" s="97"/>
      <c r="C39" s="98"/>
      <c r="D39" s="98"/>
      <c r="E39" s="98"/>
      <c r="F39" s="98"/>
      <c r="G39" s="98"/>
      <c r="H39" s="98"/>
      <c r="I39" s="98"/>
      <c r="J39" s="98"/>
      <c r="K39" s="99"/>
    </row>
    <row r="40" spans="2:11" s="6" customFormat="1" ht="37.5" customHeight="1">
      <c r="B40" s="23"/>
      <c r="C40" s="12" t="s">
        <v>78</v>
      </c>
      <c r="D40" s="24"/>
      <c r="E40" s="24"/>
      <c r="F40" s="24"/>
      <c r="G40" s="24"/>
      <c r="H40" s="24"/>
      <c r="J40" s="24"/>
      <c r="K40" s="27"/>
    </row>
    <row r="41" spans="2:11" s="6" customFormat="1" ht="7.5" customHeight="1">
      <c r="B41" s="23"/>
      <c r="C41" s="24"/>
      <c r="D41" s="24"/>
      <c r="E41" s="24"/>
      <c r="F41" s="24"/>
      <c r="G41" s="24"/>
      <c r="H41" s="24"/>
      <c r="J41" s="24"/>
      <c r="K41" s="27"/>
    </row>
    <row r="42" spans="2:11" s="6" customFormat="1" ht="15" customHeight="1">
      <c r="B42" s="23"/>
      <c r="C42" s="19" t="s">
        <v>16</v>
      </c>
      <c r="D42" s="24"/>
      <c r="E42" s="24"/>
      <c r="F42" s="24"/>
      <c r="G42" s="24"/>
      <c r="H42" s="24"/>
      <c r="J42" s="24"/>
      <c r="K42" s="27"/>
    </row>
    <row r="43" spans="2:11" s="6" customFormat="1" ht="19.5" customHeight="1">
      <c r="B43" s="23"/>
      <c r="C43" s="24"/>
      <c r="D43" s="24"/>
      <c r="E43" s="190" t="str">
        <f>$E$7</f>
        <v>Zpevněné plochy - Vysoké Mýto</v>
      </c>
      <c r="F43" s="182"/>
      <c r="G43" s="182"/>
      <c r="H43" s="182"/>
      <c r="J43" s="24"/>
      <c r="K43" s="27"/>
    </row>
    <row r="44" spans="2:11" s="6" customFormat="1" ht="7.5" customHeight="1">
      <c r="B44" s="23"/>
      <c r="C44" s="24"/>
      <c r="D44" s="24"/>
      <c r="E44" s="24"/>
      <c r="F44" s="24"/>
      <c r="G44" s="24"/>
      <c r="H44" s="24"/>
      <c r="J44" s="24"/>
      <c r="K44" s="27"/>
    </row>
    <row r="45" spans="2:11" s="6" customFormat="1" ht="18.75" customHeight="1">
      <c r="B45" s="23"/>
      <c r="C45" s="19" t="s">
        <v>22</v>
      </c>
      <c r="D45" s="24"/>
      <c r="E45" s="24"/>
      <c r="F45" s="17" t="str">
        <f>$F$10</f>
        <v> </v>
      </c>
      <c r="G45" s="24"/>
      <c r="H45" s="24"/>
      <c r="I45" s="83" t="s">
        <v>24</v>
      </c>
      <c r="J45" s="52" t="str">
        <f>IF($J$10="","",$J$10)</f>
        <v>10.09.2015</v>
      </c>
      <c r="K45" s="27"/>
    </row>
    <row r="46" spans="2:11" s="6" customFormat="1" ht="7.5" customHeight="1">
      <c r="B46" s="23"/>
      <c r="C46" s="24"/>
      <c r="D46" s="24"/>
      <c r="E46" s="24"/>
      <c r="F46" s="24"/>
      <c r="G46" s="24"/>
      <c r="H46" s="24"/>
      <c r="J46" s="24"/>
      <c r="K46" s="27"/>
    </row>
    <row r="47" spans="2:11" s="6" customFormat="1" ht="15.75" customHeight="1">
      <c r="B47" s="23"/>
      <c r="C47" s="19" t="s">
        <v>28</v>
      </c>
      <c r="D47" s="24"/>
      <c r="E47" s="24"/>
      <c r="F47" s="17" t="str">
        <f>$E$13</f>
        <v> </v>
      </c>
      <c r="G47" s="24"/>
      <c r="H47" s="24"/>
      <c r="I47" s="83" t="s">
        <v>33</v>
      </c>
      <c r="J47" s="17" t="str">
        <f>$E$19</f>
        <v> </v>
      </c>
      <c r="K47" s="27"/>
    </row>
    <row r="48" spans="2:11" s="6" customFormat="1" ht="15" customHeight="1">
      <c r="B48" s="23"/>
      <c r="C48" s="19" t="s">
        <v>31</v>
      </c>
      <c r="D48" s="24"/>
      <c r="E48" s="24"/>
      <c r="F48" s="17">
        <f>IF($E$16="","",$E$16)</f>
      </c>
      <c r="G48" s="24"/>
      <c r="H48" s="24"/>
      <c r="J48" s="24"/>
      <c r="K48" s="27"/>
    </row>
    <row r="49" spans="2:11" s="6" customFormat="1" ht="11.25" customHeight="1">
      <c r="B49" s="23"/>
      <c r="C49" s="24"/>
      <c r="D49" s="24"/>
      <c r="E49" s="24"/>
      <c r="F49" s="24"/>
      <c r="G49" s="24"/>
      <c r="H49" s="24"/>
      <c r="J49" s="24"/>
      <c r="K49" s="27"/>
    </row>
    <row r="50" spans="2:11" s="6" customFormat="1" ht="30" customHeight="1">
      <c r="B50" s="23"/>
      <c r="C50" s="100" t="s">
        <v>79</v>
      </c>
      <c r="D50" s="32"/>
      <c r="E50" s="32"/>
      <c r="F50" s="32"/>
      <c r="G50" s="32"/>
      <c r="H50" s="32"/>
      <c r="I50" s="101"/>
      <c r="J50" s="102" t="s">
        <v>80</v>
      </c>
      <c r="K50" s="37"/>
    </row>
    <row r="51" spans="2:11" s="6" customFormat="1" ht="11.25" customHeight="1">
      <c r="B51" s="23"/>
      <c r="C51" s="24"/>
      <c r="D51" s="24"/>
      <c r="E51" s="24"/>
      <c r="F51" s="24"/>
      <c r="G51" s="24"/>
      <c r="H51" s="24"/>
      <c r="J51" s="24"/>
      <c r="K51" s="27"/>
    </row>
    <row r="52" spans="2:47" s="6" customFormat="1" ht="30" customHeight="1">
      <c r="B52" s="23"/>
      <c r="C52" s="66" t="s">
        <v>81</v>
      </c>
      <c r="D52" s="24"/>
      <c r="E52" s="24"/>
      <c r="F52" s="24"/>
      <c r="G52" s="24"/>
      <c r="H52" s="24"/>
      <c r="J52" s="67">
        <f>$J$80</f>
        <v>0</v>
      </c>
      <c r="K52" s="27"/>
      <c r="AU52" s="6" t="s">
        <v>82</v>
      </c>
    </row>
    <row r="53" spans="2:11" s="103" customFormat="1" ht="25.5" customHeight="1">
      <c r="B53" s="104"/>
      <c r="C53" s="105"/>
      <c r="D53" s="106" t="s">
        <v>83</v>
      </c>
      <c r="E53" s="106"/>
      <c r="F53" s="106"/>
      <c r="G53" s="106"/>
      <c r="H53" s="106"/>
      <c r="I53" s="107"/>
      <c r="J53" s="108">
        <f>$J$81</f>
        <v>0</v>
      </c>
      <c r="K53" s="109"/>
    </row>
    <row r="54" spans="2:11" s="110" customFormat="1" ht="21" customHeight="1">
      <c r="B54" s="111"/>
      <c r="C54" s="112"/>
      <c r="D54" s="113" t="s">
        <v>84</v>
      </c>
      <c r="E54" s="113"/>
      <c r="F54" s="113"/>
      <c r="G54" s="113"/>
      <c r="H54" s="113"/>
      <c r="I54" s="114"/>
      <c r="J54" s="115">
        <f>$J$86</f>
        <v>0</v>
      </c>
      <c r="K54" s="116"/>
    </row>
    <row r="55" spans="2:11" s="110" customFormat="1" ht="21" customHeight="1">
      <c r="B55" s="111"/>
      <c r="C55" s="112"/>
      <c r="D55" s="113" t="s">
        <v>85</v>
      </c>
      <c r="E55" s="113"/>
      <c r="F55" s="113"/>
      <c r="G55" s="113"/>
      <c r="H55" s="113"/>
      <c r="I55" s="114"/>
      <c r="J55" s="115">
        <f>$J$100</f>
        <v>0</v>
      </c>
      <c r="K55" s="116"/>
    </row>
    <row r="56" spans="2:11" s="110" customFormat="1" ht="21" customHeight="1">
      <c r="B56" s="111"/>
      <c r="C56" s="112"/>
      <c r="D56" s="113" t="s">
        <v>86</v>
      </c>
      <c r="E56" s="113"/>
      <c r="F56" s="113"/>
      <c r="G56" s="113"/>
      <c r="H56" s="113"/>
      <c r="I56" s="114"/>
      <c r="J56" s="115">
        <f>$J$107</f>
        <v>0</v>
      </c>
      <c r="K56" s="116"/>
    </row>
    <row r="57" spans="2:11" s="110" customFormat="1" ht="21" customHeight="1">
      <c r="B57" s="111"/>
      <c r="C57" s="112"/>
      <c r="D57" s="113" t="s">
        <v>87</v>
      </c>
      <c r="E57" s="113"/>
      <c r="F57" s="113"/>
      <c r="G57" s="113"/>
      <c r="H57" s="113"/>
      <c r="I57" s="114"/>
      <c r="J57" s="115">
        <f>$J$114</f>
        <v>0</v>
      </c>
      <c r="K57" s="116"/>
    </row>
    <row r="58" spans="2:11" s="110" customFormat="1" ht="21" customHeight="1">
      <c r="B58" s="111"/>
      <c r="C58" s="112"/>
      <c r="D58" s="113" t="s">
        <v>88</v>
      </c>
      <c r="E58" s="113"/>
      <c r="F58" s="113"/>
      <c r="G58" s="113"/>
      <c r="H58" s="113"/>
      <c r="I58" s="114"/>
      <c r="J58" s="115">
        <f>$J$119</f>
        <v>0</v>
      </c>
      <c r="K58" s="116"/>
    </row>
    <row r="59" spans="2:11" s="110" customFormat="1" ht="21" customHeight="1">
      <c r="B59" s="111"/>
      <c r="C59" s="112"/>
      <c r="D59" s="113" t="s">
        <v>89</v>
      </c>
      <c r="E59" s="113"/>
      <c r="F59" s="113"/>
      <c r="G59" s="113"/>
      <c r="H59" s="113"/>
      <c r="I59" s="114"/>
      <c r="J59" s="115">
        <f>$J$131</f>
        <v>0</v>
      </c>
      <c r="K59" s="116"/>
    </row>
    <row r="60" spans="2:11" s="110" customFormat="1" ht="21" customHeight="1">
      <c r="B60" s="111"/>
      <c r="C60" s="112"/>
      <c r="D60" s="113" t="s">
        <v>90</v>
      </c>
      <c r="E60" s="113"/>
      <c r="F60" s="113"/>
      <c r="G60" s="113"/>
      <c r="H60" s="113"/>
      <c r="I60" s="114"/>
      <c r="J60" s="115">
        <f>$J$137</f>
        <v>0</v>
      </c>
      <c r="K60" s="116"/>
    </row>
    <row r="61" spans="2:11" s="103" customFormat="1" ht="25.5" customHeight="1">
      <c r="B61" s="104"/>
      <c r="C61" s="105"/>
      <c r="D61" s="106" t="s">
        <v>91</v>
      </c>
      <c r="E61" s="106"/>
      <c r="F61" s="106"/>
      <c r="G61" s="106"/>
      <c r="H61" s="106"/>
      <c r="I61" s="107"/>
      <c r="J61" s="108">
        <f>$J$140</f>
        <v>0</v>
      </c>
      <c r="K61" s="109"/>
    </row>
    <row r="62" spans="2:11" s="110" customFormat="1" ht="21" customHeight="1">
      <c r="B62" s="111"/>
      <c r="C62" s="112"/>
      <c r="D62" s="113" t="s">
        <v>92</v>
      </c>
      <c r="E62" s="113"/>
      <c r="F62" s="113"/>
      <c r="G62" s="113"/>
      <c r="H62" s="113"/>
      <c r="I62" s="114"/>
      <c r="J62" s="115">
        <f>$J$141</f>
        <v>0</v>
      </c>
      <c r="K62" s="116"/>
    </row>
    <row r="63" spans="2:11" s="6" customFormat="1" ht="22.5" customHeight="1">
      <c r="B63" s="23"/>
      <c r="C63" s="24"/>
      <c r="D63" s="24"/>
      <c r="E63" s="24"/>
      <c r="F63" s="24"/>
      <c r="G63" s="24"/>
      <c r="H63" s="24"/>
      <c r="J63" s="24"/>
      <c r="K63" s="27"/>
    </row>
    <row r="64" spans="2:11" s="6" customFormat="1" ht="7.5" customHeight="1">
      <c r="B64" s="38"/>
      <c r="C64" s="39"/>
      <c r="D64" s="39"/>
      <c r="E64" s="39"/>
      <c r="F64" s="39"/>
      <c r="G64" s="39"/>
      <c r="H64" s="39"/>
      <c r="I64" s="96"/>
      <c r="J64" s="39"/>
      <c r="K64" s="40"/>
    </row>
    <row r="68" spans="2:12" s="6" customFormat="1" ht="7.5" customHeight="1">
      <c r="B68" s="41"/>
      <c r="C68" s="42"/>
      <c r="D68" s="42"/>
      <c r="E68" s="42"/>
      <c r="F68" s="42"/>
      <c r="G68" s="42"/>
      <c r="H68" s="42"/>
      <c r="I68" s="98"/>
      <c r="J68" s="42"/>
      <c r="K68" s="42"/>
      <c r="L68" s="43"/>
    </row>
    <row r="69" spans="2:12" s="6" customFormat="1" ht="37.5" customHeight="1">
      <c r="B69" s="23"/>
      <c r="C69" s="12" t="s">
        <v>93</v>
      </c>
      <c r="D69" s="24"/>
      <c r="E69" s="24"/>
      <c r="F69" s="24"/>
      <c r="G69" s="24"/>
      <c r="H69" s="24"/>
      <c r="J69" s="24"/>
      <c r="K69" s="24"/>
      <c r="L69" s="43"/>
    </row>
    <row r="70" spans="2:12" s="6" customFormat="1" ht="7.5" customHeight="1">
      <c r="B70" s="23"/>
      <c r="C70" s="24"/>
      <c r="D70" s="24"/>
      <c r="E70" s="24"/>
      <c r="F70" s="24"/>
      <c r="G70" s="24"/>
      <c r="H70" s="24"/>
      <c r="J70" s="24"/>
      <c r="K70" s="24"/>
      <c r="L70" s="43"/>
    </row>
    <row r="71" spans="2:12" s="6" customFormat="1" ht="15" customHeight="1">
      <c r="B71" s="23"/>
      <c r="C71" s="19" t="s">
        <v>16</v>
      </c>
      <c r="D71" s="24"/>
      <c r="E71" s="24"/>
      <c r="F71" s="24"/>
      <c r="G71" s="24"/>
      <c r="H71" s="24"/>
      <c r="J71" s="24"/>
      <c r="K71" s="24"/>
      <c r="L71" s="43"/>
    </row>
    <row r="72" spans="2:12" s="6" customFormat="1" ht="19.5" customHeight="1">
      <c r="B72" s="23"/>
      <c r="C72" s="24"/>
      <c r="D72" s="24"/>
      <c r="E72" s="190" t="str">
        <f>$E$7</f>
        <v>Zpevněné plochy - Vysoké Mýto</v>
      </c>
      <c r="F72" s="182"/>
      <c r="G72" s="182"/>
      <c r="H72" s="182"/>
      <c r="J72" s="24"/>
      <c r="K72" s="24"/>
      <c r="L72" s="43"/>
    </row>
    <row r="73" spans="2:12" s="6" customFormat="1" ht="7.5" customHeight="1">
      <c r="B73" s="23"/>
      <c r="C73" s="24"/>
      <c r="D73" s="24"/>
      <c r="E73" s="24"/>
      <c r="F73" s="24"/>
      <c r="G73" s="24"/>
      <c r="H73" s="24"/>
      <c r="J73" s="24"/>
      <c r="K73" s="24"/>
      <c r="L73" s="43"/>
    </row>
    <row r="74" spans="2:12" s="6" customFormat="1" ht="18.75" customHeight="1">
      <c r="B74" s="23"/>
      <c r="C74" s="19" t="s">
        <v>22</v>
      </c>
      <c r="D74" s="24"/>
      <c r="E74" s="24"/>
      <c r="F74" s="17" t="str">
        <f>$F$10</f>
        <v> </v>
      </c>
      <c r="G74" s="24"/>
      <c r="H74" s="24"/>
      <c r="I74" s="83" t="s">
        <v>24</v>
      </c>
      <c r="J74" s="52" t="str">
        <f>IF($J$10="","",$J$10)</f>
        <v>10.09.2015</v>
      </c>
      <c r="K74" s="24"/>
      <c r="L74" s="43"/>
    </row>
    <row r="75" spans="2:12" s="6" customFormat="1" ht="7.5" customHeight="1">
      <c r="B75" s="23"/>
      <c r="C75" s="24"/>
      <c r="D75" s="24"/>
      <c r="E75" s="24"/>
      <c r="F75" s="24"/>
      <c r="G75" s="24"/>
      <c r="H75" s="24"/>
      <c r="J75" s="24"/>
      <c r="K75" s="24"/>
      <c r="L75" s="43"/>
    </row>
    <row r="76" spans="2:12" s="6" customFormat="1" ht="15.75" customHeight="1">
      <c r="B76" s="23"/>
      <c r="C76" s="19" t="s">
        <v>28</v>
      </c>
      <c r="D76" s="24"/>
      <c r="E76" s="24"/>
      <c r="F76" s="17" t="str">
        <f>$E$13</f>
        <v> </v>
      </c>
      <c r="G76" s="24"/>
      <c r="H76" s="24"/>
      <c r="I76" s="83" t="s">
        <v>33</v>
      </c>
      <c r="J76" s="17" t="str">
        <f>$E$19</f>
        <v> </v>
      </c>
      <c r="K76" s="24"/>
      <c r="L76" s="43"/>
    </row>
    <row r="77" spans="2:12" s="6" customFormat="1" ht="15" customHeight="1">
      <c r="B77" s="23"/>
      <c r="C77" s="19" t="s">
        <v>31</v>
      </c>
      <c r="D77" s="24"/>
      <c r="E77" s="24"/>
      <c r="F77" s="17">
        <f>IF($E$16="","",$E$16)</f>
      </c>
      <c r="G77" s="24"/>
      <c r="H77" s="24"/>
      <c r="J77" s="24"/>
      <c r="K77" s="24"/>
      <c r="L77" s="43"/>
    </row>
    <row r="78" spans="2:12" s="6" customFormat="1" ht="11.25" customHeight="1">
      <c r="B78" s="23"/>
      <c r="C78" s="24"/>
      <c r="D78" s="24"/>
      <c r="E78" s="24"/>
      <c r="F78" s="24"/>
      <c r="G78" s="24"/>
      <c r="H78" s="24"/>
      <c r="J78" s="24"/>
      <c r="K78" s="24"/>
      <c r="L78" s="43"/>
    </row>
    <row r="79" spans="2:20" s="117" customFormat="1" ht="30" customHeight="1">
      <c r="B79" s="118"/>
      <c r="C79" s="119" t="s">
        <v>94</v>
      </c>
      <c r="D79" s="120" t="s">
        <v>55</v>
      </c>
      <c r="E79" s="120" t="s">
        <v>51</v>
      </c>
      <c r="F79" s="120" t="s">
        <v>95</v>
      </c>
      <c r="G79" s="120" t="s">
        <v>96</v>
      </c>
      <c r="H79" s="120" t="s">
        <v>97</v>
      </c>
      <c r="I79" s="121" t="s">
        <v>98</v>
      </c>
      <c r="J79" s="120" t="s">
        <v>99</v>
      </c>
      <c r="K79" s="122" t="s">
        <v>100</v>
      </c>
      <c r="L79" s="123"/>
      <c r="M79" s="59" t="s">
        <v>101</v>
      </c>
      <c r="N79" s="60" t="s">
        <v>40</v>
      </c>
      <c r="O79" s="60" t="s">
        <v>102</v>
      </c>
      <c r="P79" s="60" t="s">
        <v>103</v>
      </c>
      <c r="Q79" s="60" t="s">
        <v>104</v>
      </c>
      <c r="R79" s="60" t="s">
        <v>105</v>
      </c>
      <c r="S79" s="60" t="s">
        <v>106</v>
      </c>
      <c r="T79" s="61" t="s">
        <v>107</v>
      </c>
    </row>
    <row r="80" spans="2:63" s="6" customFormat="1" ht="30" customHeight="1">
      <c r="B80" s="23"/>
      <c r="C80" s="66" t="s">
        <v>81</v>
      </c>
      <c r="D80" s="24"/>
      <c r="E80" s="24"/>
      <c r="F80" s="24"/>
      <c r="G80" s="24"/>
      <c r="H80" s="24"/>
      <c r="J80" s="124">
        <f>$BK$80</f>
        <v>0</v>
      </c>
      <c r="K80" s="24"/>
      <c r="L80" s="43"/>
      <c r="M80" s="63"/>
      <c r="N80" s="64"/>
      <c r="O80" s="64"/>
      <c r="P80" s="125">
        <f>$P$81+$P$140</f>
        <v>0</v>
      </c>
      <c r="Q80" s="64"/>
      <c r="R80" s="125">
        <f>$R$81+$R$140</f>
        <v>145.89220799999998</v>
      </c>
      <c r="S80" s="64"/>
      <c r="T80" s="126">
        <f>$T$81+$T$140</f>
        <v>45.001000000000005</v>
      </c>
      <c r="AT80" s="6" t="s">
        <v>69</v>
      </c>
      <c r="AU80" s="6" t="s">
        <v>82</v>
      </c>
      <c r="BK80" s="127">
        <f>$BK$81+$BK$140</f>
        <v>0</v>
      </c>
    </row>
    <row r="81" spans="2:63" s="128" customFormat="1" ht="37.5" customHeight="1">
      <c r="B81" s="129"/>
      <c r="C81" s="130"/>
      <c r="D81" s="130" t="s">
        <v>69</v>
      </c>
      <c r="E81" s="131" t="s">
        <v>108</v>
      </c>
      <c r="F81" s="131" t="s">
        <v>109</v>
      </c>
      <c r="G81" s="130"/>
      <c r="H81" s="130"/>
      <c r="J81" s="132">
        <f>$BK$81</f>
        <v>0</v>
      </c>
      <c r="K81" s="130"/>
      <c r="L81" s="133"/>
      <c r="M81" s="134"/>
      <c r="N81" s="130"/>
      <c r="O81" s="130"/>
      <c r="P81" s="135">
        <f>$P$82+SUM($P$83:$P$86)+$P$100+$P$107+$P$114+$P$119+$P$131+$P$137</f>
        <v>0</v>
      </c>
      <c r="Q81" s="130"/>
      <c r="R81" s="135">
        <f>$R$82+SUM($R$83:$R$86)+$R$100+$R$107+$R$114+$R$119+$R$131+$R$137</f>
        <v>145.89220799999998</v>
      </c>
      <c r="S81" s="130"/>
      <c r="T81" s="136">
        <f>$T$82+SUM($T$83:$T$86)+$T$100+$T$107+$T$114+$T$119+$T$131+$T$137</f>
        <v>45.001000000000005</v>
      </c>
      <c r="AR81" s="137" t="s">
        <v>21</v>
      </c>
      <c r="AT81" s="137" t="s">
        <v>69</v>
      </c>
      <c r="AU81" s="137" t="s">
        <v>70</v>
      </c>
      <c r="AY81" s="137" t="s">
        <v>110</v>
      </c>
      <c r="BK81" s="138">
        <f>$BK$82+SUM($BK$83:$BK$86)+$BK$100+$BK$107+$BK$114+$BK$119+$BK$131+$BK$137</f>
        <v>0</v>
      </c>
    </row>
    <row r="82" spans="2:65" s="6" customFormat="1" ht="15.75" customHeight="1">
      <c r="B82" s="23"/>
      <c r="C82" s="139" t="s">
        <v>111</v>
      </c>
      <c r="D82" s="139" t="s">
        <v>112</v>
      </c>
      <c r="E82" s="140" t="s">
        <v>113</v>
      </c>
      <c r="F82" s="141" t="s">
        <v>114</v>
      </c>
      <c r="G82" s="142" t="s">
        <v>115</v>
      </c>
      <c r="H82" s="143">
        <v>1</v>
      </c>
      <c r="I82" s="144"/>
      <c r="J82" s="145">
        <f>ROUND($I$82*$H$82,2)</f>
        <v>0</v>
      </c>
      <c r="K82" s="141"/>
      <c r="L82" s="43"/>
      <c r="M82" s="146"/>
      <c r="N82" s="147" t="s">
        <v>41</v>
      </c>
      <c r="O82" s="24"/>
      <c r="P82" s="148">
        <f>$O$82*$H$82</f>
        <v>0</v>
      </c>
      <c r="Q82" s="148">
        <v>0</v>
      </c>
      <c r="R82" s="148">
        <f>$Q$82*$H$82</f>
        <v>0</v>
      </c>
      <c r="S82" s="148">
        <v>0</v>
      </c>
      <c r="T82" s="149">
        <f>$S$82*$H$82</f>
        <v>0</v>
      </c>
      <c r="AR82" s="84" t="s">
        <v>116</v>
      </c>
      <c r="AT82" s="84" t="s">
        <v>112</v>
      </c>
      <c r="AU82" s="84" t="s">
        <v>21</v>
      </c>
      <c r="AY82" s="6" t="s">
        <v>110</v>
      </c>
      <c r="BE82" s="150">
        <f>IF($N$82="základní",$J$82,0)</f>
        <v>0</v>
      </c>
      <c r="BF82" s="150">
        <f>IF($N$82="snížená",$J$82,0)</f>
        <v>0</v>
      </c>
      <c r="BG82" s="150">
        <f>IF($N$82="zákl. přenesená",$J$82,0)</f>
        <v>0</v>
      </c>
      <c r="BH82" s="150">
        <f>IF($N$82="sníž. přenesená",$J$82,0)</f>
        <v>0</v>
      </c>
      <c r="BI82" s="150">
        <f>IF($N$82="nulová",$J$82,0)</f>
        <v>0</v>
      </c>
      <c r="BJ82" s="84" t="s">
        <v>21</v>
      </c>
      <c r="BK82" s="150">
        <f>ROUND($I$82*$H$82,2)</f>
        <v>0</v>
      </c>
      <c r="BL82" s="84" t="s">
        <v>116</v>
      </c>
      <c r="BM82" s="84" t="s">
        <v>117</v>
      </c>
    </row>
    <row r="83" spans="2:47" s="6" customFormat="1" ht="44.25" customHeight="1">
      <c r="B83" s="23"/>
      <c r="C83" s="24"/>
      <c r="D83" s="151" t="s">
        <v>118</v>
      </c>
      <c r="E83" s="24"/>
      <c r="F83" s="152" t="s">
        <v>119</v>
      </c>
      <c r="G83" s="24"/>
      <c r="H83" s="24"/>
      <c r="J83" s="24"/>
      <c r="K83" s="24"/>
      <c r="L83" s="43"/>
      <c r="M83" s="56"/>
      <c r="N83" s="24"/>
      <c r="O83" s="24"/>
      <c r="P83" s="24"/>
      <c r="Q83" s="24"/>
      <c r="R83" s="24"/>
      <c r="S83" s="24"/>
      <c r="T83" s="57"/>
      <c r="AT83" s="6" t="s">
        <v>118</v>
      </c>
      <c r="AU83" s="6" t="s">
        <v>21</v>
      </c>
    </row>
    <row r="84" spans="2:65" s="6" customFormat="1" ht="15.75" customHeight="1">
      <c r="B84" s="23"/>
      <c r="C84" s="139" t="s">
        <v>120</v>
      </c>
      <c r="D84" s="139" t="s">
        <v>112</v>
      </c>
      <c r="E84" s="140" t="s">
        <v>121</v>
      </c>
      <c r="F84" s="141" t="s">
        <v>122</v>
      </c>
      <c r="G84" s="142" t="s">
        <v>115</v>
      </c>
      <c r="H84" s="143">
        <v>1</v>
      </c>
      <c r="I84" s="144"/>
      <c r="J84" s="145">
        <f>ROUND($I$84*$H$84,2)</f>
        <v>0</v>
      </c>
      <c r="K84" s="141"/>
      <c r="L84" s="43"/>
      <c r="M84" s="146"/>
      <c r="N84" s="147" t="s">
        <v>41</v>
      </c>
      <c r="O84" s="24"/>
      <c r="P84" s="148">
        <f>$O$84*$H$84</f>
        <v>0</v>
      </c>
      <c r="Q84" s="148">
        <v>0</v>
      </c>
      <c r="R84" s="148">
        <f>$Q$84*$H$84</f>
        <v>0</v>
      </c>
      <c r="S84" s="148">
        <v>0</v>
      </c>
      <c r="T84" s="149">
        <f>$S$84*$H$84</f>
        <v>0</v>
      </c>
      <c r="AR84" s="84" t="s">
        <v>116</v>
      </c>
      <c r="AT84" s="84" t="s">
        <v>112</v>
      </c>
      <c r="AU84" s="84" t="s">
        <v>21</v>
      </c>
      <c r="AY84" s="6" t="s">
        <v>110</v>
      </c>
      <c r="BE84" s="150">
        <f>IF($N$84="základní",$J$84,0)</f>
        <v>0</v>
      </c>
      <c r="BF84" s="150">
        <f>IF($N$84="snížená",$J$84,0)</f>
        <v>0</v>
      </c>
      <c r="BG84" s="150">
        <f>IF($N$84="zákl. přenesená",$J$84,0)</f>
        <v>0</v>
      </c>
      <c r="BH84" s="150">
        <f>IF($N$84="sníž. přenesená",$J$84,0)</f>
        <v>0</v>
      </c>
      <c r="BI84" s="150">
        <f>IF($N$84="nulová",$J$84,0)</f>
        <v>0</v>
      </c>
      <c r="BJ84" s="84" t="s">
        <v>21</v>
      </c>
      <c r="BK84" s="150">
        <f>ROUND($I$84*$H$84,2)</f>
        <v>0</v>
      </c>
      <c r="BL84" s="84" t="s">
        <v>116</v>
      </c>
      <c r="BM84" s="84" t="s">
        <v>123</v>
      </c>
    </row>
    <row r="85" spans="2:47" s="6" customFormat="1" ht="30.75" customHeight="1">
      <c r="B85" s="23"/>
      <c r="C85" s="24"/>
      <c r="D85" s="151" t="s">
        <v>118</v>
      </c>
      <c r="E85" s="24"/>
      <c r="F85" s="152" t="s">
        <v>124</v>
      </c>
      <c r="G85" s="24"/>
      <c r="H85" s="24"/>
      <c r="J85" s="24"/>
      <c r="K85" s="24"/>
      <c r="L85" s="43"/>
      <c r="M85" s="56"/>
      <c r="N85" s="24"/>
      <c r="O85" s="24"/>
      <c r="P85" s="24"/>
      <c r="Q85" s="24"/>
      <c r="R85" s="24"/>
      <c r="S85" s="24"/>
      <c r="T85" s="57"/>
      <c r="AT85" s="6" t="s">
        <v>118</v>
      </c>
      <c r="AU85" s="6" t="s">
        <v>21</v>
      </c>
    </row>
    <row r="86" spans="2:63" s="128" customFormat="1" ht="30.75" customHeight="1">
      <c r="B86" s="129"/>
      <c r="C86" s="130"/>
      <c r="D86" s="130" t="s">
        <v>69</v>
      </c>
      <c r="E86" s="153" t="s">
        <v>21</v>
      </c>
      <c r="F86" s="153" t="s">
        <v>125</v>
      </c>
      <c r="G86" s="130"/>
      <c r="H86" s="130"/>
      <c r="J86" s="154">
        <f>$BK$86</f>
        <v>0</v>
      </c>
      <c r="K86" s="130"/>
      <c r="L86" s="133"/>
      <c r="M86" s="134"/>
      <c r="N86" s="130"/>
      <c r="O86" s="130"/>
      <c r="P86" s="135">
        <f>SUM($P$87:$P$99)</f>
        <v>0</v>
      </c>
      <c r="Q86" s="130"/>
      <c r="R86" s="135">
        <f>SUM($R$87:$R$99)</f>
        <v>0.015000000000000001</v>
      </c>
      <c r="S86" s="130"/>
      <c r="T86" s="136">
        <f>SUM($T$87:$T$99)</f>
        <v>45.001000000000005</v>
      </c>
      <c r="AR86" s="137" t="s">
        <v>21</v>
      </c>
      <c r="AT86" s="137" t="s">
        <v>69</v>
      </c>
      <c r="AU86" s="137" t="s">
        <v>21</v>
      </c>
      <c r="AY86" s="137" t="s">
        <v>110</v>
      </c>
      <c r="BK86" s="138">
        <f>SUM($BK$87:$BK$99)</f>
        <v>0</v>
      </c>
    </row>
    <row r="87" spans="2:65" s="6" customFormat="1" ht="15.75" customHeight="1">
      <c r="B87" s="23"/>
      <c r="C87" s="139" t="s">
        <v>116</v>
      </c>
      <c r="D87" s="139" t="s">
        <v>112</v>
      </c>
      <c r="E87" s="140" t="s">
        <v>126</v>
      </c>
      <c r="F87" s="141" t="s">
        <v>127</v>
      </c>
      <c r="G87" s="142" t="s">
        <v>128</v>
      </c>
      <c r="H87" s="143">
        <v>15</v>
      </c>
      <c r="I87" s="144"/>
      <c r="J87" s="145">
        <f>ROUND($I$87*$H$87,2)</f>
        <v>0</v>
      </c>
      <c r="K87" s="141" t="s">
        <v>129</v>
      </c>
      <c r="L87" s="43"/>
      <c r="M87" s="146"/>
      <c r="N87" s="147" t="s">
        <v>41</v>
      </c>
      <c r="O87" s="24"/>
      <c r="P87" s="148">
        <f>$O$87*$H$87</f>
        <v>0</v>
      </c>
      <c r="Q87" s="148">
        <v>0</v>
      </c>
      <c r="R87" s="148">
        <f>$Q$87*$H$87</f>
        <v>0</v>
      </c>
      <c r="S87" s="148">
        <v>0.235</v>
      </c>
      <c r="T87" s="149">
        <f>$S$87*$H$87</f>
        <v>3.525</v>
      </c>
      <c r="AR87" s="84" t="s">
        <v>116</v>
      </c>
      <c r="AT87" s="84" t="s">
        <v>112</v>
      </c>
      <c r="AU87" s="84" t="s">
        <v>76</v>
      </c>
      <c r="AY87" s="6" t="s">
        <v>110</v>
      </c>
      <c r="BE87" s="150">
        <f>IF($N$87="základní",$J$87,0)</f>
        <v>0</v>
      </c>
      <c r="BF87" s="150">
        <f>IF($N$87="snížená",$J$87,0)</f>
        <v>0</v>
      </c>
      <c r="BG87" s="150">
        <f>IF($N$87="zákl. přenesená",$J$87,0)</f>
        <v>0</v>
      </c>
      <c r="BH87" s="150">
        <f>IF($N$87="sníž. přenesená",$J$87,0)</f>
        <v>0</v>
      </c>
      <c r="BI87" s="150">
        <f>IF($N$87="nulová",$J$87,0)</f>
        <v>0</v>
      </c>
      <c r="BJ87" s="84" t="s">
        <v>21</v>
      </c>
      <c r="BK87" s="150">
        <f>ROUND($I$87*$H$87,2)</f>
        <v>0</v>
      </c>
      <c r="BL87" s="84" t="s">
        <v>116</v>
      </c>
      <c r="BM87" s="84" t="s">
        <v>130</v>
      </c>
    </row>
    <row r="88" spans="2:47" s="6" customFormat="1" ht="27" customHeight="1">
      <c r="B88" s="23"/>
      <c r="C88" s="24"/>
      <c r="D88" s="151" t="s">
        <v>131</v>
      </c>
      <c r="E88" s="24"/>
      <c r="F88" s="155" t="s">
        <v>132</v>
      </c>
      <c r="G88" s="24"/>
      <c r="H88" s="24"/>
      <c r="J88" s="24"/>
      <c r="K88" s="24"/>
      <c r="L88" s="43"/>
      <c r="M88" s="56"/>
      <c r="N88" s="24"/>
      <c r="O88" s="24"/>
      <c r="P88" s="24"/>
      <c r="Q88" s="24"/>
      <c r="R88" s="24"/>
      <c r="S88" s="24"/>
      <c r="T88" s="57"/>
      <c r="AT88" s="6" t="s">
        <v>131</v>
      </c>
      <c r="AU88" s="6" t="s">
        <v>76</v>
      </c>
    </row>
    <row r="89" spans="2:47" s="6" customFormat="1" ht="30.75" customHeight="1">
      <c r="B89" s="23"/>
      <c r="C89" s="24"/>
      <c r="D89" s="156" t="s">
        <v>118</v>
      </c>
      <c r="E89" s="24"/>
      <c r="F89" s="152" t="s">
        <v>133</v>
      </c>
      <c r="G89" s="24"/>
      <c r="H89" s="24"/>
      <c r="J89" s="24"/>
      <c r="K89" s="24"/>
      <c r="L89" s="43"/>
      <c r="M89" s="56"/>
      <c r="N89" s="24"/>
      <c r="O89" s="24"/>
      <c r="P89" s="24"/>
      <c r="Q89" s="24"/>
      <c r="R89" s="24"/>
      <c r="S89" s="24"/>
      <c r="T89" s="57"/>
      <c r="AT89" s="6" t="s">
        <v>118</v>
      </c>
      <c r="AU89" s="6" t="s">
        <v>76</v>
      </c>
    </row>
    <row r="90" spans="2:65" s="6" customFormat="1" ht="15.75" customHeight="1">
      <c r="B90" s="23"/>
      <c r="C90" s="139" t="s">
        <v>134</v>
      </c>
      <c r="D90" s="139" t="s">
        <v>112</v>
      </c>
      <c r="E90" s="140" t="s">
        <v>135</v>
      </c>
      <c r="F90" s="141" t="s">
        <v>136</v>
      </c>
      <c r="G90" s="142" t="s">
        <v>128</v>
      </c>
      <c r="H90" s="143">
        <v>7</v>
      </c>
      <c r="I90" s="144"/>
      <c r="J90" s="145">
        <f>ROUND($I$90*$H$90,2)</f>
        <v>0</v>
      </c>
      <c r="K90" s="141" t="s">
        <v>129</v>
      </c>
      <c r="L90" s="43"/>
      <c r="M90" s="146"/>
      <c r="N90" s="147" t="s">
        <v>41</v>
      </c>
      <c r="O90" s="24"/>
      <c r="P90" s="148">
        <f>$O$90*$H$90</f>
        <v>0</v>
      </c>
      <c r="Q90" s="148">
        <v>0</v>
      </c>
      <c r="R90" s="148">
        <f>$Q$90*$H$90</f>
        <v>0</v>
      </c>
      <c r="S90" s="148">
        <v>0.185</v>
      </c>
      <c r="T90" s="149">
        <f>$S$90*$H$90</f>
        <v>1.295</v>
      </c>
      <c r="AR90" s="84" t="s">
        <v>116</v>
      </c>
      <c r="AT90" s="84" t="s">
        <v>112</v>
      </c>
      <c r="AU90" s="84" t="s">
        <v>76</v>
      </c>
      <c r="AY90" s="6" t="s">
        <v>110</v>
      </c>
      <c r="BE90" s="150">
        <f>IF($N$90="základní",$J$90,0)</f>
        <v>0</v>
      </c>
      <c r="BF90" s="150">
        <f>IF($N$90="snížená",$J$90,0)</f>
        <v>0</v>
      </c>
      <c r="BG90" s="150">
        <f>IF($N$90="zákl. přenesená",$J$90,0)</f>
        <v>0</v>
      </c>
      <c r="BH90" s="150">
        <f>IF($N$90="sníž. přenesená",$J$90,0)</f>
        <v>0</v>
      </c>
      <c r="BI90" s="150">
        <f>IF($N$90="nulová",$J$90,0)</f>
        <v>0</v>
      </c>
      <c r="BJ90" s="84" t="s">
        <v>21</v>
      </c>
      <c r="BK90" s="150">
        <f>ROUND($I$90*$H$90,2)</f>
        <v>0</v>
      </c>
      <c r="BL90" s="84" t="s">
        <v>116</v>
      </c>
      <c r="BM90" s="84" t="s">
        <v>137</v>
      </c>
    </row>
    <row r="91" spans="2:47" s="6" customFormat="1" ht="27" customHeight="1">
      <c r="B91" s="23"/>
      <c r="C91" s="24"/>
      <c r="D91" s="151" t="s">
        <v>131</v>
      </c>
      <c r="E91" s="24"/>
      <c r="F91" s="155" t="s">
        <v>138</v>
      </c>
      <c r="G91" s="24"/>
      <c r="H91" s="24"/>
      <c r="J91" s="24"/>
      <c r="K91" s="24"/>
      <c r="L91" s="43"/>
      <c r="M91" s="56"/>
      <c r="N91" s="24"/>
      <c r="O91" s="24"/>
      <c r="P91" s="24"/>
      <c r="Q91" s="24"/>
      <c r="R91" s="24"/>
      <c r="S91" s="24"/>
      <c r="T91" s="57"/>
      <c r="AT91" s="6" t="s">
        <v>131</v>
      </c>
      <c r="AU91" s="6" t="s">
        <v>76</v>
      </c>
    </row>
    <row r="92" spans="2:47" s="6" customFormat="1" ht="30.75" customHeight="1">
      <c r="B92" s="23"/>
      <c r="C92" s="24"/>
      <c r="D92" s="156" t="s">
        <v>118</v>
      </c>
      <c r="E92" s="24"/>
      <c r="F92" s="152" t="s">
        <v>139</v>
      </c>
      <c r="G92" s="24"/>
      <c r="H92" s="24"/>
      <c r="J92" s="24"/>
      <c r="K92" s="24"/>
      <c r="L92" s="43"/>
      <c r="M92" s="56"/>
      <c r="N92" s="24"/>
      <c r="O92" s="24"/>
      <c r="P92" s="24"/>
      <c r="Q92" s="24"/>
      <c r="R92" s="24"/>
      <c r="S92" s="24"/>
      <c r="T92" s="57"/>
      <c r="AT92" s="6" t="s">
        <v>118</v>
      </c>
      <c r="AU92" s="6" t="s">
        <v>76</v>
      </c>
    </row>
    <row r="93" spans="2:65" s="6" customFormat="1" ht="15.75" customHeight="1">
      <c r="B93" s="23"/>
      <c r="C93" s="139" t="s">
        <v>76</v>
      </c>
      <c r="D93" s="139" t="s">
        <v>112</v>
      </c>
      <c r="E93" s="140" t="s">
        <v>140</v>
      </c>
      <c r="F93" s="141" t="s">
        <v>141</v>
      </c>
      <c r="G93" s="142" t="s">
        <v>128</v>
      </c>
      <c r="H93" s="143">
        <v>10</v>
      </c>
      <c r="I93" s="144"/>
      <c r="J93" s="145">
        <f>ROUND($I$93*$H$93,2)</f>
        <v>0</v>
      </c>
      <c r="K93" s="141" t="s">
        <v>129</v>
      </c>
      <c r="L93" s="43"/>
      <c r="M93" s="146"/>
      <c r="N93" s="147" t="s">
        <v>41</v>
      </c>
      <c r="O93" s="24"/>
      <c r="P93" s="148">
        <f>$O$93*$H$93</f>
        <v>0</v>
      </c>
      <c r="Q93" s="148">
        <v>0</v>
      </c>
      <c r="R93" s="148">
        <f>$Q$93*$H$93</f>
        <v>0</v>
      </c>
      <c r="S93" s="148">
        <v>0.181</v>
      </c>
      <c r="T93" s="149">
        <f>$S$93*$H$93</f>
        <v>1.81</v>
      </c>
      <c r="AR93" s="84" t="s">
        <v>116</v>
      </c>
      <c r="AT93" s="84" t="s">
        <v>112</v>
      </c>
      <c r="AU93" s="84" t="s">
        <v>76</v>
      </c>
      <c r="AY93" s="6" t="s">
        <v>110</v>
      </c>
      <c r="BE93" s="150">
        <f>IF($N$93="základní",$J$93,0)</f>
        <v>0</v>
      </c>
      <c r="BF93" s="150">
        <f>IF($N$93="snížená",$J$93,0)</f>
        <v>0</v>
      </c>
      <c r="BG93" s="150">
        <f>IF($N$93="zákl. přenesená",$J$93,0)</f>
        <v>0</v>
      </c>
      <c r="BH93" s="150">
        <f>IF($N$93="sníž. přenesená",$J$93,0)</f>
        <v>0</v>
      </c>
      <c r="BI93" s="150">
        <f>IF($N$93="nulová",$J$93,0)</f>
        <v>0</v>
      </c>
      <c r="BJ93" s="84" t="s">
        <v>21</v>
      </c>
      <c r="BK93" s="150">
        <f>ROUND($I$93*$H$93,2)</f>
        <v>0</v>
      </c>
      <c r="BL93" s="84" t="s">
        <v>116</v>
      </c>
      <c r="BM93" s="84" t="s">
        <v>142</v>
      </c>
    </row>
    <row r="94" spans="2:47" s="6" customFormat="1" ht="27" customHeight="1">
      <c r="B94" s="23"/>
      <c r="C94" s="24"/>
      <c r="D94" s="151" t="s">
        <v>131</v>
      </c>
      <c r="E94" s="24"/>
      <c r="F94" s="155" t="s">
        <v>143</v>
      </c>
      <c r="G94" s="24"/>
      <c r="H94" s="24"/>
      <c r="J94" s="24"/>
      <c r="K94" s="24"/>
      <c r="L94" s="43"/>
      <c r="M94" s="56"/>
      <c r="N94" s="24"/>
      <c r="O94" s="24"/>
      <c r="P94" s="24"/>
      <c r="Q94" s="24"/>
      <c r="R94" s="24"/>
      <c r="S94" s="24"/>
      <c r="T94" s="57"/>
      <c r="AT94" s="6" t="s">
        <v>131</v>
      </c>
      <c r="AU94" s="6" t="s">
        <v>76</v>
      </c>
    </row>
    <row r="95" spans="2:47" s="6" customFormat="1" ht="44.25" customHeight="1">
      <c r="B95" s="23"/>
      <c r="C95" s="24"/>
      <c r="D95" s="156" t="s">
        <v>118</v>
      </c>
      <c r="E95" s="24"/>
      <c r="F95" s="152" t="s">
        <v>144</v>
      </c>
      <c r="G95" s="24"/>
      <c r="H95" s="24"/>
      <c r="J95" s="24"/>
      <c r="K95" s="24"/>
      <c r="L95" s="43"/>
      <c r="M95" s="56"/>
      <c r="N95" s="24"/>
      <c r="O95" s="24"/>
      <c r="P95" s="24"/>
      <c r="Q95" s="24"/>
      <c r="R95" s="24"/>
      <c r="S95" s="24"/>
      <c r="T95" s="57"/>
      <c r="AT95" s="6" t="s">
        <v>118</v>
      </c>
      <c r="AU95" s="6" t="s">
        <v>76</v>
      </c>
    </row>
    <row r="96" spans="2:65" s="6" customFormat="1" ht="15.75" customHeight="1">
      <c r="B96" s="23"/>
      <c r="C96" s="139" t="s">
        <v>145</v>
      </c>
      <c r="D96" s="139" t="s">
        <v>112</v>
      </c>
      <c r="E96" s="140" t="s">
        <v>146</v>
      </c>
      <c r="F96" s="141" t="s">
        <v>147</v>
      </c>
      <c r="G96" s="142" t="s">
        <v>128</v>
      </c>
      <c r="H96" s="143">
        <v>125</v>
      </c>
      <c r="I96" s="144"/>
      <c r="J96" s="145">
        <f>ROUND($I$96*$H$96,2)</f>
        <v>0</v>
      </c>
      <c r="K96" s="141" t="s">
        <v>129</v>
      </c>
      <c r="L96" s="43"/>
      <c r="M96" s="146"/>
      <c r="N96" s="147" t="s">
        <v>41</v>
      </c>
      <c r="O96" s="24"/>
      <c r="P96" s="148">
        <f>$O$96*$H$96</f>
        <v>0</v>
      </c>
      <c r="Q96" s="148">
        <v>0.00012</v>
      </c>
      <c r="R96" s="148">
        <f>$Q$96*$H$96</f>
        <v>0.015000000000000001</v>
      </c>
      <c r="S96" s="148">
        <v>0.256</v>
      </c>
      <c r="T96" s="149">
        <f>$S$96*$H$96</f>
        <v>32</v>
      </c>
      <c r="AR96" s="84" t="s">
        <v>116</v>
      </c>
      <c r="AT96" s="84" t="s">
        <v>112</v>
      </c>
      <c r="AU96" s="84" t="s">
        <v>76</v>
      </c>
      <c r="AY96" s="6" t="s">
        <v>110</v>
      </c>
      <c r="BE96" s="150">
        <f>IF($N$96="základní",$J$96,0)</f>
        <v>0</v>
      </c>
      <c r="BF96" s="150">
        <f>IF($N$96="snížená",$J$96,0)</f>
        <v>0</v>
      </c>
      <c r="BG96" s="150">
        <f>IF($N$96="zákl. přenesená",$J$96,0)</f>
        <v>0</v>
      </c>
      <c r="BH96" s="150">
        <f>IF($N$96="sníž. přenesená",$J$96,0)</f>
        <v>0</v>
      </c>
      <c r="BI96" s="150">
        <f>IF($N$96="nulová",$J$96,0)</f>
        <v>0</v>
      </c>
      <c r="BJ96" s="84" t="s">
        <v>21</v>
      </c>
      <c r="BK96" s="150">
        <f>ROUND($I$96*$H$96,2)</f>
        <v>0</v>
      </c>
      <c r="BL96" s="84" t="s">
        <v>116</v>
      </c>
      <c r="BM96" s="84" t="s">
        <v>148</v>
      </c>
    </row>
    <row r="97" spans="2:47" s="6" customFormat="1" ht="27" customHeight="1">
      <c r="B97" s="23"/>
      <c r="C97" s="24"/>
      <c r="D97" s="151" t="s">
        <v>131</v>
      </c>
      <c r="E97" s="24"/>
      <c r="F97" s="155" t="s">
        <v>149</v>
      </c>
      <c r="G97" s="24"/>
      <c r="H97" s="24"/>
      <c r="J97" s="24"/>
      <c r="K97" s="24"/>
      <c r="L97" s="43"/>
      <c r="M97" s="56"/>
      <c r="N97" s="24"/>
      <c r="O97" s="24"/>
      <c r="P97" s="24"/>
      <c r="Q97" s="24"/>
      <c r="R97" s="24"/>
      <c r="S97" s="24"/>
      <c r="T97" s="57"/>
      <c r="AT97" s="6" t="s">
        <v>131</v>
      </c>
      <c r="AU97" s="6" t="s">
        <v>76</v>
      </c>
    </row>
    <row r="98" spans="2:65" s="6" customFormat="1" ht="15.75" customHeight="1">
      <c r="B98" s="23"/>
      <c r="C98" s="139" t="s">
        <v>150</v>
      </c>
      <c r="D98" s="139" t="s">
        <v>112</v>
      </c>
      <c r="E98" s="140" t="s">
        <v>151</v>
      </c>
      <c r="F98" s="141" t="s">
        <v>152</v>
      </c>
      <c r="G98" s="142" t="s">
        <v>153</v>
      </c>
      <c r="H98" s="143">
        <v>27.7</v>
      </c>
      <c r="I98" s="144"/>
      <c r="J98" s="145">
        <f>ROUND($I$98*$H$98,2)</f>
        <v>0</v>
      </c>
      <c r="K98" s="141" t="s">
        <v>129</v>
      </c>
      <c r="L98" s="43"/>
      <c r="M98" s="146"/>
      <c r="N98" s="147" t="s">
        <v>41</v>
      </c>
      <c r="O98" s="24"/>
      <c r="P98" s="148">
        <f>$O$98*$H$98</f>
        <v>0</v>
      </c>
      <c r="Q98" s="148">
        <v>0</v>
      </c>
      <c r="R98" s="148">
        <f>$Q$98*$H$98</f>
        <v>0</v>
      </c>
      <c r="S98" s="148">
        <v>0.23</v>
      </c>
      <c r="T98" s="149">
        <f>$S$98*$H$98</f>
        <v>6.371</v>
      </c>
      <c r="AR98" s="84" t="s">
        <v>116</v>
      </c>
      <c r="AT98" s="84" t="s">
        <v>112</v>
      </c>
      <c r="AU98" s="84" t="s">
        <v>76</v>
      </c>
      <c r="AY98" s="6" t="s">
        <v>110</v>
      </c>
      <c r="BE98" s="150">
        <f>IF($N$98="základní",$J$98,0)</f>
        <v>0</v>
      </c>
      <c r="BF98" s="150">
        <f>IF($N$98="snížená",$J$98,0)</f>
        <v>0</v>
      </c>
      <c r="BG98" s="150">
        <f>IF($N$98="zákl. přenesená",$J$98,0)</f>
        <v>0</v>
      </c>
      <c r="BH98" s="150">
        <f>IF($N$98="sníž. přenesená",$J$98,0)</f>
        <v>0</v>
      </c>
      <c r="BI98" s="150">
        <f>IF($N$98="nulová",$J$98,0)</f>
        <v>0</v>
      </c>
      <c r="BJ98" s="84" t="s">
        <v>21</v>
      </c>
      <c r="BK98" s="150">
        <f>ROUND($I$98*$H$98,2)</f>
        <v>0</v>
      </c>
      <c r="BL98" s="84" t="s">
        <v>116</v>
      </c>
      <c r="BM98" s="84" t="s">
        <v>154</v>
      </c>
    </row>
    <row r="99" spans="2:47" s="6" customFormat="1" ht="27" customHeight="1">
      <c r="B99" s="23"/>
      <c r="C99" s="24"/>
      <c r="D99" s="151" t="s">
        <v>131</v>
      </c>
      <c r="E99" s="24"/>
      <c r="F99" s="155" t="s">
        <v>155</v>
      </c>
      <c r="G99" s="24"/>
      <c r="H99" s="24"/>
      <c r="J99" s="24"/>
      <c r="K99" s="24"/>
      <c r="L99" s="43"/>
      <c r="M99" s="56"/>
      <c r="N99" s="24"/>
      <c r="O99" s="24"/>
      <c r="P99" s="24"/>
      <c r="Q99" s="24"/>
      <c r="R99" s="24"/>
      <c r="S99" s="24"/>
      <c r="T99" s="57"/>
      <c r="AT99" s="6" t="s">
        <v>131</v>
      </c>
      <c r="AU99" s="6" t="s">
        <v>76</v>
      </c>
    </row>
    <row r="100" spans="2:63" s="128" customFormat="1" ht="30.75" customHeight="1">
      <c r="B100" s="129"/>
      <c r="C100" s="130"/>
      <c r="D100" s="130" t="s">
        <v>69</v>
      </c>
      <c r="E100" s="153" t="s">
        <v>116</v>
      </c>
      <c r="F100" s="153" t="s">
        <v>156</v>
      </c>
      <c r="G100" s="130"/>
      <c r="H100" s="130"/>
      <c r="J100" s="154">
        <f>$BK$100</f>
        <v>0</v>
      </c>
      <c r="K100" s="130"/>
      <c r="L100" s="133"/>
      <c r="M100" s="134"/>
      <c r="N100" s="130"/>
      <c r="O100" s="130"/>
      <c r="P100" s="135">
        <f>SUM($P$101:$P$106)</f>
        <v>0</v>
      </c>
      <c r="Q100" s="130"/>
      <c r="R100" s="135">
        <f>SUM($R$101:$R$106)</f>
        <v>137.59875</v>
      </c>
      <c r="S100" s="130"/>
      <c r="T100" s="136">
        <f>SUM($T$101:$T$106)</f>
        <v>0</v>
      </c>
      <c r="AR100" s="137" t="s">
        <v>21</v>
      </c>
      <c r="AT100" s="137" t="s">
        <v>69</v>
      </c>
      <c r="AU100" s="137" t="s">
        <v>21</v>
      </c>
      <c r="AY100" s="137" t="s">
        <v>110</v>
      </c>
      <c r="BK100" s="138">
        <f>SUM($BK$101:$BK$106)</f>
        <v>0</v>
      </c>
    </row>
    <row r="101" spans="2:65" s="6" customFormat="1" ht="15.75" customHeight="1">
      <c r="B101" s="23"/>
      <c r="C101" s="139" t="s">
        <v>157</v>
      </c>
      <c r="D101" s="139" t="s">
        <v>112</v>
      </c>
      <c r="E101" s="140" t="s">
        <v>158</v>
      </c>
      <c r="F101" s="141" t="s">
        <v>159</v>
      </c>
      <c r="G101" s="142" t="s">
        <v>160</v>
      </c>
      <c r="H101" s="143">
        <v>48.6</v>
      </c>
      <c r="I101" s="144"/>
      <c r="J101" s="145">
        <f>ROUND($I$101*$H$101,2)</f>
        <v>0</v>
      </c>
      <c r="K101" s="141" t="s">
        <v>129</v>
      </c>
      <c r="L101" s="43"/>
      <c r="M101" s="146"/>
      <c r="N101" s="147" t="s">
        <v>41</v>
      </c>
      <c r="O101" s="24"/>
      <c r="P101" s="148">
        <f>$O$101*$H$101</f>
        <v>0</v>
      </c>
      <c r="Q101" s="148">
        <v>1.7875</v>
      </c>
      <c r="R101" s="148">
        <f>$Q$101*$H$101</f>
        <v>86.8725</v>
      </c>
      <c r="S101" s="148">
        <v>0</v>
      </c>
      <c r="T101" s="149">
        <f>$S$101*$H$101</f>
        <v>0</v>
      </c>
      <c r="AR101" s="84" t="s">
        <v>116</v>
      </c>
      <c r="AT101" s="84" t="s">
        <v>112</v>
      </c>
      <c r="AU101" s="84" t="s">
        <v>76</v>
      </c>
      <c r="AY101" s="6" t="s">
        <v>110</v>
      </c>
      <c r="BE101" s="150">
        <f>IF($N$101="základní",$J$101,0)</f>
        <v>0</v>
      </c>
      <c r="BF101" s="150">
        <f>IF($N$101="snížená",$J$101,0)</f>
        <v>0</v>
      </c>
      <c r="BG101" s="150">
        <f>IF($N$101="zákl. přenesená",$J$101,0)</f>
        <v>0</v>
      </c>
      <c r="BH101" s="150">
        <f>IF($N$101="sníž. přenesená",$J$101,0)</f>
        <v>0</v>
      </c>
      <c r="BI101" s="150">
        <f>IF($N$101="nulová",$J$101,0)</f>
        <v>0</v>
      </c>
      <c r="BJ101" s="84" t="s">
        <v>21</v>
      </c>
      <c r="BK101" s="150">
        <f>ROUND($I$101*$H$101,2)</f>
        <v>0</v>
      </c>
      <c r="BL101" s="84" t="s">
        <v>116</v>
      </c>
      <c r="BM101" s="84" t="s">
        <v>161</v>
      </c>
    </row>
    <row r="102" spans="2:47" s="6" customFormat="1" ht="16.5" customHeight="1">
      <c r="B102" s="23"/>
      <c r="C102" s="24"/>
      <c r="D102" s="151" t="s">
        <v>131</v>
      </c>
      <c r="E102" s="24"/>
      <c r="F102" s="155" t="s">
        <v>162</v>
      </c>
      <c r="G102" s="24"/>
      <c r="H102" s="24"/>
      <c r="J102" s="24"/>
      <c r="K102" s="24"/>
      <c r="L102" s="43"/>
      <c r="M102" s="56"/>
      <c r="N102" s="24"/>
      <c r="O102" s="24"/>
      <c r="P102" s="24"/>
      <c r="Q102" s="24"/>
      <c r="R102" s="24"/>
      <c r="S102" s="24"/>
      <c r="T102" s="57"/>
      <c r="AT102" s="6" t="s">
        <v>131</v>
      </c>
      <c r="AU102" s="6" t="s">
        <v>76</v>
      </c>
    </row>
    <row r="103" spans="2:47" s="6" customFormat="1" ht="30.75" customHeight="1">
      <c r="B103" s="23"/>
      <c r="C103" s="24"/>
      <c r="D103" s="156" t="s">
        <v>118</v>
      </c>
      <c r="E103" s="24"/>
      <c r="F103" s="152" t="s">
        <v>163</v>
      </c>
      <c r="G103" s="24"/>
      <c r="H103" s="24"/>
      <c r="J103" s="24"/>
      <c r="K103" s="24"/>
      <c r="L103" s="43"/>
      <c r="M103" s="56"/>
      <c r="N103" s="24"/>
      <c r="O103" s="24"/>
      <c r="P103" s="24"/>
      <c r="Q103" s="24"/>
      <c r="R103" s="24"/>
      <c r="S103" s="24"/>
      <c r="T103" s="57"/>
      <c r="AT103" s="6" t="s">
        <v>118</v>
      </c>
      <c r="AU103" s="6" t="s">
        <v>76</v>
      </c>
    </row>
    <row r="104" spans="2:65" s="6" customFormat="1" ht="15.75" customHeight="1">
      <c r="B104" s="23"/>
      <c r="C104" s="139" t="s">
        <v>164</v>
      </c>
      <c r="D104" s="139" t="s">
        <v>112</v>
      </c>
      <c r="E104" s="140" t="s">
        <v>165</v>
      </c>
      <c r="F104" s="141" t="s">
        <v>166</v>
      </c>
      <c r="G104" s="142" t="s">
        <v>160</v>
      </c>
      <c r="H104" s="143">
        <v>24.3</v>
      </c>
      <c r="I104" s="144"/>
      <c r="J104" s="145">
        <f>ROUND($I$104*$H$104,2)</f>
        <v>0</v>
      </c>
      <c r="K104" s="141" t="s">
        <v>129</v>
      </c>
      <c r="L104" s="43"/>
      <c r="M104" s="146"/>
      <c r="N104" s="147" t="s">
        <v>41</v>
      </c>
      <c r="O104" s="24"/>
      <c r="P104" s="148">
        <f>$O$104*$H$104</f>
        <v>0</v>
      </c>
      <c r="Q104" s="148">
        <v>2.0875</v>
      </c>
      <c r="R104" s="148">
        <f>$Q$104*$H$104</f>
        <v>50.72625</v>
      </c>
      <c r="S104" s="148">
        <v>0</v>
      </c>
      <c r="T104" s="149">
        <f>$S$104*$H$104</f>
        <v>0</v>
      </c>
      <c r="AR104" s="84" t="s">
        <v>116</v>
      </c>
      <c r="AT104" s="84" t="s">
        <v>112</v>
      </c>
      <c r="AU104" s="84" t="s">
        <v>76</v>
      </c>
      <c r="AY104" s="6" t="s">
        <v>110</v>
      </c>
      <c r="BE104" s="150">
        <f>IF($N$104="základní",$J$104,0)</f>
        <v>0</v>
      </c>
      <c r="BF104" s="150">
        <f>IF($N$104="snížená",$J$104,0)</f>
        <v>0</v>
      </c>
      <c r="BG104" s="150">
        <f>IF($N$104="zákl. přenesená",$J$104,0)</f>
        <v>0</v>
      </c>
      <c r="BH104" s="150">
        <f>IF($N$104="sníž. přenesená",$J$104,0)</f>
        <v>0</v>
      </c>
      <c r="BI104" s="150">
        <f>IF($N$104="nulová",$J$104,0)</f>
        <v>0</v>
      </c>
      <c r="BJ104" s="84" t="s">
        <v>21</v>
      </c>
      <c r="BK104" s="150">
        <f>ROUND($I$104*$H$104,2)</f>
        <v>0</v>
      </c>
      <c r="BL104" s="84" t="s">
        <v>116</v>
      </c>
      <c r="BM104" s="84" t="s">
        <v>167</v>
      </c>
    </row>
    <row r="105" spans="2:47" s="6" customFormat="1" ht="27" customHeight="1">
      <c r="B105" s="23"/>
      <c r="C105" s="24"/>
      <c r="D105" s="151" t="s">
        <v>131</v>
      </c>
      <c r="E105" s="24"/>
      <c r="F105" s="155" t="s">
        <v>168</v>
      </c>
      <c r="G105" s="24"/>
      <c r="H105" s="24"/>
      <c r="J105" s="24"/>
      <c r="K105" s="24"/>
      <c r="L105" s="43"/>
      <c r="M105" s="56"/>
      <c r="N105" s="24"/>
      <c r="O105" s="24"/>
      <c r="P105" s="24"/>
      <c r="Q105" s="24"/>
      <c r="R105" s="24"/>
      <c r="S105" s="24"/>
      <c r="T105" s="57"/>
      <c r="AT105" s="6" t="s">
        <v>131</v>
      </c>
      <c r="AU105" s="6" t="s">
        <v>76</v>
      </c>
    </row>
    <row r="106" spans="2:47" s="6" customFormat="1" ht="30.75" customHeight="1">
      <c r="B106" s="23"/>
      <c r="C106" s="24"/>
      <c r="D106" s="156" t="s">
        <v>118</v>
      </c>
      <c r="E106" s="24"/>
      <c r="F106" s="152" t="s">
        <v>163</v>
      </c>
      <c r="G106" s="24"/>
      <c r="H106" s="24"/>
      <c r="J106" s="24"/>
      <c r="K106" s="24"/>
      <c r="L106" s="43"/>
      <c r="M106" s="56"/>
      <c r="N106" s="24"/>
      <c r="O106" s="24"/>
      <c r="P106" s="24"/>
      <c r="Q106" s="24"/>
      <c r="R106" s="24"/>
      <c r="S106" s="24"/>
      <c r="T106" s="57"/>
      <c r="AT106" s="6" t="s">
        <v>118</v>
      </c>
      <c r="AU106" s="6" t="s">
        <v>76</v>
      </c>
    </row>
    <row r="107" spans="2:63" s="128" customFormat="1" ht="30.75" customHeight="1">
      <c r="B107" s="129"/>
      <c r="C107" s="130"/>
      <c r="D107" s="130" t="s">
        <v>69</v>
      </c>
      <c r="E107" s="153" t="s">
        <v>169</v>
      </c>
      <c r="F107" s="153" t="s">
        <v>170</v>
      </c>
      <c r="G107" s="130"/>
      <c r="H107" s="130"/>
      <c r="J107" s="154">
        <f>$BK$107</f>
        <v>0</v>
      </c>
      <c r="K107" s="130"/>
      <c r="L107" s="133"/>
      <c r="M107" s="134"/>
      <c r="N107" s="130"/>
      <c r="O107" s="130"/>
      <c r="P107" s="135">
        <f>SUM($P$108:$P$113)</f>
        <v>0</v>
      </c>
      <c r="Q107" s="130"/>
      <c r="R107" s="135">
        <f>SUM($R$108:$R$113)</f>
        <v>0</v>
      </c>
      <c r="S107" s="130"/>
      <c r="T107" s="136">
        <f>SUM($T$108:$T$113)</f>
        <v>0</v>
      </c>
      <c r="AR107" s="137" t="s">
        <v>21</v>
      </c>
      <c r="AT107" s="137" t="s">
        <v>69</v>
      </c>
      <c r="AU107" s="137" t="s">
        <v>21</v>
      </c>
      <c r="AY107" s="137" t="s">
        <v>110</v>
      </c>
      <c r="BK107" s="138">
        <f>SUM($BK$108:$BK$113)</f>
        <v>0</v>
      </c>
    </row>
    <row r="108" spans="2:65" s="6" customFormat="1" ht="15.75" customHeight="1">
      <c r="B108" s="23"/>
      <c r="C108" s="139" t="s">
        <v>171</v>
      </c>
      <c r="D108" s="139" t="s">
        <v>112</v>
      </c>
      <c r="E108" s="140" t="s">
        <v>172</v>
      </c>
      <c r="F108" s="141" t="s">
        <v>173</v>
      </c>
      <c r="G108" s="142" t="s">
        <v>128</v>
      </c>
      <c r="H108" s="143">
        <v>165</v>
      </c>
      <c r="I108" s="144"/>
      <c r="J108" s="145">
        <f>ROUND($I$108*$H$108,2)</f>
        <v>0</v>
      </c>
      <c r="K108" s="141" t="s">
        <v>129</v>
      </c>
      <c r="L108" s="43"/>
      <c r="M108" s="146"/>
      <c r="N108" s="147" t="s">
        <v>41</v>
      </c>
      <c r="O108" s="24"/>
      <c r="P108" s="148">
        <f>$O$108*$H$108</f>
        <v>0</v>
      </c>
      <c r="Q108" s="148">
        <v>0</v>
      </c>
      <c r="R108" s="148">
        <f>$Q$108*$H$108</f>
        <v>0</v>
      </c>
      <c r="S108" s="148">
        <v>0</v>
      </c>
      <c r="T108" s="149">
        <f>$S$108*$H$108</f>
        <v>0</v>
      </c>
      <c r="AR108" s="84" t="s">
        <v>116</v>
      </c>
      <c r="AT108" s="84" t="s">
        <v>112</v>
      </c>
      <c r="AU108" s="84" t="s">
        <v>76</v>
      </c>
      <c r="AY108" s="6" t="s">
        <v>110</v>
      </c>
      <c r="BE108" s="150">
        <f>IF($N$108="základní",$J$108,0)</f>
        <v>0</v>
      </c>
      <c r="BF108" s="150">
        <f>IF($N$108="snížená",$J$108,0)</f>
        <v>0</v>
      </c>
      <c r="BG108" s="150">
        <f>IF($N$108="zákl. přenesená",$J$108,0)</f>
        <v>0</v>
      </c>
      <c r="BH108" s="150">
        <f>IF($N$108="sníž. přenesená",$J$108,0)</f>
        <v>0</v>
      </c>
      <c r="BI108" s="150">
        <f>IF($N$108="nulová",$J$108,0)</f>
        <v>0</v>
      </c>
      <c r="BJ108" s="84" t="s">
        <v>21</v>
      </c>
      <c r="BK108" s="150">
        <f>ROUND($I$108*$H$108,2)</f>
        <v>0</v>
      </c>
      <c r="BL108" s="84" t="s">
        <v>116</v>
      </c>
      <c r="BM108" s="84" t="s">
        <v>174</v>
      </c>
    </row>
    <row r="109" spans="2:47" s="6" customFormat="1" ht="27" customHeight="1">
      <c r="B109" s="23"/>
      <c r="C109" s="24"/>
      <c r="D109" s="151" t="s">
        <v>131</v>
      </c>
      <c r="E109" s="24"/>
      <c r="F109" s="155" t="s">
        <v>175</v>
      </c>
      <c r="G109" s="24"/>
      <c r="H109" s="24"/>
      <c r="J109" s="24"/>
      <c r="K109" s="24"/>
      <c r="L109" s="43"/>
      <c r="M109" s="56"/>
      <c r="N109" s="24"/>
      <c r="O109" s="24"/>
      <c r="P109" s="24"/>
      <c r="Q109" s="24"/>
      <c r="R109" s="24"/>
      <c r="S109" s="24"/>
      <c r="T109" s="57"/>
      <c r="AT109" s="6" t="s">
        <v>131</v>
      </c>
      <c r="AU109" s="6" t="s">
        <v>76</v>
      </c>
    </row>
    <row r="110" spans="2:47" s="6" customFormat="1" ht="44.25" customHeight="1">
      <c r="B110" s="23"/>
      <c r="C110" s="24"/>
      <c r="D110" s="156" t="s">
        <v>118</v>
      </c>
      <c r="E110" s="24"/>
      <c r="F110" s="152" t="s">
        <v>176</v>
      </c>
      <c r="G110" s="24"/>
      <c r="H110" s="24"/>
      <c r="J110" s="24"/>
      <c r="K110" s="24"/>
      <c r="L110" s="43"/>
      <c r="M110" s="56"/>
      <c r="N110" s="24"/>
      <c r="O110" s="24"/>
      <c r="P110" s="24"/>
      <c r="Q110" s="24"/>
      <c r="R110" s="24"/>
      <c r="S110" s="24"/>
      <c r="T110" s="57"/>
      <c r="AT110" s="6" t="s">
        <v>118</v>
      </c>
      <c r="AU110" s="6" t="s">
        <v>76</v>
      </c>
    </row>
    <row r="111" spans="2:65" s="6" customFormat="1" ht="15.75" customHeight="1">
      <c r="B111" s="23"/>
      <c r="C111" s="139" t="s">
        <v>177</v>
      </c>
      <c r="D111" s="139" t="s">
        <v>112</v>
      </c>
      <c r="E111" s="140" t="s">
        <v>178</v>
      </c>
      <c r="F111" s="141" t="s">
        <v>179</v>
      </c>
      <c r="G111" s="142" t="s">
        <v>128</v>
      </c>
      <c r="H111" s="143">
        <v>165</v>
      </c>
      <c r="I111" s="144"/>
      <c r="J111" s="145">
        <f>ROUND($I$111*$H$111,2)</f>
        <v>0</v>
      </c>
      <c r="K111" s="141" t="s">
        <v>129</v>
      </c>
      <c r="L111" s="43"/>
      <c r="M111" s="146"/>
      <c r="N111" s="147" t="s">
        <v>41</v>
      </c>
      <c r="O111" s="24"/>
      <c r="P111" s="148">
        <f>$O$111*$H$111</f>
        <v>0</v>
      </c>
      <c r="Q111" s="148">
        <v>0</v>
      </c>
      <c r="R111" s="148">
        <f>$Q$111*$H$111</f>
        <v>0</v>
      </c>
      <c r="S111" s="148">
        <v>0</v>
      </c>
      <c r="T111" s="149">
        <f>$S$111*$H$111</f>
        <v>0</v>
      </c>
      <c r="AR111" s="84" t="s">
        <v>116</v>
      </c>
      <c r="AT111" s="84" t="s">
        <v>112</v>
      </c>
      <c r="AU111" s="84" t="s">
        <v>76</v>
      </c>
      <c r="AY111" s="6" t="s">
        <v>110</v>
      </c>
      <c r="BE111" s="150">
        <f>IF($N$111="základní",$J$111,0)</f>
        <v>0</v>
      </c>
      <c r="BF111" s="150">
        <f>IF($N$111="snížená",$J$111,0)</f>
        <v>0</v>
      </c>
      <c r="BG111" s="150">
        <f>IF($N$111="zákl. přenesená",$J$111,0)</f>
        <v>0</v>
      </c>
      <c r="BH111" s="150">
        <f>IF($N$111="sníž. přenesená",$J$111,0)</f>
        <v>0</v>
      </c>
      <c r="BI111" s="150">
        <f>IF($N$111="nulová",$J$111,0)</f>
        <v>0</v>
      </c>
      <c r="BJ111" s="84" t="s">
        <v>21</v>
      </c>
      <c r="BK111" s="150">
        <f>ROUND($I$111*$H$111,2)</f>
        <v>0</v>
      </c>
      <c r="BL111" s="84" t="s">
        <v>116</v>
      </c>
      <c r="BM111" s="84" t="s">
        <v>180</v>
      </c>
    </row>
    <row r="112" spans="2:47" s="6" customFormat="1" ht="27" customHeight="1">
      <c r="B112" s="23"/>
      <c r="C112" s="24"/>
      <c r="D112" s="151" t="s">
        <v>131</v>
      </c>
      <c r="E112" s="24"/>
      <c r="F112" s="155" t="s">
        <v>181</v>
      </c>
      <c r="G112" s="24"/>
      <c r="H112" s="24"/>
      <c r="J112" s="24"/>
      <c r="K112" s="24"/>
      <c r="L112" s="43"/>
      <c r="M112" s="56"/>
      <c r="N112" s="24"/>
      <c r="O112" s="24"/>
      <c r="P112" s="24"/>
      <c r="Q112" s="24"/>
      <c r="R112" s="24"/>
      <c r="S112" s="24"/>
      <c r="T112" s="57"/>
      <c r="AT112" s="6" t="s">
        <v>131</v>
      </c>
      <c r="AU112" s="6" t="s">
        <v>76</v>
      </c>
    </row>
    <row r="113" spans="2:47" s="6" customFormat="1" ht="44.25" customHeight="1">
      <c r="B113" s="23"/>
      <c r="C113" s="24"/>
      <c r="D113" s="156" t="s">
        <v>118</v>
      </c>
      <c r="E113" s="24"/>
      <c r="F113" s="152" t="s">
        <v>176</v>
      </c>
      <c r="G113" s="24"/>
      <c r="H113" s="24"/>
      <c r="J113" s="24"/>
      <c r="K113" s="24"/>
      <c r="L113" s="43"/>
      <c r="M113" s="56"/>
      <c r="N113" s="24"/>
      <c r="O113" s="24"/>
      <c r="P113" s="24"/>
      <c r="Q113" s="24"/>
      <c r="R113" s="24"/>
      <c r="S113" s="24"/>
      <c r="T113" s="57"/>
      <c r="AT113" s="6" t="s">
        <v>118</v>
      </c>
      <c r="AU113" s="6" t="s">
        <v>76</v>
      </c>
    </row>
    <row r="114" spans="2:63" s="128" customFormat="1" ht="30.75" customHeight="1">
      <c r="B114" s="129"/>
      <c r="C114" s="130"/>
      <c r="D114" s="130" t="s">
        <v>69</v>
      </c>
      <c r="E114" s="153" t="s">
        <v>182</v>
      </c>
      <c r="F114" s="153" t="s">
        <v>183</v>
      </c>
      <c r="G114" s="130"/>
      <c r="H114" s="130"/>
      <c r="J114" s="154">
        <f>$BK$114</f>
        <v>0</v>
      </c>
      <c r="K114" s="130"/>
      <c r="L114" s="133"/>
      <c r="M114" s="134"/>
      <c r="N114" s="130"/>
      <c r="O114" s="130"/>
      <c r="P114" s="135">
        <f>SUM($P$115:$P$118)</f>
        <v>0</v>
      </c>
      <c r="Q114" s="130"/>
      <c r="R114" s="135">
        <f>SUM($R$115:$R$118)</f>
        <v>2.2614</v>
      </c>
      <c r="S114" s="130"/>
      <c r="T114" s="136">
        <f>SUM($T$115:$T$118)</f>
        <v>0</v>
      </c>
      <c r="AR114" s="137" t="s">
        <v>21</v>
      </c>
      <c r="AT114" s="137" t="s">
        <v>69</v>
      </c>
      <c r="AU114" s="137" t="s">
        <v>21</v>
      </c>
      <c r="AY114" s="137" t="s">
        <v>110</v>
      </c>
      <c r="BK114" s="138">
        <f>SUM($BK$115:$BK$118)</f>
        <v>0</v>
      </c>
    </row>
    <row r="115" spans="2:65" s="6" customFormat="1" ht="15.75" customHeight="1">
      <c r="B115" s="23"/>
      <c r="C115" s="139" t="s">
        <v>184</v>
      </c>
      <c r="D115" s="139" t="s">
        <v>112</v>
      </c>
      <c r="E115" s="140" t="s">
        <v>185</v>
      </c>
      <c r="F115" s="141" t="s">
        <v>186</v>
      </c>
      <c r="G115" s="142" t="s">
        <v>187</v>
      </c>
      <c r="H115" s="143">
        <v>3</v>
      </c>
      <c r="I115" s="144"/>
      <c r="J115" s="145">
        <f>ROUND($I$115*$H$115,2)</f>
        <v>0</v>
      </c>
      <c r="K115" s="141" t="s">
        <v>129</v>
      </c>
      <c r="L115" s="43"/>
      <c r="M115" s="146"/>
      <c r="N115" s="147" t="s">
        <v>41</v>
      </c>
      <c r="O115" s="24"/>
      <c r="P115" s="148">
        <f>$O$115*$H$115</f>
        <v>0</v>
      </c>
      <c r="Q115" s="148">
        <v>0.4208</v>
      </c>
      <c r="R115" s="148">
        <f>$Q$115*$H$115</f>
        <v>1.2624</v>
      </c>
      <c r="S115" s="148">
        <v>0</v>
      </c>
      <c r="T115" s="149">
        <f>$S$115*$H$115</f>
        <v>0</v>
      </c>
      <c r="AR115" s="84" t="s">
        <v>116</v>
      </c>
      <c r="AT115" s="84" t="s">
        <v>112</v>
      </c>
      <c r="AU115" s="84" t="s">
        <v>76</v>
      </c>
      <c r="AY115" s="6" t="s">
        <v>110</v>
      </c>
      <c r="BE115" s="150">
        <f>IF($N$115="základní",$J$115,0)</f>
        <v>0</v>
      </c>
      <c r="BF115" s="150">
        <f>IF($N$115="snížená",$J$115,0)</f>
        <v>0</v>
      </c>
      <c r="BG115" s="150">
        <f>IF($N$115="zákl. přenesená",$J$115,0)</f>
        <v>0</v>
      </c>
      <c r="BH115" s="150">
        <f>IF($N$115="sníž. přenesená",$J$115,0)</f>
        <v>0</v>
      </c>
      <c r="BI115" s="150">
        <f>IF($N$115="nulová",$J$115,0)</f>
        <v>0</v>
      </c>
      <c r="BJ115" s="84" t="s">
        <v>21</v>
      </c>
      <c r="BK115" s="150">
        <f>ROUND($I$115*$H$115,2)</f>
        <v>0</v>
      </c>
      <c r="BL115" s="84" t="s">
        <v>116</v>
      </c>
      <c r="BM115" s="84" t="s">
        <v>188</v>
      </c>
    </row>
    <row r="116" spans="2:47" s="6" customFormat="1" ht="16.5" customHeight="1">
      <c r="B116" s="23"/>
      <c r="C116" s="24"/>
      <c r="D116" s="151" t="s">
        <v>131</v>
      </c>
      <c r="E116" s="24"/>
      <c r="F116" s="155" t="s">
        <v>186</v>
      </c>
      <c r="G116" s="24"/>
      <c r="H116" s="24"/>
      <c r="J116" s="24"/>
      <c r="K116" s="24"/>
      <c r="L116" s="43"/>
      <c r="M116" s="56"/>
      <c r="N116" s="24"/>
      <c r="O116" s="24"/>
      <c r="P116" s="24"/>
      <c r="Q116" s="24"/>
      <c r="R116" s="24"/>
      <c r="S116" s="24"/>
      <c r="T116" s="57"/>
      <c r="AT116" s="6" t="s">
        <v>131</v>
      </c>
      <c r="AU116" s="6" t="s">
        <v>76</v>
      </c>
    </row>
    <row r="117" spans="2:65" s="6" customFormat="1" ht="15.75" customHeight="1">
      <c r="B117" s="23"/>
      <c r="C117" s="157" t="s">
        <v>7</v>
      </c>
      <c r="D117" s="157" t="s">
        <v>189</v>
      </c>
      <c r="E117" s="158" t="s">
        <v>190</v>
      </c>
      <c r="F117" s="159" t="s">
        <v>191</v>
      </c>
      <c r="G117" s="160" t="s">
        <v>187</v>
      </c>
      <c r="H117" s="161">
        <v>45</v>
      </c>
      <c r="I117" s="162"/>
      <c r="J117" s="163">
        <f>ROUND($I$117*$H$117,2)</f>
        <v>0</v>
      </c>
      <c r="K117" s="159" t="s">
        <v>129</v>
      </c>
      <c r="L117" s="164"/>
      <c r="M117" s="165"/>
      <c r="N117" s="166" t="s">
        <v>41</v>
      </c>
      <c r="O117" s="24"/>
      <c r="P117" s="148">
        <f>$O$117*$H$117</f>
        <v>0</v>
      </c>
      <c r="Q117" s="148">
        <v>0.0222</v>
      </c>
      <c r="R117" s="148">
        <f>$Q$117*$H$117</f>
        <v>0.999</v>
      </c>
      <c r="S117" s="148">
        <v>0</v>
      </c>
      <c r="T117" s="149">
        <f>$S$117*$H$117</f>
        <v>0</v>
      </c>
      <c r="AR117" s="84" t="s">
        <v>182</v>
      </c>
      <c r="AT117" s="84" t="s">
        <v>189</v>
      </c>
      <c r="AU117" s="84" t="s">
        <v>76</v>
      </c>
      <c r="AY117" s="6" t="s">
        <v>110</v>
      </c>
      <c r="BE117" s="150">
        <f>IF($N$117="základní",$J$117,0)</f>
        <v>0</v>
      </c>
      <c r="BF117" s="150">
        <f>IF($N$117="snížená",$J$117,0)</f>
        <v>0</v>
      </c>
      <c r="BG117" s="150">
        <f>IF($N$117="zákl. přenesená",$J$117,0)</f>
        <v>0</v>
      </c>
      <c r="BH117" s="150">
        <f>IF($N$117="sníž. přenesená",$J$117,0)</f>
        <v>0</v>
      </c>
      <c r="BI117" s="150">
        <f>IF($N$117="nulová",$J$117,0)</f>
        <v>0</v>
      </c>
      <c r="BJ117" s="84" t="s">
        <v>21</v>
      </c>
      <c r="BK117" s="150">
        <f>ROUND($I$117*$H$117,2)</f>
        <v>0</v>
      </c>
      <c r="BL117" s="84" t="s">
        <v>116</v>
      </c>
      <c r="BM117" s="84" t="s">
        <v>192</v>
      </c>
    </row>
    <row r="118" spans="2:47" s="6" customFormat="1" ht="16.5" customHeight="1">
      <c r="B118" s="23"/>
      <c r="C118" s="24"/>
      <c r="D118" s="151" t="s">
        <v>131</v>
      </c>
      <c r="E118" s="24"/>
      <c r="F118" s="155" t="s">
        <v>193</v>
      </c>
      <c r="G118" s="24"/>
      <c r="H118" s="24"/>
      <c r="J118" s="24"/>
      <c r="K118" s="24"/>
      <c r="L118" s="43"/>
      <c r="M118" s="56"/>
      <c r="N118" s="24"/>
      <c r="O118" s="24"/>
      <c r="P118" s="24"/>
      <c r="Q118" s="24"/>
      <c r="R118" s="24"/>
      <c r="S118" s="24"/>
      <c r="T118" s="57"/>
      <c r="AT118" s="6" t="s">
        <v>131</v>
      </c>
      <c r="AU118" s="6" t="s">
        <v>76</v>
      </c>
    </row>
    <row r="119" spans="2:63" s="128" customFormat="1" ht="30.75" customHeight="1">
      <c r="B119" s="129"/>
      <c r="C119" s="130"/>
      <c r="D119" s="130" t="s">
        <v>69</v>
      </c>
      <c r="E119" s="153" t="s">
        <v>194</v>
      </c>
      <c r="F119" s="153" t="s">
        <v>195</v>
      </c>
      <c r="G119" s="130"/>
      <c r="H119" s="130"/>
      <c r="J119" s="154">
        <f>$BK$119</f>
        <v>0</v>
      </c>
      <c r="K119" s="130"/>
      <c r="L119" s="133"/>
      <c r="M119" s="134"/>
      <c r="N119" s="130"/>
      <c r="O119" s="130"/>
      <c r="P119" s="135">
        <f>SUM($P$120:$P$130)</f>
        <v>0</v>
      </c>
      <c r="Q119" s="130"/>
      <c r="R119" s="135">
        <f>SUM($R$120:$R$130)</f>
        <v>6.017058</v>
      </c>
      <c r="S119" s="130"/>
      <c r="T119" s="136">
        <f>SUM($T$120:$T$130)</f>
        <v>0</v>
      </c>
      <c r="AR119" s="137" t="s">
        <v>21</v>
      </c>
      <c r="AT119" s="137" t="s">
        <v>69</v>
      </c>
      <c r="AU119" s="137" t="s">
        <v>21</v>
      </c>
      <c r="AY119" s="137" t="s">
        <v>110</v>
      </c>
      <c r="BK119" s="138">
        <f>SUM($BK$120:$BK$130)</f>
        <v>0</v>
      </c>
    </row>
    <row r="120" spans="2:65" s="6" customFormat="1" ht="15.75" customHeight="1">
      <c r="B120" s="23"/>
      <c r="C120" s="139" t="s">
        <v>196</v>
      </c>
      <c r="D120" s="139" t="s">
        <v>112</v>
      </c>
      <c r="E120" s="140" t="s">
        <v>197</v>
      </c>
      <c r="F120" s="141" t="s">
        <v>198</v>
      </c>
      <c r="G120" s="142" t="s">
        <v>153</v>
      </c>
      <c r="H120" s="143">
        <v>22</v>
      </c>
      <c r="I120" s="144"/>
      <c r="J120" s="145">
        <f>ROUND($I$120*$H$120,2)</f>
        <v>0</v>
      </c>
      <c r="K120" s="141" t="s">
        <v>129</v>
      </c>
      <c r="L120" s="43"/>
      <c r="M120" s="146"/>
      <c r="N120" s="147" t="s">
        <v>41</v>
      </c>
      <c r="O120" s="24"/>
      <c r="P120" s="148">
        <f>$O$120*$H$120</f>
        <v>0</v>
      </c>
      <c r="Q120" s="148">
        <v>0.08088</v>
      </c>
      <c r="R120" s="148">
        <f>$Q$120*$H$120</f>
        <v>1.7793599999999998</v>
      </c>
      <c r="S120" s="148">
        <v>0</v>
      </c>
      <c r="T120" s="149">
        <f>$S$120*$H$120</f>
        <v>0</v>
      </c>
      <c r="AR120" s="84" t="s">
        <v>116</v>
      </c>
      <c r="AT120" s="84" t="s">
        <v>112</v>
      </c>
      <c r="AU120" s="84" t="s">
        <v>76</v>
      </c>
      <c r="AY120" s="6" t="s">
        <v>110</v>
      </c>
      <c r="BE120" s="150">
        <f>IF($N$120="základní",$J$120,0)</f>
        <v>0</v>
      </c>
      <c r="BF120" s="150">
        <f>IF($N$120="snížená",$J$120,0)</f>
        <v>0</v>
      </c>
      <c r="BG120" s="150">
        <f>IF($N$120="zákl. přenesená",$J$120,0)</f>
        <v>0</v>
      </c>
      <c r="BH120" s="150">
        <f>IF($N$120="sníž. přenesená",$J$120,0)</f>
        <v>0</v>
      </c>
      <c r="BI120" s="150">
        <f>IF($N$120="nulová",$J$120,0)</f>
        <v>0</v>
      </c>
      <c r="BJ120" s="84" t="s">
        <v>21</v>
      </c>
      <c r="BK120" s="150">
        <f>ROUND($I$120*$H$120,2)</f>
        <v>0</v>
      </c>
      <c r="BL120" s="84" t="s">
        <v>116</v>
      </c>
      <c r="BM120" s="84" t="s">
        <v>199</v>
      </c>
    </row>
    <row r="121" spans="2:47" s="6" customFormat="1" ht="38.25" customHeight="1">
      <c r="B121" s="23"/>
      <c r="C121" s="24"/>
      <c r="D121" s="151" t="s">
        <v>131</v>
      </c>
      <c r="E121" s="24"/>
      <c r="F121" s="155" t="s">
        <v>200</v>
      </c>
      <c r="G121" s="24"/>
      <c r="H121" s="24"/>
      <c r="J121" s="24"/>
      <c r="K121" s="24"/>
      <c r="L121" s="43"/>
      <c r="M121" s="56"/>
      <c r="N121" s="24"/>
      <c r="O121" s="24"/>
      <c r="P121" s="24"/>
      <c r="Q121" s="24"/>
      <c r="R121" s="24"/>
      <c r="S121" s="24"/>
      <c r="T121" s="57"/>
      <c r="AT121" s="6" t="s">
        <v>131</v>
      </c>
      <c r="AU121" s="6" t="s">
        <v>76</v>
      </c>
    </row>
    <row r="122" spans="2:47" s="6" customFormat="1" ht="30.75" customHeight="1">
      <c r="B122" s="23"/>
      <c r="C122" s="24"/>
      <c r="D122" s="156" t="s">
        <v>118</v>
      </c>
      <c r="E122" s="24"/>
      <c r="F122" s="152" t="s">
        <v>201</v>
      </c>
      <c r="G122" s="24"/>
      <c r="H122" s="24"/>
      <c r="J122" s="24"/>
      <c r="K122" s="24"/>
      <c r="L122" s="43"/>
      <c r="M122" s="56"/>
      <c r="N122" s="24"/>
      <c r="O122" s="24"/>
      <c r="P122" s="24"/>
      <c r="Q122" s="24"/>
      <c r="R122" s="24"/>
      <c r="S122" s="24"/>
      <c r="T122" s="57"/>
      <c r="AT122" s="6" t="s">
        <v>118</v>
      </c>
      <c r="AU122" s="6" t="s">
        <v>76</v>
      </c>
    </row>
    <row r="123" spans="2:65" s="6" customFormat="1" ht="15.75" customHeight="1">
      <c r="B123" s="23"/>
      <c r="C123" s="157" t="s">
        <v>202</v>
      </c>
      <c r="D123" s="157" t="s">
        <v>189</v>
      </c>
      <c r="E123" s="158" t="s">
        <v>203</v>
      </c>
      <c r="F123" s="159" t="s">
        <v>204</v>
      </c>
      <c r="G123" s="160" t="s">
        <v>187</v>
      </c>
      <c r="H123" s="161">
        <v>50</v>
      </c>
      <c r="I123" s="162"/>
      <c r="J123" s="163">
        <f>ROUND($I$123*$H$123,2)</f>
        <v>0</v>
      </c>
      <c r="K123" s="159" t="s">
        <v>129</v>
      </c>
      <c r="L123" s="164"/>
      <c r="M123" s="165"/>
      <c r="N123" s="166" t="s">
        <v>41</v>
      </c>
      <c r="O123" s="24"/>
      <c r="P123" s="148">
        <f>$O$123*$H$123</f>
        <v>0</v>
      </c>
      <c r="Q123" s="148">
        <v>0.0258</v>
      </c>
      <c r="R123" s="148">
        <f>$Q$123*$H$123</f>
        <v>1.29</v>
      </c>
      <c r="S123" s="148">
        <v>0</v>
      </c>
      <c r="T123" s="149">
        <f>$S$123*$H$123</f>
        <v>0</v>
      </c>
      <c r="AR123" s="84" t="s">
        <v>182</v>
      </c>
      <c r="AT123" s="84" t="s">
        <v>189</v>
      </c>
      <c r="AU123" s="84" t="s">
        <v>76</v>
      </c>
      <c r="AY123" s="6" t="s">
        <v>110</v>
      </c>
      <c r="BE123" s="150">
        <f>IF($N$123="základní",$J$123,0)</f>
        <v>0</v>
      </c>
      <c r="BF123" s="150">
        <f>IF($N$123="snížená",$J$123,0)</f>
        <v>0</v>
      </c>
      <c r="BG123" s="150">
        <f>IF($N$123="zákl. přenesená",$J$123,0)</f>
        <v>0</v>
      </c>
      <c r="BH123" s="150">
        <f>IF($N$123="sníž. přenesená",$J$123,0)</f>
        <v>0</v>
      </c>
      <c r="BI123" s="150">
        <f>IF($N$123="nulová",$J$123,0)</f>
        <v>0</v>
      </c>
      <c r="BJ123" s="84" t="s">
        <v>21</v>
      </c>
      <c r="BK123" s="150">
        <f>ROUND($I$123*$H$123,2)</f>
        <v>0</v>
      </c>
      <c r="BL123" s="84" t="s">
        <v>116</v>
      </c>
      <c r="BM123" s="84" t="s">
        <v>205</v>
      </c>
    </row>
    <row r="124" spans="2:47" s="6" customFormat="1" ht="16.5" customHeight="1">
      <c r="B124" s="23"/>
      <c r="C124" s="24"/>
      <c r="D124" s="151" t="s">
        <v>131</v>
      </c>
      <c r="E124" s="24"/>
      <c r="F124" s="155" t="s">
        <v>206</v>
      </c>
      <c r="G124" s="24"/>
      <c r="H124" s="24"/>
      <c r="J124" s="24"/>
      <c r="K124" s="24"/>
      <c r="L124" s="43"/>
      <c r="M124" s="56"/>
      <c r="N124" s="24"/>
      <c r="O124" s="24"/>
      <c r="P124" s="24"/>
      <c r="Q124" s="24"/>
      <c r="R124" s="24"/>
      <c r="S124" s="24"/>
      <c r="T124" s="57"/>
      <c r="AT124" s="6" t="s">
        <v>131</v>
      </c>
      <c r="AU124" s="6" t="s">
        <v>76</v>
      </c>
    </row>
    <row r="125" spans="2:65" s="6" customFormat="1" ht="15.75" customHeight="1">
      <c r="B125" s="23"/>
      <c r="C125" s="139" t="s">
        <v>207</v>
      </c>
      <c r="D125" s="139" t="s">
        <v>112</v>
      </c>
      <c r="E125" s="140" t="s">
        <v>208</v>
      </c>
      <c r="F125" s="141" t="s">
        <v>209</v>
      </c>
      <c r="G125" s="142" t="s">
        <v>153</v>
      </c>
      <c r="H125" s="143">
        <v>24.7</v>
      </c>
      <c r="I125" s="144"/>
      <c r="J125" s="145">
        <f>ROUND($I$125*$H$125,2)</f>
        <v>0</v>
      </c>
      <c r="K125" s="141" t="s">
        <v>129</v>
      </c>
      <c r="L125" s="43"/>
      <c r="M125" s="146"/>
      <c r="N125" s="147" t="s">
        <v>41</v>
      </c>
      <c r="O125" s="24"/>
      <c r="P125" s="148">
        <f>$O$125*$H$125</f>
        <v>0</v>
      </c>
      <c r="Q125" s="148">
        <v>0.11934</v>
      </c>
      <c r="R125" s="148">
        <f>$Q$125*$H$125</f>
        <v>2.947698</v>
      </c>
      <c r="S125" s="148">
        <v>0</v>
      </c>
      <c r="T125" s="149">
        <f>$S$125*$H$125</f>
        <v>0</v>
      </c>
      <c r="AR125" s="84" t="s">
        <v>116</v>
      </c>
      <c r="AT125" s="84" t="s">
        <v>112</v>
      </c>
      <c r="AU125" s="84" t="s">
        <v>76</v>
      </c>
      <c r="AY125" s="6" t="s">
        <v>110</v>
      </c>
      <c r="BE125" s="150">
        <f>IF($N$125="základní",$J$125,0)</f>
        <v>0</v>
      </c>
      <c r="BF125" s="150">
        <f>IF($N$125="snížená",$J$125,0)</f>
        <v>0</v>
      </c>
      <c r="BG125" s="150">
        <f>IF($N$125="zákl. přenesená",$J$125,0)</f>
        <v>0</v>
      </c>
      <c r="BH125" s="150">
        <f>IF($N$125="sníž. přenesená",$J$125,0)</f>
        <v>0</v>
      </c>
      <c r="BI125" s="150">
        <f>IF($N$125="nulová",$J$125,0)</f>
        <v>0</v>
      </c>
      <c r="BJ125" s="84" t="s">
        <v>21</v>
      </c>
      <c r="BK125" s="150">
        <f>ROUND($I$125*$H$125,2)</f>
        <v>0</v>
      </c>
      <c r="BL125" s="84" t="s">
        <v>116</v>
      </c>
      <c r="BM125" s="84" t="s">
        <v>210</v>
      </c>
    </row>
    <row r="126" spans="2:47" s="6" customFormat="1" ht="27" customHeight="1">
      <c r="B126" s="23"/>
      <c r="C126" s="24"/>
      <c r="D126" s="151" t="s">
        <v>131</v>
      </c>
      <c r="E126" s="24"/>
      <c r="F126" s="155" t="s">
        <v>211</v>
      </c>
      <c r="G126" s="24"/>
      <c r="H126" s="24"/>
      <c r="J126" s="24"/>
      <c r="K126" s="24"/>
      <c r="L126" s="43"/>
      <c r="M126" s="56"/>
      <c r="N126" s="24"/>
      <c r="O126" s="24"/>
      <c r="P126" s="24"/>
      <c r="Q126" s="24"/>
      <c r="R126" s="24"/>
      <c r="S126" s="24"/>
      <c r="T126" s="57"/>
      <c r="AT126" s="6" t="s">
        <v>131</v>
      </c>
      <c r="AU126" s="6" t="s">
        <v>76</v>
      </c>
    </row>
    <row r="127" spans="2:47" s="6" customFormat="1" ht="30.75" customHeight="1">
      <c r="B127" s="23"/>
      <c r="C127" s="24"/>
      <c r="D127" s="156" t="s">
        <v>118</v>
      </c>
      <c r="E127" s="24"/>
      <c r="F127" s="152" t="s">
        <v>201</v>
      </c>
      <c r="G127" s="24"/>
      <c r="H127" s="24"/>
      <c r="J127" s="24"/>
      <c r="K127" s="24"/>
      <c r="L127" s="43"/>
      <c r="M127" s="56"/>
      <c r="N127" s="24"/>
      <c r="O127" s="24"/>
      <c r="P127" s="24"/>
      <c r="Q127" s="24"/>
      <c r="R127" s="24"/>
      <c r="S127" s="24"/>
      <c r="T127" s="57"/>
      <c r="AT127" s="6" t="s">
        <v>118</v>
      </c>
      <c r="AU127" s="6" t="s">
        <v>76</v>
      </c>
    </row>
    <row r="128" spans="2:65" s="6" customFormat="1" ht="15.75" customHeight="1">
      <c r="B128" s="23"/>
      <c r="C128" s="139" t="s">
        <v>212</v>
      </c>
      <c r="D128" s="139" t="s">
        <v>112</v>
      </c>
      <c r="E128" s="140" t="s">
        <v>213</v>
      </c>
      <c r="F128" s="141" t="s">
        <v>214</v>
      </c>
      <c r="G128" s="142" t="s">
        <v>128</v>
      </c>
      <c r="H128" s="143">
        <v>153</v>
      </c>
      <c r="I128" s="144"/>
      <c r="J128" s="145">
        <f>ROUND($I$128*$H$128,2)</f>
        <v>0</v>
      </c>
      <c r="K128" s="141" t="s">
        <v>129</v>
      </c>
      <c r="L128" s="43"/>
      <c r="M128" s="146"/>
      <c r="N128" s="147" t="s">
        <v>41</v>
      </c>
      <c r="O128" s="24"/>
      <c r="P128" s="148">
        <f>$O$128*$H$128</f>
        <v>0</v>
      </c>
      <c r="Q128" s="148">
        <v>0</v>
      </c>
      <c r="R128" s="148">
        <f>$Q$128*$H$128</f>
        <v>0</v>
      </c>
      <c r="S128" s="148">
        <v>0</v>
      </c>
      <c r="T128" s="149">
        <f>$S$128*$H$128</f>
        <v>0</v>
      </c>
      <c r="AR128" s="84" t="s">
        <v>116</v>
      </c>
      <c r="AT128" s="84" t="s">
        <v>112</v>
      </c>
      <c r="AU128" s="84" t="s">
        <v>76</v>
      </c>
      <c r="AY128" s="6" t="s">
        <v>110</v>
      </c>
      <c r="BE128" s="150">
        <f>IF($N$128="základní",$J$128,0)</f>
        <v>0</v>
      </c>
      <c r="BF128" s="150">
        <f>IF($N$128="snížená",$J$128,0)</f>
        <v>0</v>
      </c>
      <c r="BG128" s="150">
        <f>IF($N$128="zákl. přenesená",$J$128,0)</f>
        <v>0</v>
      </c>
      <c r="BH128" s="150">
        <f>IF($N$128="sníž. přenesená",$J$128,0)</f>
        <v>0</v>
      </c>
      <c r="BI128" s="150">
        <f>IF($N$128="nulová",$J$128,0)</f>
        <v>0</v>
      </c>
      <c r="BJ128" s="84" t="s">
        <v>21</v>
      </c>
      <c r="BK128" s="150">
        <f>ROUND($I$128*$H$128,2)</f>
        <v>0</v>
      </c>
      <c r="BL128" s="84" t="s">
        <v>116</v>
      </c>
      <c r="BM128" s="84" t="s">
        <v>215</v>
      </c>
    </row>
    <row r="129" spans="2:47" s="6" customFormat="1" ht="27" customHeight="1">
      <c r="B129" s="23"/>
      <c r="C129" s="24"/>
      <c r="D129" s="151" t="s">
        <v>131</v>
      </c>
      <c r="E129" s="24"/>
      <c r="F129" s="155" t="s">
        <v>216</v>
      </c>
      <c r="G129" s="24"/>
      <c r="H129" s="24"/>
      <c r="J129" s="24"/>
      <c r="K129" s="24"/>
      <c r="L129" s="43"/>
      <c r="M129" s="56"/>
      <c r="N129" s="24"/>
      <c r="O129" s="24"/>
      <c r="P129" s="24"/>
      <c r="Q129" s="24"/>
      <c r="R129" s="24"/>
      <c r="S129" s="24"/>
      <c r="T129" s="57"/>
      <c r="AT129" s="6" t="s">
        <v>131</v>
      </c>
      <c r="AU129" s="6" t="s">
        <v>76</v>
      </c>
    </row>
    <row r="130" spans="2:47" s="6" customFormat="1" ht="30.75" customHeight="1">
      <c r="B130" s="23"/>
      <c r="C130" s="24"/>
      <c r="D130" s="156" t="s">
        <v>118</v>
      </c>
      <c r="E130" s="24"/>
      <c r="F130" s="152" t="s">
        <v>217</v>
      </c>
      <c r="G130" s="24"/>
      <c r="H130" s="24"/>
      <c r="J130" s="24"/>
      <c r="K130" s="24"/>
      <c r="L130" s="43"/>
      <c r="M130" s="56"/>
      <c r="N130" s="24"/>
      <c r="O130" s="24"/>
      <c r="P130" s="24"/>
      <c r="Q130" s="24"/>
      <c r="R130" s="24"/>
      <c r="S130" s="24"/>
      <c r="T130" s="57"/>
      <c r="AT130" s="6" t="s">
        <v>118</v>
      </c>
      <c r="AU130" s="6" t="s">
        <v>76</v>
      </c>
    </row>
    <row r="131" spans="2:63" s="128" customFormat="1" ht="30.75" customHeight="1">
      <c r="B131" s="129"/>
      <c r="C131" s="130"/>
      <c r="D131" s="130" t="s">
        <v>69</v>
      </c>
      <c r="E131" s="153" t="s">
        <v>218</v>
      </c>
      <c r="F131" s="153" t="s">
        <v>219</v>
      </c>
      <c r="G131" s="130"/>
      <c r="H131" s="130"/>
      <c r="J131" s="154">
        <f>$BK$131</f>
        <v>0</v>
      </c>
      <c r="K131" s="130"/>
      <c r="L131" s="133"/>
      <c r="M131" s="134"/>
      <c r="N131" s="130"/>
      <c r="O131" s="130"/>
      <c r="P131" s="135">
        <f>SUM($P$132:$P$136)</f>
        <v>0</v>
      </c>
      <c r="Q131" s="130"/>
      <c r="R131" s="135">
        <f>SUM($R$132:$R$136)</f>
        <v>0</v>
      </c>
      <c r="S131" s="130"/>
      <c r="T131" s="136">
        <f>SUM($T$132:$T$136)</f>
        <v>0</v>
      </c>
      <c r="AR131" s="137" t="s">
        <v>21</v>
      </c>
      <c r="AT131" s="137" t="s">
        <v>69</v>
      </c>
      <c r="AU131" s="137" t="s">
        <v>21</v>
      </c>
      <c r="AY131" s="137" t="s">
        <v>110</v>
      </c>
      <c r="BK131" s="138">
        <f>SUM($BK$132:$BK$136)</f>
        <v>0</v>
      </c>
    </row>
    <row r="132" spans="2:65" s="6" customFormat="1" ht="15.75" customHeight="1">
      <c r="B132" s="23"/>
      <c r="C132" s="139" t="s">
        <v>220</v>
      </c>
      <c r="D132" s="139" t="s">
        <v>112</v>
      </c>
      <c r="E132" s="140" t="s">
        <v>221</v>
      </c>
      <c r="F132" s="141" t="s">
        <v>222</v>
      </c>
      <c r="G132" s="142" t="s">
        <v>223</v>
      </c>
      <c r="H132" s="143">
        <v>33.45</v>
      </c>
      <c r="I132" s="144"/>
      <c r="J132" s="145">
        <f>ROUND($I$132*$H$132,2)</f>
        <v>0</v>
      </c>
      <c r="K132" s="141" t="s">
        <v>129</v>
      </c>
      <c r="L132" s="43"/>
      <c r="M132" s="146"/>
      <c r="N132" s="147" t="s">
        <v>41</v>
      </c>
      <c r="O132" s="24"/>
      <c r="P132" s="148">
        <f>$O$132*$H$132</f>
        <v>0</v>
      </c>
      <c r="Q132" s="148">
        <v>0</v>
      </c>
      <c r="R132" s="148">
        <f>$Q$132*$H$132</f>
        <v>0</v>
      </c>
      <c r="S132" s="148">
        <v>0</v>
      </c>
      <c r="T132" s="149">
        <f>$S$132*$H$132</f>
        <v>0</v>
      </c>
      <c r="AR132" s="84" t="s">
        <v>116</v>
      </c>
      <c r="AT132" s="84" t="s">
        <v>112</v>
      </c>
      <c r="AU132" s="84" t="s">
        <v>76</v>
      </c>
      <c r="AY132" s="6" t="s">
        <v>110</v>
      </c>
      <c r="BE132" s="150">
        <f>IF($N$132="základní",$J$132,0)</f>
        <v>0</v>
      </c>
      <c r="BF132" s="150">
        <f>IF($N$132="snížená",$J$132,0)</f>
        <v>0</v>
      </c>
      <c r="BG132" s="150">
        <f>IF($N$132="zákl. přenesená",$J$132,0)</f>
        <v>0</v>
      </c>
      <c r="BH132" s="150">
        <f>IF($N$132="sníž. přenesená",$J$132,0)</f>
        <v>0</v>
      </c>
      <c r="BI132" s="150">
        <f>IF($N$132="nulová",$J$132,0)</f>
        <v>0</v>
      </c>
      <c r="BJ132" s="84" t="s">
        <v>21</v>
      </c>
      <c r="BK132" s="150">
        <f>ROUND($I$132*$H$132,2)</f>
        <v>0</v>
      </c>
      <c r="BL132" s="84" t="s">
        <v>116</v>
      </c>
      <c r="BM132" s="84" t="s">
        <v>224</v>
      </c>
    </row>
    <row r="133" spans="2:47" s="6" customFormat="1" ht="16.5" customHeight="1">
      <c r="B133" s="23"/>
      <c r="C133" s="24"/>
      <c r="D133" s="151" t="s">
        <v>131</v>
      </c>
      <c r="E133" s="24"/>
      <c r="F133" s="155" t="s">
        <v>225</v>
      </c>
      <c r="G133" s="24"/>
      <c r="H133" s="24"/>
      <c r="J133" s="24"/>
      <c r="K133" s="24"/>
      <c r="L133" s="43"/>
      <c r="M133" s="56"/>
      <c r="N133" s="24"/>
      <c r="O133" s="24"/>
      <c r="P133" s="24"/>
      <c r="Q133" s="24"/>
      <c r="R133" s="24"/>
      <c r="S133" s="24"/>
      <c r="T133" s="57"/>
      <c r="AT133" s="6" t="s">
        <v>131</v>
      </c>
      <c r="AU133" s="6" t="s">
        <v>76</v>
      </c>
    </row>
    <row r="134" spans="2:47" s="6" customFormat="1" ht="30.75" customHeight="1">
      <c r="B134" s="23"/>
      <c r="C134" s="24"/>
      <c r="D134" s="156" t="s">
        <v>118</v>
      </c>
      <c r="E134" s="24"/>
      <c r="F134" s="152" t="s">
        <v>226</v>
      </c>
      <c r="G134" s="24"/>
      <c r="H134" s="24"/>
      <c r="J134" s="24"/>
      <c r="K134" s="24"/>
      <c r="L134" s="43"/>
      <c r="M134" s="56"/>
      <c r="N134" s="24"/>
      <c r="O134" s="24"/>
      <c r="P134" s="24"/>
      <c r="Q134" s="24"/>
      <c r="R134" s="24"/>
      <c r="S134" s="24"/>
      <c r="T134" s="57"/>
      <c r="AT134" s="6" t="s">
        <v>118</v>
      </c>
      <c r="AU134" s="6" t="s">
        <v>76</v>
      </c>
    </row>
    <row r="135" spans="2:65" s="6" customFormat="1" ht="15.75" customHeight="1">
      <c r="B135" s="23"/>
      <c r="C135" s="139" t="s">
        <v>227</v>
      </c>
      <c r="D135" s="139" t="s">
        <v>112</v>
      </c>
      <c r="E135" s="140" t="s">
        <v>228</v>
      </c>
      <c r="F135" s="141" t="s">
        <v>229</v>
      </c>
      <c r="G135" s="142" t="s">
        <v>223</v>
      </c>
      <c r="H135" s="143">
        <v>45.001</v>
      </c>
      <c r="I135" s="144"/>
      <c r="J135" s="145">
        <f>ROUND($I$135*$H$135,2)</f>
        <v>0</v>
      </c>
      <c r="K135" s="141" t="s">
        <v>129</v>
      </c>
      <c r="L135" s="43"/>
      <c r="M135" s="146"/>
      <c r="N135" s="147" t="s">
        <v>41</v>
      </c>
      <c r="O135" s="24"/>
      <c r="P135" s="148">
        <f>$O$135*$H$135</f>
        <v>0</v>
      </c>
      <c r="Q135" s="148">
        <v>0</v>
      </c>
      <c r="R135" s="148">
        <f>$Q$135*$H$135</f>
        <v>0</v>
      </c>
      <c r="S135" s="148">
        <v>0</v>
      </c>
      <c r="T135" s="149">
        <f>$S$135*$H$135</f>
        <v>0</v>
      </c>
      <c r="AR135" s="84" t="s">
        <v>116</v>
      </c>
      <c r="AT135" s="84" t="s">
        <v>112</v>
      </c>
      <c r="AU135" s="84" t="s">
        <v>76</v>
      </c>
      <c r="AY135" s="6" t="s">
        <v>110</v>
      </c>
      <c r="BE135" s="150">
        <f>IF($N$135="základní",$J$135,0)</f>
        <v>0</v>
      </c>
      <c r="BF135" s="150">
        <f>IF($N$135="snížená",$J$135,0)</f>
        <v>0</v>
      </c>
      <c r="BG135" s="150">
        <f>IF($N$135="zákl. přenesená",$J$135,0)</f>
        <v>0</v>
      </c>
      <c r="BH135" s="150">
        <f>IF($N$135="sníž. přenesená",$J$135,0)</f>
        <v>0</v>
      </c>
      <c r="BI135" s="150">
        <f>IF($N$135="nulová",$J$135,0)</f>
        <v>0</v>
      </c>
      <c r="BJ135" s="84" t="s">
        <v>21</v>
      </c>
      <c r="BK135" s="150">
        <f>ROUND($I$135*$H$135,2)</f>
        <v>0</v>
      </c>
      <c r="BL135" s="84" t="s">
        <v>116</v>
      </c>
      <c r="BM135" s="84" t="s">
        <v>230</v>
      </c>
    </row>
    <row r="136" spans="2:47" s="6" customFormat="1" ht="16.5" customHeight="1">
      <c r="B136" s="23"/>
      <c r="C136" s="24"/>
      <c r="D136" s="151" t="s">
        <v>131</v>
      </c>
      <c r="E136" s="24"/>
      <c r="F136" s="155" t="s">
        <v>231</v>
      </c>
      <c r="G136" s="24"/>
      <c r="H136" s="24"/>
      <c r="J136" s="24"/>
      <c r="K136" s="24"/>
      <c r="L136" s="43"/>
      <c r="M136" s="56"/>
      <c r="N136" s="24"/>
      <c r="O136" s="24"/>
      <c r="P136" s="24"/>
      <c r="Q136" s="24"/>
      <c r="R136" s="24"/>
      <c r="S136" s="24"/>
      <c r="T136" s="57"/>
      <c r="AT136" s="6" t="s">
        <v>131</v>
      </c>
      <c r="AU136" s="6" t="s">
        <v>76</v>
      </c>
    </row>
    <row r="137" spans="2:63" s="128" customFormat="1" ht="30.75" customHeight="1">
      <c r="B137" s="129"/>
      <c r="C137" s="130"/>
      <c r="D137" s="130" t="s">
        <v>69</v>
      </c>
      <c r="E137" s="153" t="s">
        <v>232</v>
      </c>
      <c r="F137" s="153" t="s">
        <v>233</v>
      </c>
      <c r="G137" s="130"/>
      <c r="H137" s="130"/>
      <c r="J137" s="154">
        <f>$BK$137</f>
        <v>0</v>
      </c>
      <c r="K137" s="130"/>
      <c r="L137" s="133"/>
      <c r="M137" s="134"/>
      <c r="N137" s="130"/>
      <c r="O137" s="130"/>
      <c r="P137" s="135">
        <f>SUM($P$138:$P$139)</f>
        <v>0</v>
      </c>
      <c r="Q137" s="130"/>
      <c r="R137" s="135">
        <f>SUM($R$138:$R$139)</f>
        <v>0</v>
      </c>
      <c r="S137" s="130"/>
      <c r="T137" s="136">
        <f>SUM($T$138:$T$139)</f>
        <v>0</v>
      </c>
      <c r="AR137" s="137" t="s">
        <v>21</v>
      </c>
      <c r="AT137" s="137" t="s">
        <v>69</v>
      </c>
      <c r="AU137" s="137" t="s">
        <v>21</v>
      </c>
      <c r="AY137" s="137" t="s">
        <v>110</v>
      </c>
      <c r="BK137" s="138">
        <f>SUM($BK$138:$BK$139)</f>
        <v>0</v>
      </c>
    </row>
    <row r="138" spans="2:65" s="6" customFormat="1" ht="15.75" customHeight="1">
      <c r="B138" s="23"/>
      <c r="C138" s="139" t="s">
        <v>234</v>
      </c>
      <c r="D138" s="139" t="s">
        <v>112</v>
      </c>
      <c r="E138" s="140" t="s">
        <v>235</v>
      </c>
      <c r="F138" s="141" t="s">
        <v>236</v>
      </c>
      <c r="G138" s="142" t="s">
        <v>223</v>
      </c>
      <c r="H138" s="143">
        <v>145.892</v>
      </c>
      <c r="I138" s="144"/>
      <c r="J138" s="145">
        <f>ROUND($I$138*$H$138,2)</f>
        <v>0</v>
      </c>
      <c r="K138" s="141" t="s">
        <v>129</v>
      </c>
      <c r="L138" s="43"/>
      <c r="M138" s="146"/>
      <c r="N138" s="147" t="s">
        <v>41</v>
      </c>
      <c r="O138" s="24"/>
      <c r="P138" s="148">
        <f>$O$138*$H$138</f>
        <v>0</v>
      </c>
      <c r="Q138" s="148">
        <v>0</v>
      </c>
      <c r="R138" s="148">
        <f>$Q$138*$H$138</f>
        <v>0</v>
      </c>
      <c r="S138" s="148">
        <v>0</v>
      </c>
      <c r="T138" s="149">
        <f>$S$138*$H$138</f>
        <v>0</v>
      </c>
      <c r="AR138" s="84" t="s">
        <v>116</v>
      </c>
      <c r="AT138" s="84" t="s">
        <v>112</v>
      </c>
      <c r="AU138" s="84" t="s">
        <v>76</v>
      </c>
      <c r="AY138" s="6" t="s">
        <v>110</v>
      </c>
      <c r="BE138" s="150">
        <f>IF($N$138="základní",$J$138,0)</f>
        <v>0</v>
      </c>
      <c r="BF138" s="150">
        <f>IF($N$138="snížená",$J$138,0)</f>
        <v>0</v>
      </c>
      <c r="BG138" s="150">
        <f>IF($N$138="zákl. přenesená",$J$138,0)</f>
        <v>0</v>
      </c>
      <c r="BH138" s="150">
        <f>IF($N$138="sníž. přenesená",$J$138,0)</f>
        <v>0</v>
      </c>
      <c r="BI138" s="150">
        <f>IF($N$138="nulová",$J$138,0)</f>
        <v>0</v>
      </c>
      <c r="BJ138" s="84" t="s">
        <v>21</v>
      </c>
      <c r="BK138" s="150">
        <f>ROUND($I$138*$H$138,2)</f>
        <v>0</v>
      </c>
      <c r="BL138" s="84" t="s">
        <v>116</v>
      </c>
      <c r="BM138" s="84" t="s">
        <v>237</v>
      </c>
    </row>
    <row r="139" spans="2:47" s="6" customFormat="1" ht="27" customHeight="1">
      <c r="B139" s="23"/>
      <c r="C139" s="24"/>
      <c r="D139" s="151" t="s">
        <v>131</v>
      </c>
      <c r="E139" s="24"/>
      <c r="F139" s="155" t="s">
        <v>238</v>
      </c>
      <c r="G139" s="24"/>
      <c r="H139" s="24"/>
      <c r="J139" s="24"/>
      <c r="K139" s="24"/>
      <c r="L139" s="43"/>
      <c r="M139" s="56"/>
      <c r="N139" s="24"/>
      <c r="O139" s="24"/>
      <c r="P139" s="24"/>
      <c r="Q139" s="24"/>
      <c r="R139" s="24"/>
      <c r="S139" s="24"/>
      <c r="T139" s="57"/>
      <c r="AT139" s="6" t="s">
        <v>131</v>
      </c>
      <c r="AU139" s="6" t="s">
        <v>76</v>
      </c>
    </row>
    <row r="140" spans="2:63" s="128" customFormat="1" ht="37.5" customHeight="1">
      <c r="B140" s="129"/>
      <c r="C140" s="130"/>
      <c r="D140" s="130" t="s">
        <v>69</v>
      </c>
      <c r="E140" s="131" t="s">
        <v>239</v>
      </c>
      <c r="F140" s="131" t="s">
        <v>240</v>
      </c>
      <c r="G140" s="130"/>
      <c r="H140" s="130"/>
      <c r="J140" s="132">
        <f>$BK$140</f>
        <v>0</v>
      </c>
      <c r="K140" s="130"/>
      <c r="L140" s="133"/>
      <c r="M140" s="134"/>
      <c r="N140" s="130"/>
      <c r="O140" s="130"/>
      <c r="P140" s="135">
        <f>$P$141</f>
        <v>0</v>
      </c>
      <c r="Q140" s="130"/>
      <c r="R140" s="135">
        <f>$R$141</f>
        <v>0</v>
      </c>
      <c r="S140" s="130"/>
      <c r="T140" s="136">
        <f>$T$141</f>
        <v>0</v>
      </c>
      <c r="AR140" s="137" t="s">
        <v>169</v>
      </c>
      <c r="AT140" s="137" t="s">
        <v>69</v>
      </c>
      <c r="AU140" s="137" t="s">
        <v>70</v>
      </c>
      <c r="AY140" s="137" t="s">
        <v>110</v>
      </c>
      <c r="BK140" s="138">
        <f>$BK$141</f>
        <v>0</v>
      </c>
    </row>
    <row r="141" spans="2:63" s="128" customFormat="1" ht="21" customHeight="1">
      <c r="B141" s="129"/>
      <c r="C141" s="130"/>
      <c r="D141" s="130" t="s">
        <v>69</v>
      </c>
      <c r="E141" s="153" t="s">
        <v>241</v>
      </c>
      <c r="F141" s="153" t="s">
        <v>242</v>
      </c>
      <c r="G141" s="130"/>
      <c r="H141" s="130"/>
      <c r="J141" s="154">
        <f>$BK$141</f>
        <v>0</v>
      </c>
      <c r="K141" s="130"/>
      <c r="L141" s="133"/>
      <c r="M141" s="134"/>
      <c r="N141" s="130"/>
      <c r="O141" s="130"/>
      <c r="P141" s="135">
        <f>SUM($P$142:$P$144)</f>
        <v>0</v>
      </c>
      <c r="Q141" s="130"/>
      <c r="R141" s="135">
        <f>SUM($R$142:$R$144)</f>
        <v>0</v>
      </c>
      <c r="S141" s="130"/>
      <c r="T141" s="136">
        <f>SUM($T$142:$T$144)</f>
        <v>0</v>
      </c>
      <c r="AR141" s="137" t="s">
        <v>169</v>
      </c>
      <c r="AT141" s="137" t="s">
        <v>69</v>
      </c>
      <c r="AU141" s="137" t="s">
        <v>21</v>
      </c>
      <c r="AY141" s="137" t="s">
        <v>110</v>
      </c>
      <c r="BK141" s="138">
        <f>SUM($BK$142:$BK$144)</f>
        <v>0</v>
      </c>
    </row>
    <row r="142" spans="2:65" s="6" customFormat="1" ht="15.75" customHeight="1">
      <c r="B142" s="23"/>
      <c r="C142" s="139" t="s">
        <v>243</v>
      </c>
      <c r="D142" s="139" t="s">
        <v>112</v>
      </c>
      <c r="E142" s="140" t="s">
        <v>244</v>
      </c>
      <c r="F142" s="141" t="s">
        <v>242</v>
      </c>
      <c r="G142" s="142" t="s">
        <v>115</v>
      </c>
      <c r="H142" s="143">
        <v>1</v>
      </c>
      <c r="I142" s="144"/>
      <c r="J142" s="145">
        <f>ROUND($I$142*$H$142,2)</f>
        <v>0</v>
      </c>
      <c r="K142" s="141" t="s">
        <v>129</v>
      </c>
      <c r="L142" s="43"/>
      <c r="M142" s="146"/>
      <c r="N142" s="147" t="s">
        <v>41</v>
      </c>
      <c r="O142" s="24"/>
      <c r="P142" s="148">
        <f>$O$142*$H$142</f>
        <v>0</v>
      </c>
      <c r="Q142" s="148">
        <v>0</v>
      </c>
      <c r="R142" s="148">
        <f>$Q$142*$H$142</f>
        <v>0</v>
      </c>
      <c r="S142" s="148">
        <v>0</v>
      </c>
      <c r="T142" s="149">
        <f>$S$142*$H$142</f>
        <v>0</v>
      </c>
      <c r="AR142" s="84" t="s">
        <v>245</v>
      </c>
      <c r="AT142" s="84" t="s">
        <v>112</v>
      </c>
      <c r="AU142" s="84" t="s">
        <v>76</v>
      </c>
      <c r="AY142" s="6" t="s">
        <v>110</v>
      </c>
      <c r="BE142" s="150">
        <f>IF($N$142="základní",$J$142,0)</f>
        <v>0</v>
      </c>
      <c r="BF142" s="150">
        <f>IF($N$142="snížená",$J$142,0)</f>
        <v>0</v>
      </c>
      <c r="BG142" s="150">
        <f>IF($N$142="zákl. přenesená",$J$142,0)</f>
        <v>0</v>
      </c>
      <c r="BH142" s="150">
        <f>IF($N$142="sníž. přenesená",$J$142,0)</f>
        <v>0</v>
      </c>
      <c r="BI142" s="150">
        <f>IF($N$142="nulová",$J$142,0)</f>
        <v>0</v>
      </c>
      <c r="BJ142" s="84" t="s">
        <v>21</v>
      </c>
      <c r="BK142" s="150">
        <f>ROUND($I$142*$H$142,2)</f>
        <v>0</v>
      </c>
      <c r="BL142" s="84" t="s">
        <v>245</v>
      </c>
      <c r="BM142" s="84" t="s">
        <v>246</v>
      </c>
    </row>
    <row r="143" spans="2:47" s="6" customFormat="1" ht="16.5" customHeight="1">
      <c r="B143" s="23"/>
      <c r="C143" s="24"/>
      <c r="D143" s="151" t="s">
        <v>131</v>
      </c>
      <c r="E143" s="24"/>
      <c r="F143" s="155" t="s">
        <v>247</v>
      </c>
      <c r="G143" s="24"/>
      <c r="H143" s="24"/>
      <c r="J143" s="24"/>
      <c r="K143" s="24"/>
      <c r="L143" s="43"/>
      <c r="M143" s="56"/>
      <c r="N143" s="24"/>
      <c r="O143" s="24"/>
      <c r="P143" s="24"/>
      <c r="Q143" s="24"/>
      <c r="R143" s="24"/>
      <c r="S143" s="24"/>
      <c r="T143" s="57"/>
      <c r="AT143" s="6" t="s">
        <v>131</v>
      </c>
      <c r="AU143" s="6" t="s">
        <v>76</v>
      </c>
    </row>
    <row r="144" spans="2:47" s="6" customFormat="1" ht="44.25" customHeight="1">
      <c r="B144" s="23"/>
      <c r="C144" s="24"/>
      <c r="D144" s="156" t="s">
        <v>118</v>
      </c>
      <c r="E144" s="24"/>
      <c r="F144" s="152" t="s">
        <v>248</v>
      </c>
      <c r="G144" s="24"/>
      <c r="H144" s="24"/>
      <c r="J144" s="24"/>
      <c r="K144" s="24"/>
      <c r="L144" s="43"/>
      <c r="M144" s="167"/>
      <c r="N144" s="168"/>
      <c r="O144" s="168"/>
      <c r="P144" s="168"/>
      <c r="Q144" s="168"/>
      <c r="R144" s="168"/>
      <c r="S144" s="168"/>
      <c r="T144" s="169"/>
      <c r="AT144" s="6" t="s">
        <v>118</v>
      </c>
      <c r="AU144" s="6" t="s">
        <v>76</v>
      </c>
    </row>
    <row r="145" spans="2:12" s="6" customFormat="1" ht="7.5" customHeight="1">
      <c r="B145" s="38"/>
      <c r="C145" s="39"/>
      <c r="D145" s="39"/>
      <c r="E145" s="39"/>
      <c r="F145" s="39"/>
      <c r="G145" s="39"/>
      <c r="H145" s="39"/>
      <c r="I145" s="96"/>
      <c r="J145" s="39"/>
      <c r="K145" s="39"/>
      <c r="L145" s="43"/>
    </row>
    <row r="146" s="2" customFormat="1" ht="14.25" customHeight="1"/>
  </sheetData>
  <sheetProtection password="CC35" sheet="1" objects="1" scenarios="1" formatColumns="0" formatRows="0" sort="0" autoFilter="0"/>
  <autoFilter ref="C79:K79"/>
  <mergeCells count="6">
    <mergeCell ref="E7:H7"/>
    <mergeCell ref="E22:H22"/>
    <mergeCell ref="E43:H43"/>
    <mergeCell ref="E72:H72"/>
    <mergeCell ref="G1:H1"/>
    <mergeCell ref="L2:V2"/>
  </mergeCells>
  <hyperlinks>
    <hyperlink ref="F1:G1" location="C2" tooltip="Krycí list soupisu" display="1) Krycí list soupisu"/>
    <hyperlink ref="G1:H1" location="C50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18"/>
      <c r="C2" s="219"/>
      <c r="D2" s="219"/>
      <c r="E2" s="219"/>
      <c r="F2" s="219"/>
      <c r="G2" s="219"/>
      <c r="H2" s="219"/>
      <c r="I2" s="219"/>
      <c r="J2" s="219"/>
      <c r="K2" s="220"/>
    </row>
    <row r="3" spans="2:11" s="224" customFormat="1" ht="45" customHeight="1">
      <c r="B3" s="221"/>
      <c r="C3" s="222" t="s">
        <v>256</v>
      </c>
      <c r="D3" s="222"/>
      <c r="E3" s="222"/>
      <c r="F3" s="222"/>
      <c r="G3" s="222"/>
      <c r="H3" s="222"/>
      <c r="I3" s="222"/>
      <c r="J3" s="222"/>
      <c r="K3" s="223"/>
    </row>
    <row r="4" spans="2:11" ht="25.5" customHeight="1">
      <c r="B4" s="225"/>
      <c r="C4" s="226" t="s">
        <v>257</v>
      </c>
      <c r="D4" s="226"/>
      <c r="E4" s="226"/>
      <c r="F4" s="226"/>
      <c r="G4" s="226"/>
      <c r="H4" s="226"/>
      <c r="I4" s="226"/>
      <c r="J4" s="226"/>
      <c r="K4" s="227"/>
    </row>
    <row r="5" spans="2:11" ht="5.25" customHeight="1">
      <c r="B5" s="225"/>
      <c r="C5" s="228"/>
      <c r="D5" s="228"/>
      <c r="E5" s="228"/>
      <c r="F5" s="228"/>
      <c r="G5" s="228"/>
      <c r="H5" s="228"/>
      <c r="I5" s="228"/>
      <c r="J5" s="228"/>
      <c r="K5" s="227"/>
    </row>
    <row r="6" spans="2:11" ht="15" customHeight="1">
      <c r="B6" s="225"/>
      <c r="C6" s="229" t="s">
        <v>258</v>
      </c>
      <c r="D6" s="229"/>
      <c r="E6" s="229"/>
      <c r="F6" s="229"/>
      <c r="G6" s="229"/>
      <c r="H6" s="229"/>
      <c r="I6" s="229"/>
      <c r="J6" s="229"/>
      <c r="K6" s="227"/>
    </row>
    <row r="7" spans="2:11" ht="15" customHeight="1">
      <c r="B7" s="230"/>
      <c r="C7" s="229" t="s">
        <v>259</v>
      </c>
      <c r="D7" s="229"/>
      <c r="E7" s="229"/>
      <c r="F7" s="229"/>
      <c r="G7" s="229"/>
      <c r="H7" s="229"/>
      <c r="I7" s="229"/>
      <c r="J7" s="229"/>
      <c r="K7" s="227"/>
    </row>
    <row r="8" spans="2:11" ht="12.75" customHeight="1">
      <c r="B8" s="230"/>
      <c r="C8" s="231"/>
      <c r="D8" s="231"/>
      <c r="E8" s="231"/>
      <c r="F8" s="231"/>
      <c r="G8" s="231"/>
      <c r="H8" s="231"/>
      <c r="I8" s="231"/>
      <c r="J8" s="231"/>
      <c r="K8" s="227"/>
    </row>
    <row r="9" spans="2:11" ht="15" customHeight="1">
      <c r="B9" s="230"/>
      <c r="C9" s="229" t="s">
        <v>260</v>
      </c>
      <c r="D9" s="229"/>
      <c r="E9" s="229"/>
      <c r="F9" s="229"/>
      <c r="G9" s="229"/>
      <c r="H9" s="229"/>
      <c r="I9" s="229"/>
      <c r="J9" s="229"/>
      <c r="K9" s="227"/>
    </row>
    <row r="10" spans="2:11" ht="15" customHeight="1">
      <c r="B10" s="230"/>
      <c r="C10" s="231"/>
      <c r="D10" s="229" t="s">
        <v>261</v>
      </c>
      <c r="E10" s="229"/>
      <c r="F10" s="229"/>
      <c r="G10" s="229"/>
      <c r="H10" s="229"/>
      <c r="I10" s="229"/>
      <c r="J10" s="229"/>
      <c r="K10" s="227"/>
    </row>
    <row r="11" spans="2:11" ht="15" customHeight="1">
      <c r="B11" s="230"/>
      <c r="C11" s="232"/>
      <c r="D11" s="229" t="s">
        <v>262</v>
      </c>
      <c r="E11" s="229"/>
      <c r="F11" s="229"/>
      <c r="G11" s="229"/>
      <c r="H11" s="229"/>
      <c r="I11" s="229"/>
      <c r="J11" s="229"/>
      <c r="K11" s="227"/>
    </row>
    <row r="12" spans="2:11" ht="12.75" customHeight="1">
      <c r="B12" s="230"/>
      <c r="C12" s="232"/>
      <c r="D12" s="232"/>
      <c r="E12" s="232"/>
      <c r="F12" s="232"/>
      <c r="G12" s="232"/>
      <c r="H12" s="232"/>
      <c r="I12" s="232"/>
      <c r="J12" s="232"/>
      <c r="K12" s="227"/>
    </row>
    <row r="13" spans="2:11" ht="15" customHeight="1">
      <c r="B13" s="230"/>
      <c r="C13" s="232"/>
      <c r="D13" s="229" t="s">
        <v>263</v>
      </c>
      <c r="E13" s="229"/>
      <c r="F13" s="229"/>
      <c r="G13" s="229"/>
      <c r="H13" s="229"/>
      <c r="I13" s="229"/>
      <c r="J13" s="229"/>
      <c r="K13" s="227"/>
    </row>
    <row r="14" spans="2:11" ht="15" customHeight="1">
      <c r="B14" s="230"/>
      <c r="C14" s="232"/>
      <c r="D14" s="229" t="s">
        <v>264</v>
      </c>
      <c r="E14" s="229"/>
      <c r="F14" s="229"/>
      <c r="G14" s="229"/>
      <c r="H14" s="229"/>
      <c r="I14" s="229"/>
      <c r="J14" s="229"/>
      <c r="K14" s="227"/>
    </row>
    <row r="15" spans="2:11" ht="15" customHeight="1">
      <c r="B15" s="230"/>
      <c r="C15" s="232"/>
      <c r="D15" s="229" t="s">
        <v>265</v>
      </c>
      <c r="E15" s="229"/>
      <c r="F15" s="229"/>
      <c r="G15" s="229"/>
      <c r="H15" s="229"/>
      <c r="I15" s="229"/>
      <c r="J15" s="229"/>
      <c r="K15" s="227"/>
    </row>
    <row r="16" spans="2:11" ht="15" customHeight="1">
      <c r="B16" s="230"/>
      <c r="C16" s="232"/>
      <c r="D16" s="232"/>
      <c r="E16" s="233" t="s">
        <v>73</v>
      </c>
      <c r="F16" s="229" t="s">
        <v>266</v>
      </c>
      <c r="G16" s="229"/>
      <c r="H16" s="229"/>
      <c r="I16" s="229"/>
      <c r="J16" s="229"/>
      <c r="K16" s="227"/>
    </row>
    <row r="17" spans="2:11" ht="15" customHeight="1">
      <c r="B17" s="230"/>
      <c r="C17" s="232"/>
      <c r="D17" s="232"/>
      <c r="E17" s="233" t="s">
        <v>267</v>
      </c>
      <c r="F17" s="229" t="s">
        <v>268</v>
      </c>
      <c r="G17" s="229"/>
      <c r="H17" s="229"/>
      <c r="I17" s="229"/>
      <c r="J17" s="229"/>
      <c r="K17" s="227"/>
    </row>
    <row r="18" spans="2:11" ht="15" customHeight="1">
      <c r="B18" s="230"/>
      <c r="C18" s="232"/>
      <c r="D18" s="232"/>
      <c r="E18" s="233" t="s">
        <v>269</v>
      </c>
      <c r="F18" s="229" t="s">
        <v>270</v>
      </c>
      <c r="G18" s="229"/>
      <c r="H18" s="229"/>
      <c r="I18" s="229"/>
      <c r="J18" s="229"/>
      <c r="K18" s="227"/>
    </row>
    <row r="19" spans="2:11" ht="15" customHeight="1">
      <c r="B19" s="230"/>
      <c r="C19" s="232"/>
      <c r="D19" s="232"/>
      <c r="E19" s="233" t="s">
        <v>271</v>
      </c>
      <c r="F19" s="229" t="s">
        <v>272</v>
      </c>
      <c r="G19" s="229"/>
      <c r="H19" s="229"/>
      <c r="I19" s="229"/>
      <c r="J19" s="229"/>
      <c r="K19" s="227"/>
    </row>
    <row r="20" spans="2:11" ht="15" customHeight="1">
      <c r="B20" s="230"/>
      <c r="C20" s="232"/>
      <c r="D20" s="232"/>
      <c r="E20" s="233" t="s">
        <v>273</v>
      </c>
      <c r="F20" s="229" t="s">
        <v>274</v>
      </c>
      <c r="G20" s="229"/>
      <c r="H20" s="229"/>
      <c r="I20" s="229"/>
      <c r="J20" s="229"/>
      <c r="K20" s="227"/>
    </row>
    <row r="21" spans="2:11" ht="15" customHeight="1">
      <c r="B21" s="230"/>
      <c r="C21" s="232"/>
      <c r="D21" s="232"/>
      <c r="E21" s="233" t="s">
        <v>275</v>
      </c>
      <c r="F21" s="229" t="s">
        <v>276</v>
      </c>
      <c r="G21" s="229"/>
      <c r="H21" s="229"/>
      <c r="I21" s="229"/>
      <c r="J21" s="229"/>
      <c r="K21" s="227"/>
    </row>
    <row r="22" spans="2:11" ht="12.75" customHeight="1">
      <c r="B22" s="230"/>
      <c r="C22" s="232"/>
      <c r="D22" s="232"/>
      <c r="E22" s="232"/>
      <c r="F22" s="232"/>
      <c r="G22" s="232"/>
      <c r="H22" s="232"/>
      <c r="I22" s="232"/>
      <c r="J22" s="232"/>
      <c r="K22" s="227"/>
    </row>
    <row r="23" spans="2:11" ht="15" customHeight="1">
      <c r="B23" s="230"/>
      <c r="C23" s="229" t="s">
        <v>277</v>
      </c>
      <c r="D23" s="229"/>
      <c r="E23" s="229"/>
      <c r="F23" s="229"/>
      <c r="G23" s="229"/>
      <c r="H23" s="229"/>
      <c r="I23" s="229"/>
      <c r="J23" s="229"/>
      <c r="K23" s="227"/>
    </row>
    <row r="24" spans="2:11" ht="15" customHeight="1">
      <c r="B24" s="230"/>
      <c r="C24" s="229" t="s">
        <v>278</v>
      </c>
      <c r="D24" s="229"/>
      <c r="E24" s="229"/>
      <c r="F24" s="229"/>
      <c r="G24" s="229"/>
      <c r="H24" s="229"/>
      <c r="I24" s="229"/>
      <c r="J24" s="229"/>
      <c r="K24" s="227"/>
    </row>
    <row r="25" spans="2:11" ht="15" customHeight="1">
      <c r="B25" s="230"/>
      <c r="C25" s="231"/>
      <c r="D25" s="229" t="s">
        <v>279</v>
      </c>
      <c r="E25" s="229"/>
      <c r="F25" s="229"/>
      <c r="G25" s="229"/>
      <c r="H25" s="229"/>
      <c r="I25" s="229"/>
      <c r="J25" s="229"/>
      <c r="K25" s="227"/>
    </row>
    <row r="26" spans="2:11" ht="15" customHeight="1">
      <c r="B26" s="230"/>
      <c r="C26" s="232"/>
      <c r="D26" s="229" t="s">
        <v>280</v>
      </c>
      <c r="E26" s="229"/>
      <c r="F26" s="229"/>
      <c r="G26" s="229"/>
      <c r="H26" s="229"/>
      <c r="I26" s="229"/>
      <c r="J26" s="229"/>
      <c r="K26" s="227"/>
    </row>
    <row r="27" spans="2:11" ht="12.75" customHeight="1">
      <c r="B27" s="230"/>
      <c r="C27" s="232"/>
      <c r="D27" s="232"/>
      <c r="E27" s="232"/>
      <c r="F27" s="232"/>
      <c r="G27" s="232"/>
      <c r="H27" s="232"/>
      <c r="I27" s="232"/>
      <c r="J27" s="232"/>
      <c r="K27" s="227"/>
    </row>
    <row r="28" spans="2:11" ht="15" customHeight="1">
      <c r="B28" s="230"/>
      <c r="C28" s="232"/>
      <c r="D28" s="229" t="s">
        <v>281</v>
      </c>
      <c r="E28" s="229"/>
      <c r="F28" s="229"/>
      <c r="G28" s="229"/>
      <c r="H28" s="229"/>
      <c r="I28" s="229"/>
      <c r="J28" s="229"/>
      <c r="K28" s="227"/>
    </row>
    <row r="29" spans="2:11" ht="15" customHeight="1">
      <c r="B29" s="230"/>
      <c r="C29" s="232"/>
      <c r="D29" s="229" t="s">
        <v>282</v>
      </c>
      <c r="E29" s="229"/>
      <c r="F29" s="229"/>
      <c r="G29" s="229"/>
      <c r="H29" s="229"/>
      <c r="I29" s="229"/>
      <c r="J29" s="229"/>
      <c r="K29" s="227"/>
    </row>
    <row r="30" spans="2:11" ht="12.75" customHeight="1">
      <c r="B30" s="230"/>
      <c r="C30" s="232"/>
      <c r="D30" s="232"/>
      <c r="E30" s="232"/>
      <c r="F30" s="232"/>
      <c r="G30" s="232"/>
      <c r="H30" s="232"/>
      <c r="I30" s="232"/>
      <c r="J30" s="232"/>
      <c r="K30" s="227"/>
    </row>
    <row r="31" spans="2:11" ht="15" customHeight="1">
      <c r="B31" s="230"/>
      <c r="C31" s="232"/>
      <c r="D31" s="229" t="s">
        <v>283</v>
      </c>
      <c r="E31" s="229"/>
      <c r="F31" s="229"/>
      <c r="G31" s="229"/>
      <c r="H31" s="229"/>
      <c r="I31" s="229"/>
      <c r="J31" s="229"/>
      <c r="K31" s="227"/>
    </row>
    <row r="32" spans="2:11" ht="15" customHeight="1">
      <c r="B32" s="230"/>
      <c r="C32" s="232"/>
      <c r="D32" s="229" t="s">
        <v>284</v>
      </c>
      <c r="E32" s="229"/>
      <c r="F32" s="229"/>
      <c r="G32" s="229"/>
      <c r="H32" s="229"/>
      <c r="I32" s="229"/>
      <c r="J32" s="229"/>
      <c r="K32" s="227"/>
    </row>
    <row r="33" spans="2:11" ht="15" customHeight="1">
      <c r="B33" s="230"/>
      <c r="C33" s="232"/>
      <c r="D33" s="229" t="s">
        <v>285</v>
      </c>
      <c r="E33" s="229"/>
      <c r="F33" s="229"/>
      <c r="G33" s="229"/>
      <c r="H33" s="229"/>
      <c r="I33" s="229"/>
      <c r="J33" s="229"/>
      <c r="K33" s="227"/>
    </row>
    <row r="34" spans="2:11" ht="15" customHeight="1">
      <c r="B34" s="230"/>
      <c r="C34" s="232"/>
      <c r="D34" s="231"/>
      <c r="E34" s="234" t="s">
        <v>94</v>
      </c>
      <c r="F34" s="231"/>
      <c r="G34" s="229" t="s">
        <v>286</v>
      </c>
      <c r="H34" s="229"/>
      <c r="I34" s="229"/>
      <c r="J34" s="229"/>
      <c r="K34" s="227"/>
    </row>
    <row r="35" spans="2:11" ht="30.75" customHeight="1">
      <c r="B35" s="230"/>
      <c r="C35" s="232"/>
      <c r="D35" s="231"/>
      <c r="E35" s="234" t="s">
        <v>287</v>
      </c>
      <c r="F35" s="231"/>
      <c r="G35" s="229" t="s">
        <v>288</v>
      </c>
      <c r="H35" s="229"/>
      <c r="I35" s="229"/>
      <c r="J35" s="229"/>
      <c r="K35" s="227"/>
    </row>
    <row r="36" spans="2:11" ht="15" customHeight="1">
      <c r="B36" s="230"/>
      <c r="C36" s="232"/>
      <c r="D36" s="231"/>
      <c r="E36" s="234" t="s">
        <v>51</v>
      </c>
      <c r="F36" s="231"/>
      <c r="G36" s="229" t="s">
        <v>289</v>
      </c>
      <c r="H36" s="229"/>
      <c r="I36" s="229"/>
      <c r="J36" s="229"/>
      <c r="K36" s="227"/>
    </row>
    <row r="37" spans="2:11" ht="15" customHeight="1">
      <c r="B37" s="230"/>
      <c r="C37" s="232"/>
      <c r="D37" s="231"/>
      <c r="E37" s="234" t="s">
        <v>95</v>
      </c>
      <c r="F37" s="231"/>
      <c r="G37" s="229" t="s">
        <v>290</v>
      </c>
      <c r="H37" s="229"/>
      <c r="I37" s="229"/>
      <c r="J37" s="229"/>
      <c r="K37" s="227"/>
    </row>
    <row r="38" spans="2:11" ht="15" customHeight="1">
      <c r="B38" s="230"/>
      <c r="C38" s="232"/>
      <c r="D38" s="231"/>
      <c r="E38" s="234" t="s">
        <v>96</v>
      </c>
      <c r="F38" s="231"/>
      <c r="G38" s="229" t="s">
        <v>291</v>
      </c>
      <c r="H38" s="229"/>
      <c r="I38" s="229"/>
      <c r="J38" s="229"/>
      <c r="K38" s="227"/>
    </row>
    <row r="39" spans="2:11" ht="15" customHeight="1">
      <c r="B39" s="230"/>
      <c r="C39" s="232"/>
      <c r="D39" s="231"/>
      <c r="E39" s="234" t="s">
        <v>97</v>
      </c>
      <c r="F39" s="231"/>
      <c r="G39" s="229" t="s">
        <v>292</v>
      </c>
      <c r="H39" s="229"/>
      <c r="I39" s="229"/>
      <c r="J39" s="229"/>
      <c r="K39" s="227"/>
    </row>
    <row r="40" spans="2:11" ht="15" customHeight="1">
      <c r="B40" s="230"/>
      <c r="C40" s="232"/>
      <c r="D40" s="231"/>
      <c r="E40" s="234" t="s">
        <v>293</v>
      </c>
      <c r="F40" s="231"/>
      <c r="G40" s="229" t="s">
        <v>294</v>
      </c>
      <c r="H40" s="229"/>
      <c r="I40" s="229"/>
      <c r="J40" s="229"/>
      <c r="K40" s="227"/>
    </row>
    <row r="41" spans="2:11" ht="15" customHeight="1">
      <c r="B41" s="230"/>
      <c r="C41" s="232"/>
      <c r="D41" s="231"/>
      <c r="E41" s="234"/>
      <c r="F41" s="231"/>
      <c r="G41" s="229" t="s">
        <v>295</v>
      </c>
      <c r="H41" s="229"/>
      <c r="I41" s="229"/>
      <c r="J41" s="229"/>
      <c r="K41" s="227"/>
    </row>
    <row r="42" spans="2:11" ht="15" customHeight="1">
      <c r="B42" s="230"/>
      <c r="C42" s="232"/>
      <c r="D42" s="231"/>
      <c r="E42" s="234" t="s">
        <v>296</v>
      </c>
      <c r="F42" s="231"/>
      <c r="G42" s="229" t="s">
        <v>297</v>
      </c>
      <c r="H42" s="229"/>
      <c r="I42" s="229"/>
      <c r="J42" s="229"/>
      <c r="K42" s="227"/>
    </row>
    <row r="43" spans="2:11" ht="15" customHeight="1">
      <c r="B43" s="230"/>
      <c r="C43" s="232"/>
      <c r="D43" s="231"/>
      <c r="E43" s="234" t="s">
        <v>100</v>
      </c>
      <c r="F43" s="231"/>
      <c r="G43" s="229" t="s">
        <v>298</v>
      </c>
      <c r="H43" s="229"/>
      <c r="I43" s="229"/>
      <c r="J43" s="229"/>
      <c r="K43" s="227"/>
    </row>
    <row r="44" spans="2:11" ht="12.75" customHeight="1">
      <c r="B44" s="230"/>
      <c r="C44" s="232"/>
      <c r="D44" s="231"/>
      <c r="E44" s="231"/>
      <c r="F44" s="231"/>
      <c r="G44" s="231"/>
      <c r="H44" s="231"/>
      <c r="I44" s="231"/>
      <c r="J44" s="231"/>
      <c r="K44" s="227"/>
    </row>
    <row r="45" spans="2:11" ht="15" customHeight="1">
      <c r="B45" s="230"/>
      <c r="C45" s="232"/>
      <c r="D45" s="229" t="s">
        <v>299</v>
      </c>
      <c r="E45" s="229"/>
      <c r="F45" s="229"/>
      <c r="G45" s="229"/>
      <c r="H45" s="229"/>
      <c r="I45" s="229"/>
      <c r="J45" s="229"/>
      <c r="K45" s="227"/>
    </row>
    <row r="46" spans="2:11" ht="15" customHeight="1">
      <c r="B46" s="230"/>
      <c r="C46" s="232"/>
      <c r="D46" s="232"/>
      <c r="E46" s="229" t="s">
        <v>300</v>
      </c>
      <c r="F46" s="229"/>
      <c r="G46" s="229"/>
      <c r="H46" s="229"/>
      <c r="I46" s="229"/>
      <c r="J46" s="229"/>
      <c r="K46" s="227"/>
    </row>
    <row r="47" spans="2:11" ht="15" customHeight="1">
      <c r="B47" s="230"/>
      <c r="C47" s="232"/>
      <c r="D47" s="232"/>
      <c r="E47" s="229" t="s">
        <v>301</v>
      </c>
      <c r="F47" s="229"/>
      <c r="G47" s="229"/>
      <c r="H47" s="229"/>
      <c r="I47" s="229"/>
      <c r="J47" s="229"/>
      <c r="K47" s="227"/>
    </row>
    <row r="48" spans="2:11" ht="15" customHeight="1">
      <c r="B48" s="230"/>
      <c r="C48" s="232"/>
      <c r="D48" s="232"/>
      <c r="E48" s="229" t="s">
        <v>302</v>
      </c>
      <c r="F48" s="229"/>
      <c r="G48" s="229"/>
      <c r="H48" s="229"/>
      <c r="I48" s="229"/>
      <c r="J48" s="229"/>
      <c r="K48" s="227"/>
    </row>
    <row r="49" spans="2:11" ht="15" customHeight="1">
      <c r="B49" s="230"/>
      <c r="C49" s="232"/>
      <c r="D49" s="229" t="s">
        <v>303</v>
      </c>
      <c r="E49" s="229"/>
      <c r="F49" s="229"/>
      <c r="G49" s="229"/>
      <c r="H49" s="229"/>
      <c r="I49" s="229"/>
      <c r="J49" s="229"/>
      <c r="K49" s="227"/>
    </row>
    <row r="50" spans="2:11" ht="25.5" customHeight="1">
      <c r="B50" s="225"/>
      <c r="C50" s="226" t="s">
        <v>304</v>
      </c>
      <c r="D50" s="226"/>
      <c r="E50" s="226"/>
      <c r="F50" s="226"/>
      <c r="G50" s="226"/>
      <c r="H50" s="226"/>
      <c r="I50" s="226"/>
      <c r="J50" s="226"/>
      <c r="K50" s="227"/>
    </row>
    <row r="51" spans="2:11" ht="5.25" customHeight="1">
      <c r="B51" s="225"/>
      <c r="C51" s="228"/>
      <c r="D51" s="228"/>
      <c r="E51" s="228"/>
      <c r="F51" s="228"/>
      <c r="G51" s="228"/>
      <c r="H51" s="228"/>
      <c r="I51" s="228"/>
      <c r="J51" s="228"/>
      <c r="K51" s="227"/>
    </row>
    <row r="52" spans="2:11" ht="15" customHeight="1">
      <c r="B52" s="225"/>
      <c r="C52" s="229" t="s">
        <v>305</v>
      </c>
      <c r="D52" s="229"/>
      <c r="E52" s="229"/>
      <c r="F52" s="229"/>
      <c r="G52" s="229"/>
      <c r="H52" s="229"/>
      <c r="I52" s="229"/>
      <c r="J52" s="229"/>
      <c r="K52" s="227"/>
    </row>
    <row r="53" spans="2:11" ht="15" customHeight="1">
      <c r="B53" s="225"/>
      <c r="C53" s="229" t="s">
        <v>306</v>
      </c>
      <c r="D53" s="229"/>
      <c r="E53" s="229"/>
      <c r="F53" s="229"/>
      <c r="G53" s="229"/>
      <c r="H53" s="229"/>
      <c r="I53" s="229"/>
      <c r="J53" s="229"/>
      <c r="K53" s="227"/>
    </row>
    <row r="54" spans="2:11" ht="12.75" customHeight="1">
      <c r="B54" s="225"/>
      <c r="C54" s="231"/>
      <c r="D54" s="231"/>
      <c r="E54" s="231"/>
      <c r="F54" s="231"/>
      <c r="G54" s="231"/>
      <c r="H54" s="231"/>
      <c r="I54" s="231"/>
      <c r="J54" s="231"/>
      <c r="K54" s="227"/>
    </row>
    <row r="55" spans="2:11" ht="15" customHeight="1">
      <c r="B55" s="225"/>
      <c r="C55" s="229" t="s">
        <v>307</v>
      </c>
      <c r="D55" s="229"/>
      <c r="E55" s="229"/>
      <c r="F55" s="229"/>
      <c r="G55" s="229"/>
      <c r="H55" s="229"/>
      <c r="I55" s="229"/>
      <c r="J55" s="229"/>
      <c r="K55" s="227"/>
    </row>
    <row r="56" spans="2:11" ht="15" customHeight="1">
      <c r="B56" s="225"/>
      <c r="C56" s="232"/>
      <c r="D56" s="229" t="s">
        <v>308</v>
      </c>
      <c r="E56" s="229"/>
      <c r="F56" s="229"/>
      <c r="G56" s="229"/>
      <c r="H56" s="229"/>
      <c r="I56" s="229"/>
      <c r="J56" s="229"/>
      <c r="K56" s="227"/>
    </row>
    <row r="57" spans="2:11" ht="15" customHeight="1">
      <c r="B57" s="225"/>
      <c r="C57" s="232"/>
      <c r="D57" s="229" t="s">
        <v>309</v>
      </c>
      <c r="E57" s="229"/>
      <c r="F57" s="229"/>
      <c r="G57" s="229"/>
      <c r="H57" s="229"/>
      <c r="I57" s="229"/>
      <c r="J57" s="229"/>
      <c r="K57" s="227"/>
    </row>
    <row r="58" spans="2:11" ht="15" customHeight="1">
      <c r="B58" s="225"/>
      <c r="C58" s="232"/>
      <c r="D58" s="229" t="s">
        <v>310</v>
      </c>
      <c r="E58" s="229"/>
      <c r="F58" s="229"/>
      <c r="G58" s="229"/>
      <c r="H58" s="229"/>
      <c r="I58" s="229"/>
      <c r="J58" s="229"/>
      <c r="K58" s="227"/>
    </row>
    <row r="59" spans="2:11" ht="15" customHeight="1">
      <c r="B59" s="225"/>
      <c r="C59" s="232"/>
      <c r="D59" s="229" t="s">
        <v>311</v>
      </c>
      <c r="E59" s="229"/>
      <c r="F59" s="229"/>
      <c r="G59" s="229"/>
      <c r="H59" s="229"/>
      <c r="I59" s="229"/>
      <c r="J59" s="229"/>
      <c r="K59" s="227"/>
    </row>
    <row r="60" spans="2:11" ht="15" customHeight="1">
      <c r="B60" s="225"/>
      <c r="C60" s="232"/>
      <c r="D60" s="235" t="s">
        <v>312</v>
      </c>
      <c r="E60" s="235"/>
      <c r="F60" s="235"/>
      <c r="G60" s="235"/>
      <c r="H60" s="235"/>
      <c r="I60" s="235"/>
      <c r="J60" s="235"/>
      <c r="K60" s="227"/>
    </row>
    <row r="61" spans="2:11" ht="15" customHeight="1">
      <c r="B61" s="225"/>
      <c r="C61" s="232"/>
      <c r="D61" s="229" t="s">
        <v>313</v>
      </c>
      <c r="E61" s="229"/>
      <c r="F61" s="229"/>
      <c r="G61" s="229"/>
      <c r="H61" s="229"/>
      <c r="I61" s="229"/>
      <c r="J61" s="229"/>
      <c r="K61" s="227"/>
    </row>
    <row r="62" spans="2:11" ht="12.75" customHeight="1">
      <c r="B62" s="225"/>
      <c r="C62" s="232"/>
      <c r="D62" s="232"/>
      <c r="E62" s="236"/>
      <c r="F62" s="232"/>
      <c r="G62" s="232"/>
      <c r="H62" s="232"/>
      <c r="I62" s="232"/>
      <c r="J62" s="232"/>
      <c r="K62" s="227"/>
    </row>
    <row r="63" spans="2:11" ht="15" customHeight="1">
      <c r="B63" s="225"/>
      <c r="C63" s="232"/>
      <c r="D63" s="229" t="s">
        <v>314</v>
      </c>
      <c r="E63" s="229"/>
      <c r="F63" s="229"/>
      <c r="G63" s="229"/>
      <c r="H63" s="229"/>
      <c r="I63" s="229"/>
      <c r="J63" s="229"/>
      <c r="K63" s="227"/>
    </row>
    <row r="64" spans="2:11" ht="15" customHeight="1">
      <c r="B64" s="225"/>
      <c r="C64" s="232"/>
      <c r="D64" s="235" t="s">
        <v>315</v>
      </c>
      <c r="E64" s="235"/>
      <c r="F64" s="235"/>
      <c r="G64" s="235"/>
      <c r="H64" s="235"/>
      <c r="I64" s="235"/>
      <c r="J64" s="235"/>
      <c r="K64" s="227"/>
    </row>
    <row r="65" spans="2:11" ht="15" customHeight="1">
      <c r="B65" s="225"/>
      <c r="C65" s="232"/>
      <c r="D65" s="229" t="s">
        <v>316</v>
      </c>
      <c r="E65" s="229"/>
      <c r="F65" s="229"/>
      <c r="G65" s="229"/>
      <c r="H65" s="229"/>
      <c r="I65" s="229"/>
      <c r="J65" s="229"/>
      <c r="K65" s="227"/>
    </row>
    <row r="66" spans="2:11" ht="15" customHeight="1">
      <c r="B66" s="225"/>
      <c r="C66" s="232"/>
      <c r="D66" s="229" t="s">
        <v>317</v>
      </c>
      <c r="E66" s="229"/>
      <c r="F66" s="229"/>
      <c r="G66" s="229"/>
      <c r="H66" s="229"/>
      <c r="I66" s="229"/>
      <c r="J66" s="229"/>
      <c r="K66" s="227"/>
    </row>
    <row r="67" spans="2:11" ht="15" customHeight="1">
      <c r="B67" s="225"/>
      <c r="C67" s="232"/>
      <c r="D67" s="229" t="s">
        <v>318</v>
      </c>
      <c r="E67" s="229"/>
      <c r="F67" s="229"/>
      <c r="G67" s="229"/>
      <c r="H67" s="229"/>
      <c r="I67" s="229"/>
      <c r="J67" s="229"/>
      <c r="K67" s="227"/>
    </row>
    <row r="68" spans="2:11" ht="15" customHeight="1">
      <c r="B68" s="225"/>
      <c r="C68" s="232"/>
      <c r="D68" s="229" t="s">
        <v>319</v>
      </c>
      <c r="E68" s="229"/>
      <c r="F68" s="229"/>
      <c r="G68" s="229"/>
      <c r="H68" s="229"/>
      <c r="I68" s="229"/>
      <c r="J68" s="229"/>
      <c r="K68" s="227"/>
    </row>
    <row r="69" spans="2:11" ht="12.75" customHeight="1">
      <c r="B69" s="237"/>
      <c r="C69" s="238"/>
      <c r="D69" s="238"/>
      <c r="E69" s="238"/>
      <c r="F69" s="238"/>
      <c r="G69" s="238"/>
      <c r="H69" s="238"/>
      <c r="I69" s="238"/>
      <c r="J69" s="238"/>
      <c r="K69" s="239"/>
    </row>
    <row r="70" spans="2:11" ht="18.75" customHeight="1">
      <c r="B70" s="240"/>
      <c r="C70" s="240"/>
      <c r="D70" s="240"/>
      <c r="E70" s="240"/>
      <c r="F70" s="240"/>
      <c r="G70" s="240"/>
      <c r="H70" s="240"/>
      <c r="I70" s="240"/>
      <c r="J70" s="240"/>
      <c r="K70" s="241"/>
    </row>
    <row r="71" spans="2:11" ht="18.75" customHeight="1">
      <c r="B71" s="241"/>
      <c r="C71" s="241"/>
      <c r="D71" s="241"/>
      <c r="E71" s="241"/>
      <c r="F71" s="241"/>
      <c r="G71" s="241"/>
      <c r="H71" s="241"/>
      <c r="I71" s="241"/>
      <c r="J71" s="241"/>
      <c r="K71" s="241"/>
    </row>
    <row r="72" spans="2:11" ht="7.5" customHeight="1">
      <c r="B72" s="242"/>
      <c r="C72" s="243"/>
      <c r="D72" s="243"/>
      <c r="E72" s="243"/>
      <c r="F72" s="243"/>
      <c r="G72" s="243"/>
      <c r="H72" s="243"/>
      <c r="I72" s="243"/>
      <c r="J72" s="243"/>
      <c r="K72" s="244"/>
    </row>
    <row r="73" spans="2:11" ht="45" customHeight="1">
      <c r="B73" s="245"/>
      <c r="C73" s="246" t="s">
        <v>255</v>
      </c>
      <c r="D73" s="246"/>
      <c r="E73" s="246"/>
      <c r="F73" s="246"/>
      <c r="G73" s="246"/>
      <c r="H73" s="246"/>
      <c r="I73" s="246"/>
      <c r="J73" s="246"/>
      <c r="K73" s="247"/>
    </row>
    <row r="74" spans="2:11" ht="17.25" customHeight="1">
      <c r="B74" s="245"/>
      <c r="C74" s="248" t="s">
        <v>320</v>
      </c>
      <c r="D74" s="248"/>
      <c r="E74" s="248"/>
      <c r="F74" s="248" t="s">
        <v>321</v>
      </c>
      <c r="G74" s="249"/>
      <c r="H74" s="248" t="s">
        <v>95</v>
      </c>
      <c r="I74" s="248" t="s">
        <v>55</v>
      </c>
      <c r="J74" s="248" t="s">
        <v>322</v>
      </c>
      <c r="K74" s="247"/>
    </row>
    <row r="75" spans="2:11" ht="17.25" customHeight="1">
      <c r="B75" s="245"/>
      <c r="C75" s="250" t="s">
        <v>323</v>
      </c>
      <c r="D75" s="250"/>
      <c r="E75" s="250"/>
      <c r="F75" s="251" t="s">
        <v>324</v>
      </c>
      <c r="G75" s="252"/>
      <c r="H75" s="250"/>
      <c r="I75" s="250"/>
      <c r="J75" s="250" t="s">
        <v>325</v>
      </c>
      <c r="K75" s="247"/>
    </row>
    <row r="76" spans="2:11" ht="5.25" customHeight="1">
      <c r="B76" s="245"/>
      <c r="C76" s="253"/>
      <c r="D76" s="253"/>
      <c r="E76" s="253"/>
      <c r="F76" s="253"/>
      <c r="G76" s="254"/>
      <c r="H76" s="253"/>
      <c r="I76" s="253"/>
      <c r="J76" s="253"/>
      <c r="K76" s="247"/>
    </row>
    <row r="77" spans="2:11" ht="15" customHeight="1">
      <c r="B77" s="245"/>
      <c r="C77" s="234" t="s">
        <v>51</v>
      </c>
      <c r="D77" s="253"/>
      <c r="E77" s="253"/>
      <c r="F77" s="255" t="s">
        <v>326</v>
      </c>
      <c r="G77" s="254"/>
      <c r="H77" s="234" t="s">
        <v>327</v>
      </c>
      <c r="I77" s="234" t="s">
        <v>328</v>
      </c>
      <c r="J77" s="234">
        <v>20</v>
      </c>
      <c r="K77" s="247"/>
    </row>
    <row r="78" spans="2:11" ht="15" customHeight="1">
      <c r="B78" s="245"/>
      <c r="C78" s="234" t="s">
        <v>329</v>
      </c>
      <c r="D78" s="234"/>
      <c r="E78" s="234"/>
      <c r="F78" s="255" t="s">
        <v>326</v>
      </c>
      <c r="G78" s="254"/>
      <c r="H78" s="234" t="s">
        <v>330</v>
      </c>
      <c r="I78" s="234" t="s">
        <v>328</v>
      </c>
      <c r="J78" s="234">
        <v>120</v>
      </c>
      <c r="K78" s="247"/>
    </row>
    <row r="79" spans="2:11" ht="15" customHeight="1">
      <c r="B79" s="256"/>
      <c r="C79" s="234" t="s">
        <v>331</v>
      </c>
      <c r="D79" s="234"/>
      <c r="E79" s="234"/>
      <c r="F79" s="255" t="s">
        <v>332</v>
      </c>
      <c r="G79" s="254"/>
      <c r="H79" s="234" t="s">
        <v>333</v>
      </c>
      <c r="I79" s="234" t="s">
        <v>328</v>
      </c>
      <c r="J79" s="234">
        <v>50</v>
      </c>
      <c r="K79" s="247"/>
    </row>
    <row r="80" spans="2:11" ht="15" customHeight="1">
      <c r="B80" s="256"/>
      <c r="C80" s="234" t="s">
        <v>334</v>
      </c>
      <c r="D80" s="234"/>
      <c r="E80" s="234"/>
      <c r="F80" s="255" t="s">
        <v>326</v>
      </c>
      <c r="G80" s="254"/>
      <c r="H80" s="234" t="s">
        <v>335</v>
      </c>
      <c r="I80" s="234" t="s">
        <v>336</v>
      </c>
      <c r="J80" s="234"/>
      <c r="K80" s="247"/>
    </row>
    <row r="81" spans="2:11" ht="15" customHeight="1">
      <c r="B81" s="256"/>
      <c r="C81" s="257" t="s">
        <v>337</v>
      </c>
      <c r="D81" s="257"/>
      <c r="E81" s="257"/>
      <c r="F81" s="258" t="s">
        <v>332</v>
      </c>
      <c r="G81" s="257"/>
      <c r="H81" s="257" t="s">
        <v>338</v>
      </c>
      <c r="I81" s="257" t="s">
        <v>328</v>
      </c>
      <c r="J81" s="257">
        <v>15</v>
      </c>
      <c r="K81" s="247"/>
    </row>
    <row r="82" spans="2:11" ht="15" customHeight="1">
      <c r="B82" s="256"/>
      <c r="C82" s="257" t="s">
        <v>339</v>
      </c>
      <c r="D82" s="257"/>
      <c r="E82" s="257"/>
      <c r="F82" s="258" t="s">
        <v>332</v>
      </c>
      <c r="G82" s="257"/>
      <c r="H82" s="257" t="s">
        <v>340</v>
      </c>
      <c r="I82" s="257" t="s">
        <v>328</v>
      </c>
      <c r="J82" s="257">
        <v>15</v>
      </c>
      <c r="K82" s="247"/>
    </row>
    <row r="83" spans="2:11" ht="15" customHeight="1">
      <c r="B83" s="256"/>
      <c r="C83" s="257" t="s">
        <v>341</v>
      </c>
      <c r="D83" s="257"/>
      <c r="E83" s="257"/>
      <c r="F83" s="258" t="s">
        <v>332</v>
      </c>
      <c r="G83" s="257"/>
      <c r="H83" s="257" t="s">
        <v>342</v>
      </c>
      <c r="I83" s="257" t="s">
        <v>328</v>
      </c>
      <c r="J83" s="257">
        <v>20</v>
      </c>
      <c r="K83" s="247"/>
    </row>
    <row r="84" spans="2:11" ht="15" customHeight="1">
      <c r="B84" s="256"/>
      <c r="C84" s="257" t="s">
        <v>343</v>
      </c>
      <c r="D84" s="257"/>
      <c r="E84" s="257"/>
      <c r="F84" s="258" t="s">
        <v>332</v>
      </c>
      <c r="G84" s="257"/>
      <c r="H84" s="257" t="s">
        <v>344</v>
      </c>
      <c r="I84" s="257" t="s">
        <v>328</v>
      </c>
      <c r="J84" s="257">
        <v>20</v>
      </c>
      <c r="K84" s="247"/>
    </row>
    <row r="85" spans="2:11" ht="15" customHeight="1">
      <c r="B85" s="256"/>
      <c r="C85" s="234" t="s">
        <v>345</v>
      </c>
      <c r="D85" s="234"/>
      <c r="E85" s="234"/>
      <c r="F85" s="255" t="s">
        <v>332</v>
      </c>
      <c r="G85" s="254"/>
      <c r="H85" s="234" t="s">
        <v>346</v>
      </c>
      <c r="I85" s="234" t="s">
        <v>328</v>
      </c>
      <c r="J85" s="234">
        <v>50</v>
      </c>
      <c r="K85" s="247"/>
    </row>
    <row r="86" spans="2:11" ht="15" customHeight="1">
      <c r="B86" s="256"/>
      <c r="C86" s="234" t="s">
        <v>347</v>
      </c>
      <c r="D86" s="234"/>
      <c r="E86" s="234"/>
      <c r="F86" s="255" t="s">
        <v>332</v>
      </c>
      <c r="G86" s="254"/>
      <c r="H86" s="234" t="s">
        <v>348</v>
      </c>
      <c r="I86" s="234" t="s">
        <v>328</v>
      </c>
      <c r="J86" s="234">
        <v>20</v>
      </c>
      <c r="K86" s="247"/>
    </row>
    <row r="87" spans="2:11" ht="15" customHeight="1">
      <c r="B87" s="256"/>
      <c r="C87" s="234" t="s">
        <v>349</v>
      </c>
      <c r="D87" s="234"/>
      <c r="E87" s="234"/>
      <c r="F87" s="255" t="s">
        <v>332</v>
      </c>
      <c r="G87" s="254"/>
      <c r="H87" s="234" t="s">
        <v>350</v>
      </c>
      <c r="I87" s="234" t="s">
        <v>328</v>
      </c>
      <c r="J87" s="234">
        <v>20</v>
      </c>
      <c r="K87" s="247"/>
    </row>
    <row r="88" spans="2:11" ht="15" customHeight="1">
      <c r="B88" s="256"/>
      <c r="C88" s="234" t="s">
        <v>351</v>
      </c>
      <c r="D88" s="234"/>
      <c r="E88" s="234"/>
      <c r="F88" s="255" t="s">
        <v>332</v>
      </c>
      <c r="G88" s="254"/>
      <c r="H88" s="234" t="s">
        <v>352</v>
      </c>
      <c r="I88" s="234" t="s">
        <v>328</v>
      </c>
      <c r="J88" s="234">
        <v>50</v>
      </c>
      <c r="K88" s="247"/>
    </row>
    <row r="89" spans="2:11" ht="15" customHeight="1">
      <c r="B89" s="256"/>
      <c r="C89" s="234" t="s">
        <v>353</v>
      </c>
      <c r="D89" s="234"/>
      <c r="E89" s="234"/>
      <c r="F89" s="255" t="s">
        <v>332</v>
      </c>
      <c r="G89" s="254"/>
      <c r="H89" s="234" t="s">
        <v>353</v>
      </c>
      <c r="I89" s="234" t="s">
        <v>328</v>
      </c>
      <c r="J89" s="234">
        <v>50</v>
      </c>
      <c r="K89" s="247"/>
    </row>
    <row r="90" spans="2:11" ht="15" customHeight="1">
      <c r="B90" s="256"/>
      <c r="C90" s="234" t="s">
        <v>101</v>
      </c>
      <c r="D90" s="234"/>
      <c r="E90" s="234"/>
      <c r="F90" s="255" t="s">
        <v>332</v>
      </c>
      <c r="G90" s="254"/>
      <c r="H90" s="234" t="s">
        <v>354</v>
      </c>
      <c r="I90" s="234" t="s">
        <v>328</v>
      </c>
      <c r="J90" s="234">
        <v>255</v>
      </c>
      <c r="K90" s="247"/>
    </row>
    <row r="91" spans="2:11" ht="15" customHeight="1">
      <c r="B91" s="256"/>
      <c r="C91" s="234" t="s">
        <v>355</v>
      </c>
      <c r="D91" s="234"/>
      <c r="E91" s="234"/>
      <c r="F91" s="255" t="s">
        <v>326</v>
      </c>
      <c r="G91" s="254"/>
      <c r="H91" s="234" t="s">
        <v>356</v>
      </c>
      <c r="I91" s="234" t="s">
        <v>357</v>
      </c>
      <c r="J91" s="234"/>
      <c r="K91" s="247"/>
    </row>
    <row r="92" spans="2:11" ht="15" customHeight="1">
      <c r="B92" s="256"/>
      <c r="C92" s="234" t="s">
        <v>358</v>
      </c>
      <c r="D92" s="234"/>
      <c r="E92" s="234"/>
      <c r="F92" s="255" t="s">
        <v>326</v>
      </c>
      <c r="G92" s="254"/>
      <c r="H92" s="234" t="s">
        <v>359</v>
      </c>
      <c r="I92" s="234" t="s">
        <v>360</v>
      </c>
      <c r="J92" s="234"/>
      <c r="K92" s="247"/>
    </row>
    <row r="93" spans="2:11" ht="15" customHeight="1">
      <c r="B93" s="256"/>
      <c r="C93" s="234" t="s">
        <v>361</v>
      </c>
      <c r="D93" s="234"/>
      <c r="E93" s="234"/>
      <c r="F93" s="255" t="s">
        <v>326</v>
      </c>
      <c r="G93" s="254"/>
      <c r="H93" s="234" t="s">
        <v>361</v>
      </c>
      <c r="I93" s="234" t="s">
        <v>360</v>
      </c>
      <c r="J93" s="234"/>
      <c r="K93" s="247"/>
    </row>
    <row r="94" spans="2:11" ht="15" customHeight="1">
      <c r="B94" s="256"/>
      <c r="C94" s="234" t="s">
        <v>36</v>
      </c>
      <c r="D94" s="234"/>
      <c r="E94" s="234"/>
      <c r="F94" s="255" t="s">
        <v>326</v>
      </c>
      <c r="G94" s="254"/>
      <c r="H94" s="234" t="s">
        <v>362</v>
      </c>
      <c r="I94" s="234" t="s">
        <v>360</v>
      </c>
      <c r="J94" s="234"/>
      <c r="K94" s="247"/>
    </row>
    <row r="95" spans="2:11" ht="15" customHeight="1">
      <c r="B95" s="256"/>
      <c r="C95" s="234" t="s">
        <v>46</v>
      </c>
      <c r="D95" s="234"/>
      <c r="E95" s="234"/>
      <c r="F95" s="255" t="s">
        <v>326</v>
      </c>
      <c r="G95" s="254"/>
      <c r="H95" s="234" t="s">
        <v>363</v>
      </c>
      <c r="I95" s="234" t="s">
        <v>360</v>
      </c>
      <c r="J95" s="234"/>
      <c r="K95" s="247"/>
    </row>
    <row r="96" spans="2:11" ht="15" customHeight="1">
      <c r="B96" s="259"/>
      <c r="C96" s="260"/>
      <c r="D96" s="260"/>
      <c r="E96" s="260"/>
      <c r="F96" s="260"/>
      <c r="G96" s="260"/>
      <c r="H96" s="260"/>
      <c r="I96" s="260"/>
      <c r="J96" s="260"/>
      <c r="K96" s="261"/>
    </row>
    <row r="97" spans="2:11" ht="18.75" customHeight="1">
      <c r="B97" s="262"/>
      <c r="C97" s="263"/>
      <c r="D97" s="263"/>
      <c r="E97" s="263"/>
      <c r="F97" s="263"/>
      <c r="G97" s="263"/>
      <c r="H97" s="263"/>
      <c r="I97" s="263"/>
      <c r="J97" s="263"/>
      <c r="K97" s="262"/>
    </row>
    <row r="98" spans="2:11" ht="18.75" customHeight="1">
      <c r="B98" s="241"/>
      <c r="C98" s="241"/>
      <c r="D98" s="241"/>
      <c r="E98" s="241"/>
      <c r="F98" s="241"/>
      <c r="G98" s="241"/>
      <c r="H98" s="241"/>
      <c r="I98" s="241"/>
      <c r="J98" s="241"/>
      <c r="K98" s="241"/>
    </row>
    <row r="99" spans="2:11" ht="7.5" customHeight="1">
      <c r="B99" s="242"/>
      <c r="C99" s="243"/>
      <c r="D99" s="243"/>
      <c r="E99" s="243"/>
      <c r="F99" s="243"/>
      <c r="G99" s="243"/>
      <c r="H99" s="243"/>
      <c r="I99" s="243"/>
      <c r="J99" s="243"/>
      <c r="K99" s="244"/>
    </row>
    <row r="100" spans="2:11" ht="45" customHeight="1">
      <c r="B100" s="245"/>
      <c r="C100" s="246" t="s">
        <v>364</v>
      </c>
      <c r="D100" s="246"/>
      <c r="E100" s="246"/>
      <c r="F100" s="246"/>
      <c r="G100" s="246"/>
      <c r="H100" s="246"/>
      <c r="I100" s="246"/>
      <c r="J100" s="246"/>
      <c r="K100" s="247"/>
    </row>
    <row r="101" spans="2:11" ht="17.25" customHeight="1">
      <c r="B101" s="245"/>
      <c r="C101" s="248" t="s">
        <v>320</v>
      </c>
      <c r="D101" s="248"/>
      <c r="E101" s="248"/>
      <c r="F101" s="248" t="s">
        <v>321</v>
      </c>
      <c r="G101" s="249"/>
      <c r="H101" s="248" t="s">
        <v>95</v>
      </c>
      <c r="I101" s="248" t="s">
        <v>55</v>
      </c>
      <c r="J101" s="248" t="s">
        <v>322</v>
      </c>
      <c r="K101" s="247"/>
    </row>
    <row r="102" spans="2:11" ht="17.25" customHeight="1">
      <c r="B102" s="245"/>
      <c r="C102" s="250" t="s">
        <v>323</v>
      </c>
      <c r="D102" s="250"/>
      <c r="E102" s="250"/>
      <c r="F102" s="251" t="s">
        <v>324</v>
      </c>
      <c r="G102" s="252"/>
      <c r="H102" s="250"/>
      <c r="I102" s="250"/>
      <c r="J102" s="250" t="s">
        <v>325</v>
      </c>
      <c r="K102" s="247"/>
    </row>
    <row r="103" spans="2:11" ht="5.25" customHeight="1">
      <c r="B103" s="245"/>
      <c r="C103" s="248"/>
      <c r="D103" s="248"/>
      <c r="E103" s="248"/>
      <c r="F103" s="248"/>
      <c r="G103" s="264"/>
      <c r="H103" s="248"/>
      <c r="I103" s="248"/>
      <c r="J103" s="248"/>
      <c r="K103" s="247"/>
    </row>
    <row r="104" spans="2:11" ht="15" customHeight="1">
      <c r="B104" s="245"/>
      <c r="C104" s="234" t="s">
        <v>51</v>
      </c>
      <c r="D104" s="253"/>
      <c r="E104" s="253"/>
      <c r="F104" s="255" t="s">
        <v>326</v>
      </c>
      <c r="G104" s="264"/>
      <c r="H104" s="234" t="s">
        <v>365</v>
      </c>
      <c r="I104" s="234" t="s">
        <v>328</v>
      </c>
      <c r="J104" s="234">
        <v>20</v>
      </c>
      <c r="K104" s="247"/>
    </row>
    <row r="105" spans="2:11" ht="15" customHeight="1">
      <c r="B105" s="245"/>
      <c r="C105" s="234" t="s">
        <v>329</v>
      </c>
      <c r="D105" s="234"/>
      <c r="E105" s="234"/>
      <c r="F105" s="255" t="s">
        <v>326</v>
      </c>
      <c r="G105" s="234"/>
      <c r="H105" s="234" t="s">
        <v>365</v>
      </c>
      <c r="I105" s="234" t="s">
        <v>328</v>
      </c>
      <c r="J105" s="234">
        <v>120</v>
      </c>
      <c r="K105" s="247"/>
    </row>
    <row r="106" spans="2:11" ht="15" customHeight="1">
      <c r="B106" s="256"/>
      <c r="C106" s="234" t="s">
        <v>331</v>
      </c>
      <c r="D106" s="234"/>
      <c r="E106" s="234"/>
      <c r="F106" s="255" t="s">
        <v>332</v>
      </c>
      <c r="G106" s="234"/>
      <c r="H106" s="234" t="s">
        <v>365</v>
      </c>
      <c r="I106" s="234" t="s">
        <v>328</v>
      </c>
      <c r="J106" s="234">
        <v>50</v>
      </c>
      <c r="K106" s="247"/>
    </row>
    <row r="107" spans="2:11" ht="15" customHeight="1">
      <c r="B107" s="256"/>
      <c r="C107" s="234" t="s">
        <v>334</v>
      </c>
      <c r="D107" s="234"/>
      <c r="E107" s="234"/>
      <c r="F107" s="255" t="s">
        <v>326</v>
      </c>
      <c r="G107" s="234"/>
      <c r="H107" s="234" t="s">
        <v>365</v>
      </c>
      <c r="I107" s="234" t="s">
        <v>336</v>
      </c>
      <c r="J107" s="234"/>
      <c r="K107" s="247"/>
    </row>
    <row r="108" spans="2:11" ht="15" customHeight="1">
      <c r="B108" s="256"/>
      <c r="C108" s="234" t="s">
        <v>345</v>
      </c>
      <c r="D108" s="234"/>
      <c r="E108" s="234"/>
      <c r="F108" s="255" t="s">
        <v>332</v>
      </c>
      <c r="G108" s="234"/>
      <c r="H108" s="234" t="s">
        <v>365</v>
      </c>
      <c r="I108" s="234" t="s">
        <v>328</v>
      </c>
      <c r="J108" s="234">
        <v>50</v>
      </c>
      <c r="K108" s="247"/>
    </row>
    <row r="109" spans="2:11" ht="15" customHeight="1">
      <c r="B109" s="256"/>
      <c r="C109" s="234" t="s">
        <v>353</v>
      </c>
      <c r="D109" s="234"/>
      <c r="E109" s="234"/>
      <c r="F109" s="255" t="s">
        <v>332</v>
      </c>
      <c r="G109" s="234"/>
      <c r="H109" s="234" t="s">
        <v>365</v>
      </c>
      <c r="I109" s="234" t="s">
        <v>328</v>
      </c>
      <c r="J109" s="234">
        <v>50</v>
      </c>
      <c r="K109" s="247"/>
    </row>
    <row r="110" spans="2:11" ht="15" customHeight="1">
      <c r="B110" s="256"/>
      <c r="C110" s="234" t="s">
        <v>351</v>
      </c>
      <c r="D110" s="234"/>
      <c r="E110" s="234"/>
      <c r="F110" s="255" t="s">
        <v>332</v>
      </c>
      <c r="G110" s="234"/>
      <c r="H110" s="234" t="s">
        <v>365</v>
      </c>
      <c r="I110" s="234" t="s">
        <v>328</v>
      </c>
      <c r="J110" s="234">
        <v>50</v>
      </c>
      <c r="K110" s="247"/>
    </row>
    <row r="111" spans="2:11" ht="15" customHeight="1">
      <c r="B111" s="256"/>
      <c r="C111" s="234" t="s">
        <v>51</v>
      </c>
      <c r="D111" s="234"/>
      <c r="E111" s="234"/>
      <c r="F111" s="255" t="s">
        <v>326</v>
      </c>
      <c r="G111" s="234"/>
      <c r="H111" s="234" t="s">
        <v>366</v>
      </c>
      <c r="I111" s="234" t="s">
        <v>328</v>
      </c>
      <c r="J111" s="234">
        <v>20</v>
      </c>
      <c r="K111" s="247"/>
    </row>
    <row r="112" spans="2:11" ht="15" customHeight="1">
      <c r="B112" s="256"/>
      <c r="C112" s="234" t="s">
        <v>367</v>
      </c>
      <c r="D112" s="234"/>
      <c r="E112" s="234"/>
      <c r="F112" s="255" t="s">
        <v>326</v>
      </c>
      <c r="G112" s="234"/>
      <c r="H112" s="234" t="s">
        <v>368</v>
      </c>
      <c r="I112" s="234" t="s">
        <v>328</v>
      </c>
      <c r="J112" s="234">
        <v>120</v>
      </c>
      <c r="K112" s="247"/>
    </row>
    <row r="113" spans="2:11" ht="15" customHeight="1">
      <c r="B113" s="256"/>
      <c r="C113" s="234" t="s">
        <v>36</v>
      </c>
      <c r="D113" s="234"/>
      <c r="E113" s="234"/>
      <c r="F113" s="255" t="s">
        <v>326</v>
      </c>
      <c r="G113" s="234"/>
      <c r="H113" s="234" t="s">
        <v>369</v>
      </c>
      <c r="I113" s="234" t="s">
        <v>360</v>
      </c>
      <c r="J113" s="234"/>
      <c r="K113" s="247"/>
    </row>
    <row r="114" spans="2:11" ht="15" customHeight="1">
      <c r="B114" s="256"/>
      <c r="C114" s="234" t="s">
        <v>46</v>
      </c>
      <c r="D114" s="234"/>
      <c r="E114" s="234"/>
      <c r="F114" s="255" t="s">
        <v>326</v>
      </c>
      <c r="G114" s="234"/>
      <c r="H114" s="234" t="s">
        <v>370</v>
      </c>
      <c r="I114" s="234" t="s">
        <v>360</v>
      </c>
      <c r="J114" s="234"/>
      <c r="K114" s="247"/>
    </row>
    <row r="115" spans="2:11" ht="15" customHeight="1">
      <c r="B115" s="256"/>
      <c r="C115" s="234" t="s">
        <v>55</v>
      </c>
      <c r="D115" s="234"/>
      <c r="E115" s="234"/>
      <c r="F115" s="255" t="s">
        <v>326</v>
      </c>
      <c r="G115" s="234"/>
      <c r="H115" s="234" t="s">
        <v>371</v>
      </c>
      <c r="I115" s="234" t="s">
        <v>372</v>
      </c>
      <c r="J115" s="234"/>
      <c r="K115" s="247"/>
    </row>
    <row r="116" spans="2:11" ht="15" customHeight="1">
      <c r="B116" s="259"/>
      <c r="C116" s="265"/>
      <c r="D116" s="265"/>
      <c r="E116" s="265"/>
      <c r="F116" s="265"/>
      <c r="G116" s="265"/>
      <c r="H116" s="265"/>
      <c r="I116" s="265"/>
      <c r="J116" s="265"/>
      <c r="K116" s="261"/>
    </row>
    <row r="117" spans="2:11" ht="18.75" customHeight="1">
      <c r="B117" s="266"/>
      <c r="C117" s="231"/>
      <c r="D117" s="231"/>
      <c r="E117" s="231"/>
      <c r="F117" s="267"/>
      <c r="G117" s="231"/>
      <c r="H117" s="231"/>
      <c r="I117" s="231"/>
      <c r="J117" s="231"/>
      <c r="K117" s="266"/>
    </row>
    <row r="118" spans="2:11" ht="18.75" customHeight="1">
      <c r="B118" s="241"/>
      <c r="C118" s="241"/>
      <c r="D118" s="241"/>
      <c r="E118" s="241"/>
      <c r="F118" s="241"/>
      <c r="G118" s="241"/>
      <c r="H118" s="241"/>
      <c r="I118" s="241"/>
      <c r="J118" s="241"/>
      <c r="K118" s="241"/>
    </row>
    <row r="119" spans="2:11" ht="7.5" customHeight="1">
      <c r="B119" s="268"/>
      <c r="C119" s="269"/>
      <c r="D119" s="269"/>
      <c r="E119" s="269"/>
      <c r="F119" s="269"/>
      <c r="G119" s="269"/>
      <c r="H119" s="269"/>
      <c r="I119" s="269"/>
      <c r="J119" s="269"/>
      <c r="K119" s="270"/>
    </row>
    <row r="120" spans="2:11" ht="45" customHeight="1">
      <c r="B120" s="271"/>
      <c r="C120" s="222" t="s">
        <v>373</v>
      </c>
      <c r="D120" s="222"/>
      <c r="E120" s="222"/>
      <c r="F120" s="222"/>
      <c r="G120" s="222"/>
      <c r="H120" s="222"/>
      <c r="I120" s="222"/>
      <c r="J120" s="222"/>
      <c r="K120" s="272"/>
    </row>
    <row r="121" spans="2:11" ht="17.25" customHeight="1">
      <c r="B121" s="273"/>
      <c r="C121" s="248" t="s">
        <v>320</v>
      </c>
      <c r="D121" s="248"/>
      <c r="E121" s="248"/>
      <c r="F121" s="248" t="s">
        <v>321</v>
      </c>
      <c r="G121" s="249"/>
      <c r="H121" s="248" t="s">
        <v>95</v>
      </c>
      <c r="I121" s="248" t="s">
        <v>55</v>
      </c>
      <c r="J121" s="248" t="s">
        <v>322</v>
      </c>
      <c r="K121" s="274"/>
    </row>
    <row r="122" spans="2:11" ht="17.25" customHeight="1">
      <c r="B122" s="273"/>
      <c r="C122" s="250" t="s">
        <v>323</v>
      </c>
      <c r="D122" s="250"/>
      <c r="E122" s="250"/>
      <c r="F122" s="251" t="s">
        <v>324</v>
      </c>
      <c r="G122" s="252"/>
      <c r="H122" s="250"/>
      <c r="I122" s="250"/>
      <c r="J122" s="250" t="s">
        <v>325</v>
      </c>
      <c r="K122" s="274"/>
    </row>
    <row r="123" spans="2:11" ht="5.25" customHeight="1">
      <c r="B123" s="275"/>
      <c r="C123" s="253"/>
      <c r="D123" s="253"/>
      <c r="E123" s="253"/>
      <c r="F123" s="253"/>
      <c r="G123" s="234"/>
      <c r="H123" s="253"/>
      <c r="I123" s="253"/>
      <c r="J123" s="253"/>
      <c r="K123" s="276"/>
    </row>
    <row r="124" spans="2:11" ht="15" customHeight="1">
      <c r="B124" s="275"/>
      <c r="C124" s="234" t="s">
        <v>329</v>
      </c>
      <c r="D124" s="253"/>
      <c r="E124" s="253"/>
      <c r="F124" s="255" t="s">
        <v>326</v>
      </c>
      <c r="G124" s="234"/>
      <c r="H124" s="234" t="s">
        <v>365</v>
      </c>
      <c r="I124" s="234" t="s">
        <v>328</v>
      </c>
      <c r="J124" s="234">
        <v>120</v>
      </c>
      <c r="K124" s="277"/>
    </row>
    <row r="125" spans="2:11" ht="15" customHeight="1">
      <c r="B125" s="275"/>
      <c r="C125" s="234" t="s">
        <v>374</v>
      </c>
      <c r="D125" s="234"/>
      <c r="E125" s="234"/>
      <c r="F125" s="255" t="s">
        <v>326</v>
      </c>
      <c r="G125" s="234"/>
      <c r="H125" s="234" t="s">
        <v>375</v>
      </c>
      <c r="I125" s="234" t="s">
        <v>328</v>
      </c>
      <c r="J125" s="234" t="s">
        <v>376</v>
      </c>
      <c r="K125" s="277"/>
    </row>
    <row r="126" spans="2:11" ht="15" customHeight="1">
      <c r="B126" s="275"/>
      <c r="C126" s="234" t="s">
        <v>275</v>
      </c>
      <c r="D126" s="234"/>
      <c r="E126" s="234"/>
      <c r="F126" s="255" t="s">
        <v>326</v>
      </c>
      <c r="G126" s="234"/>
      <c r="H126" s="234" t="s">
        <v>377</v>
      </c>
      <c r="I126" s="234" t="s">
        <v>328</v>
      </c>
      <c r="J126" s="234" t="s">
        <v>376</v>
      </c>
      <c r="K126" s="277"/>
    </row>
    <row r="127" spans="2:11" ht="15" customHeight="1">
      <c r="B127" s="275"/>
      <c r="C127" s="234" t="s">
        <v>337</v>
      </c>
      <c r="D127" s="234"/>
      <c r="E127" s="234"/>
      <c r="F127" s="255" t="s">
        <v>332</v>
      </c>
      <c r="G127" s="234"/>
      <c r="H127" s="234" t="s">
        <v>338</v>
      </c>
      <c r="I127" s="234" t="s">
        <v>328</v>
      </c>
      <c r="J127" s="234">
        <v>15</v>
      </c>
      <c r="K127" s="277"/>
    </row>
    <row r="128" spans="2:11" ht="15" customHeight="1">
      <c r="B128" s="275"/>
      <c r="C128" s="257" t="s">
        <v>339</v>
      </c>
      <c r="D128" s="257"/>
      <c r="E128" s="257"/>
      <c r="F128" s="258" t="s">
        <v>332</v>
      </c>
      <c r="G128" s="257"/>
      <c r="H128" s="257" t="s">
        <v>340</v>
      </c>
      <c r="I128" s="257" t="s">
        <v>328</v>
      </c>
      <c r="J128" s="257">
        <v>15</v>
      </c>
      <c r="K128" s="277"/>
    </row>
    <row r="129" spans="2:11" ht="15" customHeight="1">
      <c r="B129" s="275"/>
      <c r="C129" s="257" t="s">
        <v>341</v>
      </c>
      <c r="D129" s="257"/>
      <c r="E129" s="257"/>
      <c r="F129" s="258" t="s">
        <v>332</v>
      </c>
      <c r="G129" s="257"/>
      <c r="H129" s="257" t="s">
        <v>342</v>
      </c>
      <c r="I129" s="257" t="s">
        <v>328</v>
      </c>
      <c r="J129" s="257">
        <v>20</v>
      </c>
      <c r="K129" s="277"/>
    </row>
    <row r="130" spans="2:11" ht="15" customHeight="1">
      <c r="B130" s="275"/>
      <c r="C130" s="257" t="s">
        <v>343</v>
      </c>
      <c r="D130" s="257"/>
      <c r="E130" s="257"/>
      <c r="F130" s="258" t="s">
        <v>332</v>
      </c>
      <c r="G130" s="257"/>
      <c r="H130" s="257" t="s">
        <v>344</v>
      </c>
      <c r="I130" s="257" t="s">
        <v>328</v>
      </c>
      <c r="J130" s="257">
        <v>20</v>
      </c>
      <c r="K130" s="277"/>
    </row>
    <row r="131" spans="2:11" ht="15" customHeight="1">
      <c r="B131" s="275"/>
      <c r="C131" s="234" t="s">
        <v>331</v>
      </c>
      <c r="D131" s="234"/>
      <c r="E131" s="234"/>
      <c r="F131" s="255" t="s">
        <v>332</v>
      </c>
      <c r="G131" s="234"/>
      <c r="H131" s="234" t="s">
        <v>365</v>
      </c>
      <c r="I131" s="234" t="s">
        <v>328</v>
      </c>
      <c r="J131" s="234">
        <v>50</v>
      </c>
      <c r="K131" s="277"/>
    </row>
    <row r="132" spans="2:11" ht="15" customHeight="1">
      <c r="B132" s="275"/>
      <c r="C132" s="234" t="s">
        <v>345</v>
      </c>
      <c r="D132" s="234"/>
      <c r="E132" s="234"/>
      <c r="F132" s="255" t="s">
        <v>332</v>
      </c>
      <c r="G132" s="234"/>
      <c r="H132" s="234" t="s">
        <v>365</v>
      </c>
      <c r="I132" s="234" t="s">
        <v>328</v>
      </c>
      <c r="J132" s="234">
        <v>50</v>
      </c>
      <c r="K132" s="277"/>
    </row>
    <row r="133" spans="2:11" ht="15" customHeight="1">
      <c r="B133" s="275"/>
      <c r="C133" s="234" t="s">
        <v>351</v>
      </c>
      <c r="D133" s="234"/>
      <c r="E133" s="234"/>
      <c r="F133" s="255" t="s">
        <v>332</v>
      </c>
      <c r="G133" s="234"/>
      <c r="H133" s="234" t="s">
        <v>365</v>
      </c>
      <c r="I133" s="234" t="s">
        <v>328</v>
      </c>
      <c r="J133" s="234">
        <v>50</v>
      </c>
      <c r="K133" s="277"/>
    </row>
    <row r="134" spans="2:11" ht="15" customHeight="1">
      <c r="B134" s="275"/>
      <c r="C134" s="234" t="s">
        <v>353</v>
      </c>
      <c r="D134" s="234"/>
      <c r="E134" s="234"/>
      <c r="F134" s="255" t="s">
        <v>332</v>
      </c>
      <c r="G134" s="234"/>
      <c r="H134" s="234" t="s">
        <v>365</v>
      </c>
      <c r="I134" s="234" t="s">
        <v>328</v>
      </c>
      <c r="J134" s="234">
        <v>50</v>
      </c>
      <c r="K134" s="277"/>
    </row>
    <row r="135" spans="2:11" ht="15" customHeight="1">
      <c r="B135" s="275"/>
      <c r="C135" s="234" t="s">
        <v>101</v>
      </c>
      <c r="D135" s="234"/>
      <c r="E135" s="234"/>
      <c r="F135" s="255" t="s">
        <v>332</v>
      </c>
      <c r="G135" s="234"/>
      <c r="H135" s="234" t="s">
        <v>378</v>
      </c>
      <c r="I135" s="234" t="s">
        <v>328</v>
      </c>
      <c r="J135" s="234">
        <v>255</v>
      </c>
      <c r="K135" s="277"/>
    </row>
    <row r="136" spans="2:11" ht="15" customHeight="1">
      <c r="B136" s="275"/>
      <c r="C136" s="234" t="s">
        <v>355</v>
      </c>
      <c r="D136" s="234"/>
      <c r="E136" s="234"/>
      <c r="F136" s="255" t="s">
        <v>326</v>
      </c>
      <c r="G136" s="234"/>
      <c r="H136" s="234" t="s">
        <v>379</v>
      </c>
      <c r="I136" s="234" t="s">
        <v>357</v>
      </c>
      <c r="J136" s="234"/>
      <c r="K136" s="277"/>
    </row>
    <row r="137" spans="2:11" ht="15" customHeight="1">
      <c r="B137" s="275"/>
      <c r="C137" s="234" t="s">
        <v>358</v>
      </c>
      <c r="D137" s="234"/>
      <c r="E137" s="234"/>
      <c r="F137" s="255" t="s">
        <v>326</v>
      </c>
      <c r="G137" s="234"/>
      <c r="H137" s="234" t="s">
        <v>380</v>
      </c>
      <c r="I137" s="234" t="s">
        <v>360</v>
      </c>
      <c r="J137" s="234"/>
      <c r="K137" s="277"/>
    </row>
    <row r="138" spans="2:11" ht="15" customHeight="1">
      <c r="B138" s="275"/>
      <c r="C138" s="234" t="s">
        <v>361</v>
      </c>
      <c r="D138" s="234"/>
      <c r="E138" s="234"/>
      <c r="F138" s="255" t="s">
        <v>326</v>
      </c>
      <c r="G138" s="234"/>
      <c r="H138" s="234" t="s">
        <v>361</v>
      </c>
      <c r="I138" s="234" t="s">
        <v>360</v>
      </c>
      <c r="J138" s="234"/>
      <c r="K138" s="277"/>
    </row>
    <row r="139" spans="2:11" ht="15" customHeight="1">
      <c r="B139" s="275"/>
      <c r="C139" s="234" t="s">
        <v>36</v>
      </c>
      <c r="D139" s="234"/>
      <c r="E139" s="234"/>
      <c r="F139" s="255" t="s">
        <v>326</v>
      </c>
      <c r="G139" s="234"/>
      <c r="H139" s="234" t="s">
        <v>381</v>
      </c>
      <c r="I139" s="234" t="s">
        <v>360</v>
      </c>
      <c r="J139" s="234"/>
      <c r="K139" s="277"/>
    </row>
    <row r="140" spans="2:11" ht="15" customHeight="1">
      <c r="B140" s="275"/>
      <c r="C140" s="234" t="s">
        <v>382</v>
      </c>
      <c r="D140" s="234"/>
      <c r="E140" s="234"/>
      <c r="F140" s="255" t="s">
        <v>326</v>
      </c>
      <c r="G140" s="234"/>
      <c r="H140" s="234" t="s">
        <v>383</v>
      </c>
      <c r="I140" s="234" t="s">
        <v>360</v>
      </c>
      <c r="J140" s="234"/>
      <c r="K140" s="277"/>
    </row>
    <row r="141" spans="2:11" ht="15" customHeight="1">
      <c r="B141" s="278"/>
      <c r="C141" s="279"/>
      <c r="D141" s="279"/>
      <c r="E141" s="279"/>
      <c r="F141" s="279"/>
      <c r="G141" s="279"/>
      <c r="H141" s="279"/>
      <c r="I141" s="279"/>
      <c r="J141" s="279"/>
      <c r="K141" s="280"/>
    </row>
    <row r="142" spans="2:11" ht="18.75" customHeight="1">
      <c r="B142" s="231"/>
      <c r="C142" s="231"/>
      <c r="D142" s="231"/>
      <c r="E142" s="231"/>
      <c r="F142" s="267"/>
      <c r="G142" s="231"/>
      <c r="H142" s="231"/>
      <c r="I142" s="231"/>
      <c r="J142" s="231"/>
      <c r="K142" s="231"/>
    </row>
    <row r="143" spans="2:11" ht="18.75" customHeight="1">
      <c r="B143" s="241"/>
      <c r="C143" s="241"/>
      <c r="D143" s="241"/>
      <c r="E143" s="241"/>
      <c r="F143" s="241"/>
      <c r="G143" s="241"/>
      <c r="H143" s="241"/>
      <c r="I143" s="241"/>
      <c r="J143" s="241"/>
      <c r="K143" s="241"/>
    </row>
    <row r="144" spans="2:11" ht="7.5" customHeight="1">
      <c r="B144" s="242"/>
      <c r="C144" s="243"/>
      <c r="D144" s="243"/>
      <c r="E144" s="243"/>
      <c r="F144" s="243"/>
      <c r="G144" s="243"/>
      <c r="H144" s="243"/>
      <c r="I144" s="243"/>
      <c r="J144" s="243"/>
      <c r="K144" s="244"/>
    </row>
    <row r="145" spans="2:11" ht="45" customHeight="1">
      <c r="B145" s="245"/>
      <c r="C145" s="246" t="s">
        <v>384</v>
      </c>
      <c r="D145" s="246"/>
      <c r="E145" s="246"/>
      <c r="F145" s="246"/>
      <c r="G145" s="246"/>
      <c r="H145" s="246"/>
      <c r="I145" s="246"/>
      <c r="J145" s="246"/>
      <c r="K145" s="247"/>
    </row>
    <row r="146" spans="2:11" ht="17.25" customHeight="1">
      <c r="B146" s="245"/>
      <c r="C146" s="248" t="s">
        <v>320</v>
      </c>
      <c r="D146" s="248"/>
      <c r="E146" s="248"/>
      <c r="F146" s="248" t="s">
        <v>321</v>
      </c>
      <c r="G146" s="249"/>
      <c r="H146" s="248" t="s">
        <v>95</v>
      </c>
      <c r="I146" s="248" t="s">
        <v>55</v>
      </c>
      <c r="J146" s="248" t="s">
        <v>322</v>
      </c>
      <c r="K146" s="247"/>
    </row>
    <row r="147" spans="2:11" ht="17.25" customHeight="1">
      <c r="B147" s="245"/>
      <c r="C147" s="250" t="s">
        <v>323</v>
      </c>
      <c r="D147" s="250"/>
      <c r="E147" s="250"/>
      <c r="F147" s="251" t="s">
        <v>324</v>
      </c>
      <c r="G147" s="252"/>
      <c r="H147" s="250"/>
      <c r="I147" s="250"/>
      <c r="J147" s="250" t="s">
        <v>325</v>
      </c>
      <c r="K147" s="247"/>
    </row>
    <row r="148" spans="2:11" ht="5.25" customHeight="1">
      <c r="B148" s="256"/>
      <c r="C148" s="253"/>
      <c r="D148" s="253"/>
      <c r="E148" s="253"/>
      <c r="F148" s="253"/>
      <c r="G148" s="254"/>
      <c r="H148" s="253"/>
      <c r="I148" s="253"/>
      <c r="J148" s="253"/>
      <c r="K148" s="277"/>
    </row>
    <row r="149" spans="2:11" ht="15" customHeight="1">
      <c r="B149" s="256"/>
      <c r="C149" s="281" t="s">
        <v>329</v>
      </c>
      <c r="D149" s="234"/>
      <c r="E149" s="234"/>
      <c r="F149" s="282" t="s">
        <v>326</v>
      </c>
      <c r="G149" s="234"/>
      <c r="H149" s="281" t="s">
        <v>365</v>
      </c>
      <c r="I149" s="281" t="s">
        <v>328</v>
      </c>
      <c r="J149" s="281">
        <v>120</v>
      </c>
      <c r="K149" s="277"/>
    </row>
    <row r="150" spans="2:11" ht="15" customHeight="1">
      <c r="B150" s="256"/>
      <c r="C150" s="281" t="s">
        <v>374</v>
      </c>
      <c r="D150" s="234"/>
      <c r="E150" s="234"/>
      <c r="F150" s="282" t="s">
        <v>326</v>
      </c>
      <c r="G150" s="234"/>
      <c r="H150" s="281" t="s">
        <v>385</v>
      </c>
      <c r="I150" s="281" t="s">
        <v>328</v>
      </c>
      <c r="J150" s="281" t="s">
        <v>376</v>
      </c>
      <c r="K150" s="277"/>
    </row>
    <row r="151" spans="2:11" ht="15" customHeight="1">
      <c r="B151" s="256"/>
      <c r="C151" s="281" t="s">
        <v>275</v>
      </c>
      <c r="D151" s="234"/>
      <c r="E151" s="234"/>
      <c r="F151" s="282" t="s">
        <v>326</v>
      </c>
      <c r="G151" s="234"/>
      <c r="H151" s="281" t="s">
        <v>386</v>
      </c>
      <c r="I151" s="281" t="s">
        <v>328</v>
      </c>
      <c r="J151" s="281" t="s">
        <v>376</v>
      </c>
      <c r="K151" s="277"/>
    </row>
    <row r="152" spans="2:11" ht="15" customHeight="1">
      <c r="B152" s="256"/>
      <c r="C152" s="281" t="s">
        <v>331</v>
      </c>
      <c r="D152" s="234"/>
      <c r="E152" s="234"/>
      <c r="F152" s="282" t="s">
        <v>332</v>
      </c>
      <c r="G152" s="234"/>
      <c r="H152" s="281" t="s">
        <v>365</v>
      </c>
      <c r="I152" s="281" t="s">
        <v>328</v>
      </c>
      <c r="J152" s="281">
        <v>50</v>
      </c>
      <c r="K152" s="277"/>
    </row>
    <row r="153" spans="2:11" ht="15" customHeight="1">
      <c r="B153" s="256"/>
      <c r="C153" s="281" t="s">
        <v>334</v>
      </c>
      <c r="D153" s="234"/>
      <c r="E153" s="234"/>
      <c r="F153" s="282" t="s">
        <v>326</v>
      </c>
      <c r="G153" s="234"/>
      <c r="H153" s="281" t="s">
        <v>365</v>
      </c>
      <c r="I153" s="281" t="s">
        <v>336</v>
      </c>
      <c r="J153" s="281"/>
      <c r="K153" s="277"/>
    </row>
    <row r="154" spans="2:11" ht="15" customHeight="1">
      <c r="B154" s="256"/>
      <c r="C154" s="281" t="s">
        <v>345</v>
      </c>
      <c r="D154" s="234"/>
      <c r="E154" s="234"/>
      <c r="F154" s="282" t="s">
        <v>332</v>
      </c>
      <c r="G154" s="234"/>
      <c r="H154" s="281" t="s">
        <v>365</v>
      </c>
      <c r="I154" s="281" t="s">
        <v>328</v>
      </c>
      <c r="J154" s="281">
        <v>50</v>
      </c>
      <c r="K154" s="277"/>
    </row>
    <row r="155" spans="2:11" ht="15" customHeight="1">
      <c r="B155" s="256"/>
      <c r="C155" s="281" t="s">
        <v>353</v>
      </c>
      <c r="D155" s="234"/>
      <c r="E155" s="234"/>
      <c r="F155" s="282" t="s">
        <v>332</v>
      </c>
      <c r="G155" s="234"/>
      <c r="H155" s="281" t="s">
        <v>365</v>
      </c>
      <c r="I155" s="281" t="s">
        <v>328</v>
      </c>
      <c r="J155" s="281">
        <v>50</v>
      </c>
      <c r="K155" s="277"/>
    </row>
    <row r="156" spans="2:11" ht="15" customHeight="1">
      <c r="B156" s="256"/>
      <c r="C156" s="281" t="s">
        <v>351</v>
      </c>
      <c r="D156" s="234"/>
      <c r="E156" s="234"/>
      <c r="F156" s="282" t="s">
        <v>332</v>
      </c>
      <c r="G156" s="234"/>
      <c r="H156" s="281" t="s">
        <v>365</v>
      </c>
      <c r="I156" s="281" t="s">
        <v>328</v>
      </c>
      <c r="J156" s="281">
        <v>50</v>
      </c>
      <c r="K156" s="277"/>
    </row>
    <row r="157" spans="2:11" ht="15" customHeight="1">
      <c r="B157" s="256"/>
      <c r="C157" s="281" t="s">
        <v>79</v>
      </c>
      <c r="D157" s="234"/>
      <c r="E157" s="234"/>
      <c r="F157" s="282" t="s">
        <v>326</v>
      </c>
      <c r="G157" s="234"/>
      <c r="H157" s="281" t="s">
        <v>387</v>
      </c>
      <c r="I157" s="281" t="s">
        <v>328</v>
      </c>
      <c r="J157" s="281" t="s">
        <v>388</v>
      </c>
      <c r="K157" s="277"/>
    </row>
    <row r="158" spans="2:11" ht="15" customHeight="1">
      <c r="B158" s="256"/>
      <c r="C158" s="281" t="s">
        <v>389</v>
      </c>
      <c r="D158" s="234"/>
      <c r="E158" s="234"/>
      <c r="F158" s="282" t="s">
        <v>326</v>
      </c>
      <c r="G158" s="234"/>
      <c r="H158" s="281" t="s">
        <v>390</v>
      </c>
      <c r="I158" s="281" t="s">
        <v>360</v>
      </c>
      <c r="J158" s="281"/>
      <c r="K158" s="277"/>
    </row>
    <row r="159" spans="2:11" ht="15" customHeight="1">
      <c r="B159" s="283"/>
      <c r="C159" s="265"/>
      <c r="D159" s="265"/>
      <c r="E159" s="265"/>
      <c r="F159" s="265"/>
      <c r="G159" s="265"/>
      <c r="H159" s="265"/>
      <c r="I159" s="265"/>
      <c r="J159" s="265"/>
      <c r="K159" s="284"/>
    </row>
    <row r="160" spans="2:11" ht="18.75" customHeight="1">
      <c r="B160" s="231"/>
      <c r="C160" s="234"/>
      <c r="D160" s="234"/>
      <c r="E160" s="234"/>
      <c r="F160" s="255"/>
      <c r="G160" s="234"/>
      <c r="H160" s="234"/>
      <c r="I160" s="234"/>
      <c r="J160" s="234"/>
      <c r="K160" s="231"/>
    </row>
    <row r="161" spans="2:11" ht="18.75" customHeight="1">
      <c r="B161" s="241"/>
      <c r="C161" s="241"/>
      <c r="D161" s="241"/>
      <c r="E161" s="241"/>
      <c r="F161" s="241"/>
      <c r="G161" s="241"/>
      <c r="H161" s="241"/>
      <c r="I161" s="241"/>
      <c r="J161" s="241"/>
      <c r="K161" s="241"/>
    </row>
    <row r="162" spans="2:11" ht="7.5" customHeight="1">
      <c r="B162" s="218"/>
      <c r="C162" s="219"/>
      <c r="D162" s="219"/>
      <c r="E162" s="219"/>
      <c r="F162" s="219"/>
      <c r="G162" s="219"/>
      <c r="H162" s="219"/>
      <c r="I162" s="219"/>
      <c r="J162" s="219"/>
      <c r="K162" s="220"/>
    </row>
    <row r="163" spans="2:11" ht="45" customHeight="1">
      <c r="B163" s="221"/>
      <c r="C163" s="222" t="s">
        <v>391</v>
      </c>
      <c r="D163" s="222"/>
      <c r="E163" s="222"/>
      <c r="F163" s="222"/>
      <c r="G163" s="222"/>
      <c r="H163" s="222"/>
      <c r="I163" s="222"/>
      <c r="J163" s="222"/>
      <c r="K163" s="223"/>
    </row>
    <row r="164" spans="2:11" ht="17.25" customHeight="1">
      <c r="B164" s="221"/>
      <c r="C164" s="248" t="s">
        <v>320</v>
      </c>
      <c r="D164" s="248"/>
      <c r="E164" s="248"/>
      <c r="F164" s="248" t="s">
        <v>321</v>
      </c>
      <c r="G164" s="285"/>
      <c r="H164" s="286" t="s">
        <v>95</v>
      </c>
      <c r="I164" s="286" t="s">
        <v>55</v>
      </c>
      <c r="J164" s="248" t="s">
        <v>322</v>
      </c>
      <c r="K164" s="223"/>
    </row>
    <row r="165" spans="2:11" ht="17.25" customHeight="1">
      <c r="B165" s="225"/>
      <c r="C165" s="250" t="s">
        <v>323</v>
      </c>
      <c r="D165" s="250"/>
      <c r="E165" s="250"/>
      <c r="F165" s="251" t="s">
        <v>324</v>
      </c>
      <c r="G165" s="287"/>
      <c r="H165" s="288"/>
      <c r="I165" s="288"/>
      <c r="J165" s="250" t="s">
        <v>325</v>
      </c>
      <c r="K165" s="227"/>
    </row>
    <row r="166" spans="2:11" ht="5.25" customHeight="1">
      <c r="B166" s="256"/>
      <c r="C166" s="253"/>
      <c r="D166" s="253"/>
      <c r="E166" s="253"/>
      <c r="F166" s="253"/>
      <c r="G166" s="254"/>
      <c r="H166" s="253"/>
      <c r="I166" s="253"/>
      <c r="J166" s="253"/>
      <c r="K166" s="277"/>
    </row>
    <row r="167" spans="2:11" ht="15" customHeight="1">
      <c r="B167" s="256"/>
      <c r="C167" s="234" t="s">
        <v>329</v>
      </c>
      <c r="D167" s="234"/>
      <c r="E167" s="234"/>
      <c r="F167" s="255" t="s">
        <v>326</v>
      </c>
      <c r="G167" s="234"/>
      <c r="H167" s="234" t="s">
        <v>365</v>
      </c>
      <c r="I167" s="234" t="s">
        <v>328</v>
      </c>
      <c r="J167" s="234">
        <v>120</v>
      </c>
      <c r="K167" s="277"/>
    </row>
    <row r="168" spans="2:11" ht="15" customHeight="1">
      <c r="B168" s="256"/>
      <c r="C168" s="234" t="s">
        <v>374</v>
      </c>
      <c r="D168" s="234"/>
      <c r="E168" s="234"/>
      <c r="F168" s="255" t="s">
        <v>326</v>
      </c>
      <c r="G168" s="234"/>
      <c r="H168" s="234" t="s">
        <v>375</v>
      </c>
      <c r="I168" s="234" t="s">
        <v>328</v>
      </c>
      <c r="J168" s="234" t="s">
        <v>376</v>
      </c>
      <c r="K168" s="277"/>
    </row>
    <row r="169" spans="2:11" ht="15" customHeight="1">
      <c r="B169" s="256"/>
      <c r="C169" s="234" t="s">
        <v>275</v>
      </c>
      <c r="D169" s="234"/>
      <c r="E169" s="234"/>
      <c r="F169" s="255" t="s">
        <v>326</v>
      </c>
      <c r="G169" s="234"/>
      <c r="H169" s="234" t="s">
        <v>392</v>
      </c>
      <c r="I169" s="234" t="s">
        <v>328</v>
      </c>
      <c r="J169" s="234" t="s">
        <v>376</v>
      </c>
      <c r="K169" s="277"/>
    </row>
    <row r="170" spans="2:11" ht="15" customHeight="1">
      <c r="B170" s="256"/>
      <c r="C170" s="234" t="s">
        <v>331</v>
      </c>
      <c r="D170" s="234"/>
      <c r="E170" s="234"/>
      <c r="F170" s="255" t="s">
        <v>332</v>
      </c>
      <c r="G170" s="234"/>
      <c r="H170" s="234" t="s">
        <v>392</v>
      </c>
      <c r="I170" s="234" t="s">
        <v>328</v>
      </c>
      <c r="J170" s="234">
        <v>50</v>
      </c>
      <c r="K170" s="277"/>
    </row>
    <row r="171" spans="2:11" ht="15" customHeight="1">
      <c r="B171" s="256"/>
      <c r="C171" s="234" t="s">
        <v>334</v>
      </c>
      <c r="D171" s="234"/>
      <c r="E171" s="234"/>
      <c r="F171" s="255" t="s">
        <v>326</v>
      </c>
      <c r="G171" s="234"/>
      <c r="H171" s="234" t="s">
        <v>392</v>
      </c>
      <c r="I171" s="234" t="s">
        <v>336</v>
      </c>
      <c r="J171" s="234"/>
      <c r="K171" s="277"/>
    </row>
    <row r="172" spans="2:11" ht="15" customHeight="1">
      <c r="B172" s="256"/>
      <c r="C172" s="234" t="s">
        <v>345</v>
      </c>
      <c r="D172" s="234"/>
      <c r="E172" s="234"/>
      <c r="F172" s="255" t="s">
        <v>332</v>
      </c>
      <c r="G172" s="234"/>
      <c r="H172" s="234" t="s">
        <v>392</v>
      </c>
      <c r="I172" s="234" t="s">
        <v>328</v>
      </c>
      <c r="J172" s="234">
        <v>50</v>
      </c>
      <c r="K172" s="277"/>
    </row>
    <row r="173" spans="2:11" ht="15" customHeight="1">
      <c r="B173" s="256"/>
      <c r="C173" s="234" t="s">
        <v>353</v>
      </c>
      <c r="D173" s="234"/>
      <c r="E173" s="234"/>
      <c r="F173" s="255" t="s">
        <v>332</v>
      </c>
      <c r="G173" s="234"/>
      <c r="H173" s="234" t="s">
        <v>392</v>
      </c>
      <c r="I173" s="234" t="s">
        <v>328</v>
      </c>
      <c r="J173" s="234">
        <v>50</v>
      </c>
      <c r="K173" s="277"/>
    </row>
    <row r="174" spans="2:11" ht="15" customHeight="1">
      <c r="B174" s="256"/>
      <c r="C174" s="234" t="s">
        <v>351</v>
      </c>
      <c r="D174" s="234"/>
      <c r="E174" s="234"/>
      <c r="F174" s="255" t="s">
        <v>332</v>
      </c>
      <c r="G174" s="234"/>
      <c r="H174" s="234" t="s">
        <v>392</v>
      </c>
      <c r="I174" s="234" t="s">
        <v>328</v>
      </c>
      <c r="J174" s="234">
        <v>50</v>
      </c>
      <c r="K174" s="277"/>
    </row>
    <row r="175" spans="2:11" ht="15" customHeight="1">
      <c r="B175" s="256"/>
      <c r="C175" s="234" t="s">
        <v>94</v>
      </c>
      <c r="D175" s="234"/>
      <c r="E175" s="234"/>
      <c r="F175" s="255" t="s">
        <v>326</v>
      </c>
      <c r="G175" s="234"/>
      <c r="H175" s="234" t="s">
        <v>393</v>
      </c>
      <c r="I175" s="234" t="s">
        <v>394</v>
      </c>
      <c r="J175" s="234"/>
      <c r="K175" s="277"/>
    </row>
    <row r="176" spans="2:11" ht="15" customHeight="1">
      <c r="B176" s="256"/>
      <c r="C176" s="234" t="s">
        <v>55</v>
      </c>
      <c r="D176" s="234"/>
      <c r="E176" s="234"/>
      <c r="F176" s="255" t="s">
        <v>326</v>
      </c>
      <c r="G176" s="234"/>
      <c r="H176" s="234" t="s">
        <v>395</v>
      </c>
      <c r="I176" s="234" t="s">
        <v>396</v>
      </c>
      <c r="J176" s="234">
        <v>1</v>
      </c>
      <c r="K176" s="277"/>
    </row>
    <row r="177" spans="2:11" ht="15" customHeight="1">
      <c r="B177" s="256"/>
      <c r="C177" s="234" t="s">
        <v>51</v>
      </c>
      <c r="D177" s="234"/>
      <c r="E177" s="234"/>
      <c r="F177" s="255" t="s">
        <v>326</v>
      </c>
      <c r="G177" s="234"/>
      <c r="H177" s="234" t="s">
        <v>397</v>
      </c>
      <c r="I177" s="234" t="s">
        <v>328</v>
      </c>
      <c r="J177" s="234">
        <v>20</v>
      </c>
      <c r="K177" s="277"/>
    </row>
    <row r="178" spans="2:11" ht="15" customHeight="1">
      <c r="B178" s="256"/>
      <c r="C178" s="234" t="s">
        <v>95</v>
      </c>
      <c r="D178" s="234"/>
      <c r="E178" s="234"/>
      <c r="F178" s="255" t="s">
        <v>326</v>
      </c>
      <c r="G178" s="234"/>
      <c r="H178" s="234" t="s">
        <v>398</v>
      </c>
      <c r="I178" s="234" t="s">
        <v>328</v>
      </c>
      <c r="J178" s="234">
        <v>255</v>
      </c>
      <c r="K178" s="277"/>
    </row>
    <row r="179" spans="2:11" ht="15" customHeight="1">
      <c r="B179" s="256"/>
      <c r="C179" s="234" t="s">
        <v>96</v>
      </c>
      <c r="D179" s="234"/>
      <c r="E179" s="234"/>
      <c r="F179" s="255" t="s">
        <v>326</v>
      </c>
      <c r="G179" s="234"/>
      <c r="H179" s="234" t="s">
        <v>291</v>
      </c>
      <c r="I179" s="234" t="s">
        <v>328</v>
      </c>
      <c r="J179" s="234">
        <v>10</v>
      </c>
      <c r="K179" s="277"/>
    </row>
    <row r="180" spans="2:11" ht="15" customHeight="1">
      <c r="B180" s="256"/>
      <c r="C180" s="234" t="s">
        <v>97</v>
      </c>
      <c r="D180" s="234"/>
      <c r="E180" s="234"/>
      <c r="F180" s="255" t="s">
        <v>326</v>
      </c>
      <c r="G180" s="234"/>
      <c r="H180" s="234" t="s">
        <v>399</v>
      </c>
      <c r="I180" s="234" t="s">
        <v>360</v>
      </c>
      <c r="J180" s="234"/>
      <c r="K180" s="277"/>
    </row>
    <row r="181" spans="2:11" ht="15" customHeight="1">
      <c r="B181" s="256"/>
      <c r="C181" s="234" t="s">
        <v>400</v>
      </c>
      <c r="D181" s="234"/>
      <c r="E181" s="234"/>
      <c r="F181" s="255" t="s">
        <v>326</v>
      </c>
      <c r="G181" s="234"/>
      <c r="H181" s="234" t="s">
        <v>401</v>
      </c>
      <c r="I181" s="234" t="s">
        <v>360</v>
      </c>
      <c r="J181" s="234"/>
      <c r="K181" s="277"/>
    </row>
    <row r="182" spans="2:11" ht="15" customHeight="1">
      <c r="B182" s="256"/>
      <c r="C182" s="234" t="s">
        <v>389</v>
      </c>
      <c r="D182" s="234"/>
      <c r="E182" s="234"/>
      <c r="F182" s="255" t="s">
        <v>326</v>
      </c>
      <c r="G182" s="234"/>
      <c r="H182" s="234" t="s">
        <v>402</v>
      </c>
      <c r="I182" s="234" t="s">
        <v>360</v>
      </c>
      <c r="J182" s="234"/>
      <c r="K182" s="277"/>
    </row>
    <row r="183" spans="2:11" ht="15" customHeight="1">
      <c r="B183" s="256"/>
      <c r="C183" s="234" t="s">
        <v>100</v>
      </c>
      <c r="D183" s="234"/>
      <c r="E183" s="234"/>
      <c r="F183" s="255" t="s">
        <v>332</v>
      </c>
      <c r="G183" s="234"/>
      <c r="H183" s="234" t="s">
        <v>403</v>
      </c>
      <c r="I183" s="234" t="s">
        <v>328</v>
      </c>
      <c r="J183" s="234">
        <v>50</v>
      </c>
      <c r="K183" s="277"/>
    </row>
    <row r="184" spans="2:11" ht="15" customHeight="1">
      <c r="B184" s="283"/>
      <c r="C184" s="265"/>
      <c r="D184" s="265"/>
      <c r="E184" s="265"/>
      <c r="F184" s="265"/>
      <c r="G184" s="265"/>
      <c r="H184" s="265"/>
      <c r="I184" s="265"/>
      <c r="J184" s="265"/>
      <c r="K184" s="284"/>
    </row>
    <row r="185" spans="2:11" ht="18.75" customHeight="1">
      <c r="B185" s="231"/>
      <c r="C185" s="234"/>
      <c r="D185" s="234"/>
      <c r="E185" s="234"/>
      <c r="F185" s="255"/>
      <c r="G185" s="234"/>
      <c r="H185" s="234"/>
      <c r="I185" s="234"/>
      <c r="J185" s="234"/>
      <c r="K185" s="231"/>
    </row>
    <row r="186" spans="2:11" ht="18.75" customHeight="1">
      <c r="B186" s="241"/>
      <c r="C186" s="241"/>
      <c r="D186" s="241"/>
      <c r="E186" s="241"/>
      <c r="F186" s="241"/>
      <c r="G186" s="241"/>
      <c r="H186" s="241"/>
      <c r="I186" s="241"/>
      <c r="J186" s="241"/>
      <c r="K186" s="241"/>
    </row>
    <row r="187" spans="2:11" ht="13.5">
      <c r="B187" s="218"/>
      <c r="C187" s="219"/>
      <c r="D187" s="219"/>
      <c r="E187" s="219"/>
      <c r="F187" s="219"/>
      <c r="G187" s="219"/>
      <c r="H187" s="219"/>
      <c r="I187" s="219"/>
      <c r="J187" s="219"/>
      <c r="K187" s="220"/>
    </row>
    <row r="188" spans="2:11" ht="21">
      <c r="B188" s="221"/>
      <c r="C188" s="222" t="s">
        <v>404</v>
      </c>
      <c r="D188" s="222"/>
      <c r="E188" s="222"/>
      <c r="F188" s="222"/>
      <c r="G188" s="222"/>
      <c r="H188" s="222"/>
      <c r="I188" s="222"/>
      <c r="J188" s="222"/>
      <c r="K188" s="223"/>
    </row>
    <row r="189" spans="2:11" ht="25.5" customHeight="1">
      <c r="B189" s="221"/>
      <c r="C189" s="289" t="s">
        <v>405</v>
      </c>
      <c r="D189" s="289"/>
      <c r="E189" s="289"/>
      <c r="F189" s="289" t="s">
        <v>406</v>
      </c>
      <c r="G189" s="290"/>
      <c r="H189" s="291" t="s">
        <v>407</v>
      </c>
      <c r="I189" s="291"/>
      <c r="J189" s="291"/>
      <c r="K189" s="223"/>
    </row>
    <row r="190" spans="2:11" ht="5.25" customHeight="1">
      <c r="B190" s="256"/>
      <c r="C190" s="253"/>
      <c r="D190" s="253"/>
      <c r="E190" s="253"/>
      <c r="F190" s="253"/>
      <c r="G190" s="234"/>
      <c r="H190" s="253"/>
      <c r="I190" s="253"/>
      <c r="J190" s="253"/>
      <c r="K190" s="277"/>
    </row>
    <row r="191" spans="2:11" ht="15" customHeight="1">
      <c r="B191" s="256"/>
      <c r="C191" s="234" t="s">
        <v>408</v>
      </c>
      <c r="D191" s="234"/>
      <c r="E191" s="234"/>
      <c r="F191" s="255" t="s">
        <v>41</v>
      </c>
      <c r="G191" s="234"/>
      <c r="H191" s="292" t="s">
        <v>409</v>
      </c>
      <c r="I191" s="292"/>
      <c r="J191" s="292"/>
      <c r="K191" s="277"/>
    </row>
    <row r="192" spans="2:11" ht="15" customHeight="1">
      <c r="B192" s="256"/>
      <c r="C192" s="262"/>
      <c r="D192" s="234"/>
      <c r="E192" s="234"/>
      <c r="F192" s="255" t="s">
        <v>42</v>
      </c>
      <c r="G192" s="234"/>
      <c r="H192" s="292" t="s">
        <v>410</v>
      </c>
      <c r="I192" s="292"/>
      <c r="J192" s="292"/>
      <c r="K192" s="277"/>
    </row>
    <row r="193" spans="2:11" ht="15" customHeight="1">
      <c r="B193" s="256"/>
      <c r="C193" s="262"/>
      <c r="D193" s="234"/>
      <c r="E193" s="234"/>
      <c r="F193" s="255" t="s">
        <v>45</v>
      </c>
      <c r="G193" s="234"/>
      <c r="H193" s="292" t="s">
        <v>411</v>
      </c>
      <c r="I193" s="292"/>
      <c r="J193" s="292"/>
      <c r="K193" s="277"/>
    </row>
    <row r="194" spans="2:11" ht="15" customHeight="1">
      <c r="B194" s="256"/>
      <c r="C194" s="234"/>
      <c r="D194" s="234"/>
      <c r="E194" s="234"/>
      <c r="F194" s="255" t="s">
        <v>43</v>
      </c>
      <c r="G194" s="234"/>
      <c r="H194" s="292" t="s">
        <v>412</v>
      </c>
      <c r="I194" s="292"/>
      <c r="J194" s="292"/>
      <c r="K194" s="277"/>
    </row>
    <row r="195" spans="2:11" ht="15" customHeight="1">
      <c r="B195" s="256"/>
      <c r="C195" s="234"/>
      <c r="D195" s="234"/>
      <c r="E195" s="234"/>
      <c r="F195" s="255" t="s">
        <v>44</v>
      </c>
      <c r="G195" s="234"/>
      <c r="H195" s="292" t="s">
        <v>413</v>
      </c>
      <c r="I195" s="292"/>
      <c r="J195" s="292"/>
      <c r="K195" s="277"/>
    </row>
    <row r="196" spans="2:11" ht="15" customHeight="1">
      <c r="B196" s="256"/>
      <c r="C196" s="234"/>
      <c r="D196" s="234"/>
      <c r="E196" s="234"/>
      <c r="F196" s="255"/>
      <c r="G196" s="234"/>
      <c r="H196" s="234"/>
      <c r="I196" s="234"/>
      <c r="J196" s="234"/>
      <c r="K196" s="277"/>
    </row>
    <row r="197" spans="2:11" ht="15" customHeight="1">
      <c r="B197" s="256"/>
      <c r="C197" s="234" t="s">
        <v>372</v>
      </c>
      <c r="D197" s="234"/>
      <c r="E197" s="234"/>
      <c r="F197" s="255" t="s">
        <v>73</v>
      </c>
      <c r="G197" s="234"/>
      <c r="H197" s="292" t="s">
        <v>414</v>
      </c>
      <c r="I197" s="292"/>
      <c r="J197" s="292"/>
      <c r="K197" s="277"/>
    </row>
    <row r="198" spans="2:11" ht="15" customHeight="1">
      <c r="B198" s="256"/>
      <c r="C198" s="262"/>
      <c r="D198" s="234"/>
      <c r="E198" s="234"/>
      <c r="F198" s="255" t="s">
        <v>269</v>
      </c>
      <c r="G198" s="234"/>
      <c r="H198" s="292" t="s">
        <v>270</v>
      </c>
      <c r="I198" s="292"/>
      <c r="J198" s="292"/>
      <c r="K198" s="277"/>
    </row>
    <row r="199" spans="2:11" ht="15" customHeight="1">
      <c r="B199" s="256"/>
      <c r="C199" s="234"/>
      <c r="D199" s="234"/>
      <c r="E199" s="234"/>
      <c r="F199" s="255" t="s">
        <v>267</v>
      </c>
      <c r="G199" s="234"/>
      <c r="H199" s="292" t="s">
        <v>415</v>
      </c>
      <c r="I199" s="292"/>
      <c r="J199" s="292"/>
      <c r="K199" s="277"/>
    </row>
    <row r="200" spans="2:11" ht="15" customHeight="1">
      <c r="B200" s="293"/>
      <c r="C200" s="262"/>
      <c r="D200" s="262"/>
      <c r="E200" s="262"/>
      <c r="F200" s="255" t="s">
        <v>271</v>
      </c>
      <c r="G200" s="240"/>
      <c r="H200" s="294" t="s">
        <v>272</v>
      </c>
      <c r="I200" s="294"/>
      <c r="J200" s="294"/>
      <c r="K200" s="295"/>
    </row>
    <row r="201" spans="2:11" ht="15" customHeight="1">
      <c r="B201" s="293"/>
      <c r="C201" s="262"/>
      <c r="D201" s="262"/>
      <c r="E201" s="262"/>
      <c r="F201" s="255" t="s">
        <v>273</v>
      </c>
      <c r="G201" s="240"/>
      <c r="H201" s="294" t="s">
        <v>416</v>
      </c>
      <c r="I201" s="294"/>
      <c r="J201" s="294"/>
      <c r="K201" s="295"/>
    </row>
    <row r="202" spans="2:11" ht="15" customHeight="1">
      <c r="B202" s="293"/>
      <c r="C202" s="262"/>
      <c r="D202" s="262"/>
      <c r="E202" s="262"/>
      <c r="F202" s="296"/>
      <c r="G202" s="240"/>
      <c r="H202" s="297"/>
      <c r="I202" s="297"/>
      <c r="J202" s="297"/>
      <c r="K202" s="295"/>
    </row>
    <row r="203" spans="2:11" ht="15" customHeight="1">
      <c r="B203" s="293"/>
      <c r="C203" s="234" t="s">
        <v>396</v>
      </c>
      <c r="D203" s="262"/>
      <c r="E203" s="262"/>
      <c r="F203" s="255">
        <v>1</v>
      </c>
      <c r="G203" s="240"/>
      <c r="H203" s="294" t="s">
        <v>417</v>
      </c>
      <c r="I203" s="294"/>
      <c r="J203" s="294"/>
      <c r="K203" s="295"/>
    </row>
    <row r="204" spans="2:11" ht="15" customHeight="1">
      <c r="B204" s="293"/>
      <c r="C204" s="262"/>
      <c r="D204" s="262"/>
      <c r="E204" s="262"/>
      <c r="F204" s="255">
        <v>2</v>
      </c>
      <c r="G204" s="240"/>
      <c r="H204" s="294" t="s">
        <v>418</v>
      </c>
      <c r="I204" s="294"/>
      <c r="J204" s="294"/>
      <c r="K204" s="295"/>
    </row>
    <row r="205" spans="2:11" ht="15" customHeight="1">
      <c r="B205" s="293"/>
      <c r="C205" s="262"/>
      <c r="D205" s="262"/>
      <c r="E205" s="262"/>
      <c r="F205" s="255">
        <v>3</v>
      </c>
      <c r="G205" s="240"/>
      <c r="H205" s="294" t="s">
        <v>419</v>
      </c>
      <c r="I205" s="294"/>
      <c r="J205" s="294"/>
      <c r="K205" s="295"/>
    </row>
    <row r="206" spans="2:11" ht="15" customHeight="1">
      <c r="B206" s="293"/>
      <c r="C206" s="262"/>
      <c r="D206" s="262"/>
      <c r="E206" s="262"/>
      <c r="F206" s="255">
        <v>4</v>
      </c>
      <c r="G206" s="240"/>
      <c r="H206" s="294" t="s">
        <v>420</v>
      </c>
      <c r="I206" s="294"/>
      <c r="J206" s="294"/>
      <c r="K206" s="295"/>
    </row>
    <row r="207" spans="2:11" ht="12.75" customHeight="1">
      <c r="B207" s="298"/>
      <c r="C207" s="299"/>
      <c r="D207" s="299"/>
      <c r="E207" s="299"/>
      <c r="F207" s="299"/>
      <c r="G207" s="299"/>
      <c r="H207" s="299"/>
      <c r="I207" s="299"/>
      <c r="J207" s="299"/>
      <c r="K207" s="300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</cp:lastModifiedBy>
  <dcterms:modified xsi:type="dcterms:W3CDTF">2015-09-25T07:24:59Z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